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1060" yWindow="0" windowWidth="22380" windowHeight="15120" tabRatio="500"/>
  </bookViews>
  <sheets>
    <sheet name="4b_4c" sheetId="1" r:id="rId1"/>
    <sheet name="3-8-15" sheetId="3" r:id="rId2"/>
    <sheet name="2-11-16" sheetId="8" r:id="rId3"/>
    <sheet name="3-28-16" sheetId="7" r:id="rId4"/>
    <sheet name="4-28-16" sheetId="6" r:id="rId5"/>
    <sheet name="5-18-16" sheetId="4" r:id="rId6"/>
    <sheet name="6-14-16" sheetId="5" r:id="rId7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3" i="1" l="1"/>
  <c r="F25" i="8"/>
  <c r="M23" i="1"/>
  <c r="M21" i="1"/>
  <c r="L21" i="1"/>
  <c r="M11" i="1"/>
  <c r="L11" i="1"/>
  <c r="M9" i="1"/>
  <c r="L9" i="1"/>
  <c r="D12" i="1"/>
  <c r="D11" i="1"/>
  <c r="D10" i="1"/>
  <c r="C11" i="1"/>
  <c r="C10" i="1"/>
  <c r="C9" i="1"/>
  <c r="D23" i="1"/>
  <c r="D22" i="1"/>
  <c r="D21" i="1"/>
  <c r="C23" i="1"/>
  <c r="C22" i="1"/>
  <c r="C21" i="1"/>
  <c r="F19" i="8"/>
  <c r="F27" i="8"/>
  <c r="G27" i="8"/>
  <c r="F21" i="8"/>
  <c r="G21" i="8"/>
  <c r="H27" i="8"/>
  <c r="F26" i="8"/>
  <c r="G26" i="8"/>
  <c r="F20" i="8"/>
  <c r="G20" i="8"/>
  <c r="H26" i="8"/>
  <c r="G25" i="8"/>
  <c r="G19" i="8"/>
  <c r="H25" i="8"/>
  <c r="F11" i="8"/>
  <c r="F3" i="8"/>
  <c r="F13" i="8"/>
  <c r="G13" i="8"/>
  <c r="F5" i="8"/>
  <c r="G5" i="8"/>
  <c r="H13" i="8"/>
  <c r="F12" i="8"/>
  <c r="G12" i="8"/>
  <c r="F4" i="8"/>
  <c r="G4" i="8"/>
  <c r="H12" i="8"/>
  <c r="G11" i="8"/>
  <c r="G3" i="8"/>
  <c r="H11" i="8"/>
  <c r="F15" i="6"/>
  <c r="F11" i="6"/>
  <c r="G15" i="6"/>
  <c r="E12" i="7"/>
  <c r="E6" i="7"/>
  <c r="F12" i="7"/>
  <c r="E11" i="7"/>
  <c r="E5" i="7"/>
  <c r="F11" i="7"/>
  <c r="E10" i="7"/>
  <c r="E4" i="7"/>
  <c r="F10" i="7"/>
  <c r="E9" i="7"/>
  <c r="E3" i="7"/>
  <c r="F9" i="7"/>
  <c r="F14" i="6"/>
  <c r="G14" i="6"/>
  <c r="F6" i="6"/>
  <c r="F3" i="6"/>
  <c r="G6" i="6"/>
  <c r="H14" i="6"/>
  <c r="F13" i="6"/>
  <c r="G13" i="6"/>
  <c r="F5" i="6"/>
  <c r="G5" i="6"/>
  <c r="H13" i="6"/>
  <c r="F12" i="6"/>
  <c r="G12" i="6"/>
  <c r="F4" i="6"/>
  <c r="G4" i="6"/>
  <c r="H12" i="6"/>
  <c r="G11" i="6"/>
  <c r="G3" i="6"/>
  <c r="H11" i="6"/>
  <c r="F7" i="6"/>
  <c r="G7" i="6"/>
  <c r="K12" i="3"/>
  <c r="K7" i="3"/>
  <c r="L12" i="3"/>
  <c r="K11" i="3"/>
  <c r="K6" i="3"/>
  <c r="L11" i="3"/>
  <c r="E11" i="3"/>
  <c r="E7" i="3"/>
  <c r="F11" i="3"/>
  <c r="E10" i="3"/>
  <c r="E6" i="3"/>
  <c r="F10" i="3"/>
  <c r="E9" i="3"/>
  <c r="E5" i="3"/>
  <c r="F9" i="3"/>
  <c r="C12" i="1"/>
  <c r="B11" i="1"/>
  <c r="B10" i="1"/>
  <c r="D9" i="1"/>
  <c r="B9" i="1"/>
  <c r="D24" i="1"/>
  <c r="C24" i="1"/>
  <c r="B23" i="1"/>
  <c r="B22" i="1"/>
  <c r="B21" i="1"/>
  <c r="E11" i="4"/>
  <c r="E6" i="4"/>
  <c r="F11" i="4"/>
  <c r="E10" i="4"/>
  <c r="E5" i="4"/>
  <c r="F10" i="4"/>
  <c r="E9" i="4"/>
  <c r="E4" i="4"/>
  <c r="F9" i="4"/>
  <c r="K10" i="3"/>
  <c r="K5" i="3"/>
  <c r="L10" i="3"/>
</calcChain>
</file>

<file path=xl/sharedStrings.xml><?xml version="1.0" encoding="utf-8"?>
<sst xmlns="http://schemas.openxmlformats.org/spreadsheetml/2006/main" count="163" uniqueCount="40">
  <si>
    <t>siCONT</t>
  </si>
  <si>
    <t>siCOPS3</t>
  </si>
  <si>
    <t>siDP</t>
  </si>
  <si>
    <t>NEDD8</t>
  </si>
  <si>
    <t>t test</t>
  </si>
  <si>
    <t>UB</t>
  </si>
  <si>
    <t>Fold Change</t>
  </si>
  <si>
    <t>WB042816</t>
  </si>
  <si>
    <t>WB021116</t>
  </si>
  <si>
    <t>WB030815</t>
  </si>
  <si>
    <t>WB032816</t>
  </si>
  <si>
    <t>Average</t>
  </si>
  <si>
    <t>StDev</t>
  </si>
  <si>
    <t>StError</t>
  </si>
  <si>
    <t>Nedd8-HA</t>
  </si>
  <si>
    <t>Total EGFR</t>
  </si>
  <si>
    <t>Percent</t>
  </si>
  <si>
    <t>Rel Densit</t>
  </si>
  <si>
    <t>siCOPS</t>
  </si>
  <si>
    <t>Total HA</t>
  </si>
  <si>
    <t>Adjusted Density</t>
  </si>
  <si>
    <t>Rel Density</t>
  </si>
  <si>
    <t>HA</t>
  </si>
  <si>
    <t>sicont</t>
  </si>
  <si>
    <t>Total FK2</t>
  </si>
  <si>
    <t>WB051816</t>
  </si>
  <si>
    <t>WB061416</t>
  </si>
  <si>
    <t>Ub</t>
  </si>
  <si>
    <t>Total Ub</t>
  </si>
  <si>
    <t>Percent-BKGD</t>
  </si>
  <si>
    <t>fold change</t>
  </si>
  <si>
    <t xml:space="preserve">EGFR </t>
  </si>
  <si>
    <t>siCBL</t>
  </si>
  <si>
    <t>Background</t>
  </si>
  <si>
    <t>relative to EGFR</t>
  </si>
  <si>
    <t>Total UB</t>
  </si>
  <si>
    <t>manually subtracted background from this set of experiments. Didn't use ImageJ analyze gel function</t>
  </si>
  <si>
    <t>Nedd8</t>
  </si>
  <si>
    <t>Fig 4b</t>
  </si>
  <si>
    <t>Fig 4c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</si>
</sst>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3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14" fontId="0" fillId="0" borderId="0" xfId="0" applyNumberFormat="1"/>
    <xf numFmtId="0" fontId="3" fillId="0" borderId="0" xfId="0" applyFont="1"/>
    <xf numFmtId="0" fontId="0" fillId="2" borderId="0" xfId="0" applyFill="1"/>
    <xf numFmtId="0" fontId="3" fillId="0" borderId="0" xfId="0" applyFont="1" applyFill="1"/>
    <xf numFmtId="0" fontId="0" fillId="0" borderId="0" xfId="0" applyFill="1"/>
  </cellXfs>
  <cellStyles count="1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HA</a:t>
            </a:r>
            <a:r>
              <a:rPr lang="en-US" baseline="0"/>
              <a:t> signal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BFBFBF"/>
            </a:solidFill>
            <a:ln>
              <a:solidFill>
                <a:srgbClr val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'4b_4c'!$B$11:$D$11</c:f>
                <c:numCache>
                  <c:formatCode>General</c:formatCode>
                  <c:ptCount val="3"/>
                  <c:pt idx="0">
                    <c:v>0.0</c:v>
                  </c:pt>
                  <c:pt idx="1">
                    <c:v>0.236308414295104</c:v>
                  </c:pt>
                  <c:pt idx="2">
                    <c:v>0.11350477229321</c:v>
                  </c:pt>
                </c:numCache>
              </c:numRef>
            </c:plus>
            <c:minus>
              <c:numRef>
                <c:f>'4b_4c'!$B$11:$D$11</c:f>
                <c:numCache>
                  <c:formatCode>General</c:formatCode>
                  <c:ptCount val="3"/>
                  <c:pt idx="0">
                    <c:v>0.0</c:v>
                  </c:pt>
                  <c:pt idx="1">
                    <c:v>0.236308414295104</c:v>
                  </c:pt>
                  <c:pt idx="2">
                    <c:v>0.11350477229321</c:v>
                  </c:pt>
                </c:numCache>
              </c:numRef>
            </c:minus>
          </c:errBars>
          <c:cat>
            <c:strRef>
              <c:f>'4b_4c'!$B$4:$D$4</c:f>
              <c:strCache>
                <c:ptCount val="3"/>
                <c:pt idx="0">
                  <c:v>siCONT</c:v>
                </c:pt>
                <c:pt idx="1">
                  <c:v>siCOPS3</c:v>
                </c:pt>
                <c:pt idx="2">
                  <c:v>siDP</c:v>
                </c:pt>
              </c:strCache>
            </c:strRef>
          </c:cat>
          <c:val>
            <c:numRef>
              <c:f>'4b_4c'!$B$9:$D$9</c:f>
              <c:numCache>
                <c:formatCode>General</c:formatCode>
                <c:ptCount val="3"/>
                <c:pt idx="0">
                  <c:v>1.0</c:v>
                </c:pt>
                <c:pt idx="1">
                  <c:v>1.605</c:v>
                </c:pt>
                <c:pt idx="2">
                  <c:v>1.67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2678216"/>
        <c:axId val="-2123921640"/>
      </c:barChart>
      <c:catAx>
        <c:axId val="211267821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3921640"/>
        <c:crosses val="autoZero"/>
        <c:auto val="1"/>
        <c:lblAlgn val="ctr"/>
        <c:lblOffset val="100"/>
        <c:noMultiLvlLbl val="0"/>
      </c:catAx>
      <c:valAx>
        <c:axId val="-2123921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26782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Ub signal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'4b_4c'!$B$23:$D$23</c:f>
                <c:numCache>
                  <c:formatCode>General</c:formatCode>
                  <c:ptCount val="3"/>
                  <c:pt idx="0">
                    <c:v>0.0</c:v>
                  </c:pt>
                  <c:pt idx="1">
                    <c:v>0.036386359135125</c:v>
                  </c:pt>
                  <c:pt idx="2">
                    <c:v>0.153520755378961</c:v>
                  </c:pt>
                </c:numCache>
              </c:numRef>
            </c:plus>
            <c:minus>
              <c:numRef>
                <c:f>'4b_4c'!$B$23:$D$23</c:f>
                <c:numCache>
                  <c:formatCode>General</c:formatCode>
                  <c:ptCount val="3"/>
                  <c:pt idx="0">
                    <c:v>0.0</c:v>
                  </c:pt>
                  <c:pt idx="1">
                    <c:v>0.036386359135125</c:v>
                  </c:pt>
                  <c:pt idx="2">
                    <c:v>0.153520755378961</c:v>
                  </c:pt>
                </c:numCache>
              </c:numRef>
            </c:minus>
          </c:errBars>
          <c:cat>
            <c:strRef>
              <c:f>'4b_4c'!$B$16:$D$16</c:f>
              <c:strCache>
                <c:ptCount val="3"/>
                <c:pt idx="0">
                  <c:v>siCONT</c:v>
                </c:pt>
                <c:pt idx="1">
                  <c:v>siCOPS3</c:v>
                </c:pt>
                <c:pt idx="2">
                  <c:v>siDP</c:v>
                </c:pt>
              </c:strCache>
            </c:strRef>
          </c:cat>
          <c:val>
            <c:numRef>
              <c:f>'4b_4c'!$B$21:$D$21</c:f>
              <c:numCache>
                <c:formatCode>General</c:formatCode>
                <c:ptCount val="3"/>
                <c:pt idx="0">
                  <c:v>1.0</c:v>
                </c:pt>
                <c:pt idx="1">
                  <c:v>0.427569707024954</c:v>
                </c:pt>
                <c:pt idx="2">
                  <c:v>0.475392739340471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4343160"/>
        <c:axId val="2123235912"/>
      </c:barChart>
      <c:catAx>
        <c:axId val="-2124343160"/>
        <c:scaling>
          <c:orientation val="minMax"/>
        </c:scaling>
        <c:delete val="0"/>
        <c:axPos val="b"/>
        <c:majorTickMark val="out"/>
        <c:minorTickMark val="none"/>
        <c:tickLblPos val="nextTo"/>
        <c:crossAx val="2123235912"/>
        <c:crosses val="autoZero"/>
        <c:auto val="1"/>
        <c:lblAlgn val="ctr"/>
        <c:lblOffset val="100"/>
        <c:noMultiLvlLbl val="0"/>
      </c:catAx>
      <c:valAx>
        <c:axId val="2123235912"/>
        <c:scaling>
          <c:orientation val="minMax"/>
          <c:max val="1.2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43431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Fold Change HA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BFBFBF"/>
            </a:solidFill>
            <a:ln>
              <a:solidFill>
                <a:srgbClr val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'4b_4c'!$K$11:$M$11</c:f>
                <c:numCache>
                  <c:formatCode>General</c:formatCode>
                  <c:ptCount val="3"/>
                  <c:pt idx="0">
                    <c:v>0.0</c:v>
                  </c:pt>
                  <c:pt idx="1">
                    <c:v>0.236308414295104</c:v>
                  </c:pt>
                  <c:pt idx="2">
                    <c:v>0.11350477229321</c:v>
                  </c:pt>
                </c:numCache>
              </c:numRef>
            </c:plus>
            <c:minus>
              <c:numRef>
                <c:f>'4b_4c'!$K$11:$M$11</c:f>
                <c:numCache>
                  <c:formatCode>General</c:formatCode>
                  <c:ptCount val="3"/>
                  <c:pt idx="0">
                    <c:v>0.0</c:v>
                  </c:pt>
                  <c:pt idx="1">
                    <c:v>0.236308414295104</c:v>
                  </c:pt>
                  <c:pt idx="2">
                    <c:v>0.11350477229321</c:v>
                  </c:pt>
                </c:numCache>
              </c:numRef>
            </c:minus>
          </c:errBars>
          <c:cat>
            <c:strRef>
              <c:f>'4b_4c'!$K$8:$M$8</c:f>
              <c:strCache>
                <c:ptCount val="3"/>
                <c:pt idx="0">
                  <c:v>sicont</c:v>
                </c:pt>
                <c:pt idx="1">
                  <c:v>siDP</c:v>
                </c:pt>
                <c:pt idx="2">
                  <c:v>siCOPS3</c:v>
                </c:pt>
              </c:strCache>
            </c:strRef>
          </c:cat>
          <c:val>
            <c:numRef>
              <c:f>'4b_4c'!$K$9:$M$9</c:f>
              <c:numCache>
                <c:formatCode>General</c:formatCode>
                <c:ptCount val="3"/>
                <c:pt idx="0">
                  <c:v>1.0</c:v>
                </c:pt>
                <c:pt idx="1">
                  <c:v>1.67</c:v>
                </c:pt>
                <c:pt idx="2">
                  <c:v>1.605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3490120"/>
        <c:axId val="-2123740232"/>
      </c:barChart>
      <c:catAx>
        <c:axId val="-212349012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3740232"/>
        <c:crosses val="autoZero"/>
        <c:auto val="1"/>
        <c:lblAlgn val="ctr"/>
        <c:lblOffset val="100"/>
        <c:noMultiLvlLbl val="0"/>
      </c:catAx>
      <c:valAx>
        <c:axId val="-2123740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34901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Fold Change Ub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BFBFBF"/>
            </a:solidFill>
            <a:ln>
              <a:solidFill>
                <a:srgbClr val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'4b_4c'!$K$23:$M$23</c:f>
                <c:numCache>
                  <c:formatCode>General</c:formatCode>
                  <c:ptCount val="3"/>
                  <c:pt idx="0">
                    <c:v>0.0</c:v>
                  </c:pt>
                  <c:pt idx="1">
                    <c:v>0.153520755378961</c:v>
                  </c:pt>
                  <c:pt idx="2">
                    <c:v>0.036386359135125</c:v>
                  </c:pt>
                </c:numCache>
              </c:numRef>
            </c:plus>
            <c:minus>
              <c:numRef>
                <c:f>'4b_4c'!$K$23:$M$23</c:f>
                <c:numCache>
                  <c:formatCode>General</c:formatCode>
                  <c:ptCount val="3"/>
                  <c:pt idx="0">
                    <c:v>0.0</c:v>
                  </c:pt>
                  <c:pt idx="1">
                    <c:v>0.153520755378961</c:v>
                  </c:pt>
                  <c:pt idx="2">
                    <c:v>0.036386359135125</c:v>
                  </c:pt>
                </c:numCache>
              </c:numRef>
            </c:minus>
          </c:errBars>
          <c:cat>
            <c:strRef>
              <c:f>'4b_4c'!$K$20:$M$20</c:f>
              <c:strCache>
                <c:ptCount val="3"/>
                <c:pt idx="0">
                  <c:v>sicont</c:v>
                </c:pt>
                <c:pt idx="1">
                  <c:v>siDP</c:v>
                </c:pt>
                <c:pt idx="2">
                  <c:v>siCOPS3</c:v>
                </c:pt>
              </c:strCache>
            </c:strRef>
          </c:cat>
          <c:val>
            <c:numRef>
              <c:f>'4b_4c'!$K$21:$M$21</c:f>
              <c:numCache>
                <c:formatCode>General</c:formatCode>
                <c:ptCount val="3"/>
                <c:pt idx="0">
                  <c:v>1.0</c:v>
                </c:pt>
                <c:pt idx="1">
                  <c:v>0.475392739340471</c:v>
                </c:pt>
                <c:pt idx="2">
                  <c:v>0.427569707024954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2583224"/>
        <c:axId val="-2127924712"/>
      </c:barChart>
      <c:catAx>
        <c:axId val="211258322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7924712"/>
        <c:crosses val="autoZero"/>
        <c:auto val="1"/>
        <c:lblAlgn val="ctr"/>
        <c:lblOffset val="100"/>
        <c:noMultiLvlLbl val="0"/>
      </c:catAx>
      <c:valAx>
        <c:axId val="-2127924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25832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787400</xdr:colOff>
      <xdr:row>0</xdr:row>
      <xdr:rowOff>133350</xdr:rowOff>
    </xdr:from>
    <xdr:to>
      <xdr:col>8</xdr:col>
      <xdr:colOff>266700</xdr:colOff>
      <xdr:row>12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806450</xdr:colOff>
      <xdr:row>13</xdr:row>
      <xdr:rowOff>95250</xdr:rowOff>
    </xdr:from>
    <xdr:to>
      <xdr:col>8</xdr:col>
      <xdr:colOff>304800</xdr:colOff>
      <xdr:row>26</xdr:row>
      <xdr:rowOff>12700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158750</xdr:colOff>
      <xdr:row>0</xdr:row>
      <xdr:rowOff>76200</xdr:rowOff>
    </xdr:from>
    <xdr:to>
      <xdr:col>18</xdr:col>
      <xdr:colOff>603250</xdr:colOff>
      <xdr:row>14</xdr:row>
      <xdr:rowOff>152400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260350</xdr:colOff>
      <xdr:row>16</xdr:row>
      <xdr:rowOff>12700</xdr:rowOff>
    </xdr:from>
    <xdr:to>
      <xdr:col>18</xdr:col>
      <xdr:colOff>704850</xdr:colOff>
      <xdr:row>30</xdr:row>
      <xdr:rowOff>88900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4"/>
  <sheetViews>
    <sheetView tabSelected="1" workbookViewId="0">
      <selection activeCell="A14" sqref="A14"/>
    </sheetView>
  </sheetViews>
  <sheetFormatPr baseColWidth="10" defaultRowHeight="15" x14ac:dyDescent="0"/>
  <cols>
    <col min="3" max="3" width="15" customWidth="1"/>
    <col min="6" max="6" width="16.33203125" customWidth="1"/>
  </cols>
  <sheetData>
    <row r="2" spans="1:13">
      <c r="A2" s="2" t="s">
        <v>38</v>
      </c>
    </row>
    <row r="3" spans="1:13">
      <c r="A3" t="s">
        <v>3</v>
      </c>
    </row>
    <row r="4" spans="1:13">
      <c r="A4" t="s">
        <v>6</v>
      </c>
      <c r="B4" t="s">
        <v>0</v>
      </c>
      <c r="C4" t="s">
        <v>1</v>
      </c>
      <c r="D4" t="s">
        <v>2</v>
      </c>
    </row>
    <row r="5" spans="1:13">
      <c r="A5" s="3" t="s">
        <v>7</v>
      </c>
      <c r="B5" s="3">
        <v>1</v>
      </c>
      <c r="C5" s="3">
        <v>1.27</v>
      </c>
      <c r="D5" s="3">
        <v>1.39</v>
      </c>
    </row>
    <row r="6" spans="1:13">
      <c r="A6" s="3" t="s">
        <v>8</v>
      </c>
      <c r="B6" s="3">
        <v>1</v>
      </c>
      <c r="C6" s="3">
        <v>1.17</v>
      </c>
      <c r="D6" s="3">
        <v>1.59</v>
      </c>
    </row>
    <row r="7" spans="1:13">
      <c r="A7" s="3" t="s">
        <v>9</v>
      </c>
      <c r="B7" s="3">
        <v>1</v>
      </c>
      <c r="C7" s="3">
        <v>1.8</v>
      </c>
      <c r="D7" s="3">
        <v>1.9</v>
      </c>
    </row>
    <row r="8" spans="1:13">
      <c r="A8" s="3" t="s">
        <v>26</v>
      </c>
      <c r="B8" s="3">
        <v>1</v>
      </c>
      <c r="C8" s="3">
        <v>2.1800000000000002</v>
      </c>
      <c r="D8" s="3">
        <v>1.8</v>
      </c>
      <c r="K8" t="s">
        <v>23</v>
      </c>
      <c r="L8" t="s">
        <v>2</v>
      </c>
      <c r="M8" t="s">
        <v>1</v>
      </c>
    </row>
    <row r="9" spans="1:13">
      <c r="A9" t="s">
        <v>11</v>
      </c>
      <c r="B9">
        <f>AVERAGE(B5:B8)</f>
        <v>1</v>
      </c>
      <c r="C9">
        <f>AVERAGE(C5:C8)</f>
        <v>1.605</v>
      </c>
      <c r="D9">
        <f>AVERAGE(D5:D8)</f>
        <v>1.67</v>
      </c>
      <c r="J9" t="s">
        <v>11</v>
      </c>
      <c r="K9">
        <v>1</v>
      </c>
      <c r="L9">
        <f>D9</f>
        <v>1.67</v>
      </c>
      <c r="M9">
        <f>C9</f>
        <v>1.605</v>
      </c>
    </row>
    <row r="10" spans="1:13">
      <c r="A10" t="s">
        <v>12</v>
      </c>
      <c r="B10">
        <f>STDEV(B5:B8)</f>
        <v>0</v>
      </c>
      <c r="C10">
        <f>STDEV(C5:C8)</f>
        <v>0.47261682859020854</v>
      </c>
      <c r="D10">
        <f>STDEV(D5:D8)</f>
        <v>0.22700954458641917</v>
      </c>
    </row>
    <row r="11" spans="1:13">
      <c r="A11" t="s">
        <v>13</v>
      </c>
      <c r="B11">
        <f>B10/SQRT(4)</f>
        <v>0</v>
      </c>
      <c r="C11">
        <f>C10/SQRT(4)</f>
        <v>0.23630841429510427</v>
      </c>
      <c r="D11">
        <f>D10/SQRT(4)</f>
        <v>0.11350477229320959</v>
      </c>
      <c r="J11" t="s">
        <v>13</v>
      </c>
      <c r="K11">
        <v>0</v>
      </c>
      <c r="L11">
        <f>C11</f>
        <v>0.23630841429510427</v>
      </c>
      <c r="M11">
        <f>D11</f>
        <v>0.11350477229320959</v>
      </c>
    </row>
    <row r="12" spans="1:13">
      <c r="A12" t="s">
        <v>4</v>
      </c>
      <c r="C12">
        <f>TTEST(B5:B8,C5:C8,2,2)</f>
        <v>4.2896350658455491E-2</v>
      </c>
      <c r="D12">
        <f>TTEST(B5:B8,D5:D8,2,2)</f>
        <v>1.0506233923912938E-3</v>
      </c>
    </row>
    <row r="14" spans="1:13">
      <c r="A14" s="2" t="s">
        <v>39</v>
      </c>
    </row>
    <row r="15" spans="1:13">
      <c r="A15" t="s">
        <v>5</v>
      </c>
    </row>
    <row r="16" spans="1:13">
      <c r="A16" t="s">
        <v>6</v>
      </c>
      <c r="B16" t="s">
        <v>0</v>
      </c>
      <c r="C16" t="s">
        <v>1</v>
      </c>
      <c r="D16" t="s">
        <v>2</v>
      </c>
    </row>
    <row r="17" spans="1:13">
      <c r="A17" s="3" t="s">
        <v>10</v>
      </c>
      <c r="B17" s="3">
        <v>1</v>
      </c>
      <c r="C17" s="3">
        <v>0.46</v>
      </c>
      <c r="D17" s="3">
        <v>0.74</v>
      </c>
    </row>
    <row r="18" spans="1:13">
      <c r="A18" s="3" t="s">
        <v>8</v>
      </c>
      <c r="B18" s="3">
        <v>1</v>
      </c>
      <c r="C18" s="3">
        <v>0.48</v>
      </c>
      <c r="D18" s="3">
        <v>0.73499999999999999</v>
      </c>
    </row>
    <row r="19" spans="1:13">
      <c r="A19" s="3" t="s">
        <v>9</v>
      </c>
      <c r="B19" s="3">
        <v>1</v>
      </c>
      <c r="C19" s="3">
        <v>0.32</v>
      </c>
      <c r="D19" s="3">
        <v>0.15</v>
      </c>
    </row>
    <row r="20" spans="1:13">
      <c r="A20" s="3" t="s">
        <v>25</v>
      </c>
      <c r="B20" s="3">
        <v>1</v>
      </c>
      <c r="C20" s="3">
        <v>0.45027882809981751</v>
      </c>
      <c r="D20" s="3">
        <v>0.27657095736188309</v>
      </c>
      <c r="K20" t="s">
        <v>23</v>
      </c>
      <c r="L20" t="s">
        <v>2</v>
      </c>
      <c r="M20" t="s">
        <v>1</v>
      </c>
    </row>
    <row r="21" spans="1:13">
      <c r="A21" t="s">
        <v>11</v>
      </c>
      <c r="B21">
        <f>AVERAGE(B17:B20)</f>
        <v>1</v>
      </c>
      <c r="C21">
        <f>AVERAGE(C17:C20)</f>
        <v>0.42756970702495439</v>
      </c>
      <c r="D21">
        <f>AVERAGE(D17:D20)</f>
        <v>0.47539273934047077</v>
      </c>
      <c r="J21" t="s">
        <v>11</v>
      </c>
      <c r="K21">
        <v>1</v>
      </c>
      <c r="L21">
        <f>D21</f>
        <v>0.47539273934047077</v>
      </c>
      <c r="M21">
        <f>C21</f>
        <v>0.42756970702495439</v>
      </c>
    </row>
    <row r="22" spans="1:13">
      <c r="A22" t="s">
        <v>12</v>
      </c>
      <c r="B22">
        <f>STDEV(B17:B20)</f>
        <v>0</v>
      </c>
      <c r="C22">
        <f>STDEV(C17:C20)</f>
        <v>7.2772718270250114E-2</v>
      </c>
      <c r="D22">
        <f>STDEV(D17:D20)</f>
        <v>0.30704151075792208</v>
      </c>
    </row>
    <row r="23" spans="1:13">
      <c r="A23" t="s">
        <v>13</v>
      </c>
      <c r="B23">
        <f>B22/SQRT(4)</f>
        <v>0</v>
      </c>
      <c r="C23">
        <f>C22/SQRT(4)</f>
        <v>3.6386359135125057E-2</v>
      </c>
      <c r="D23">
        <f>D22/SQRT(4)</f>
        <v>0.15352075537896104</v>
      </c>
      <c r="J23" t="s">
        <v>13</v>
      </c>
      <c r="K23">
        <v>0</v>
      </c>
      <c r="L23">
        <f>D23</f>
        <v>0.15352075537896104</v>
      </c>
      <c r="M23">
        <f>C23</f>
        <v>3.6386359135125057E-2</v>
      </c>
    </row>
    <row r="24" spans="1:13">
      <c r="A24" t="s">
        <v>4</v>
      </c>
      <c r="C24">
        <f>TTEST(B17:B20,C17:C20,2,2)</f>
        <v>4.1810354167840874E-6</v>
      </c>
      <c r="D24">
        <f>TTEST(B17:B20,D17:D20,2,2)</f>
        <v>1.4192909214712904E-2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12"/>
  <sheetViews>
    <sheetView zoomScale="75" zoomScaleNormal="75" zoomScalePageLayoutView="75" workbookViewId="0">
      <selection activeCell="F32" sqref="F32"/>
    </sheetView>
  </sheetViews>
  <sheetFormatPr baseColWidth="10" defaultRowHeight="15" x14ac:dyDescent="0"/>
  <cols>
    <col min="6" max="7" width="17.33203125" customWidth="1"/>
    <col min="9" max="9" width="21.33203125" customWidth="1"/>
  </cols>
  <sheetData>
    <row r="4" spans="1:12">
      <c r="A4" s="1"/>
      <c r="B4" s="2" t="s">
        <v>14</v>
      </c>
      <c r="C4" s="2" t="s">
        <v>19</v>
      </c>
      <c r="D4" s="2" t="s">
        <v>16</v>
      </c>
      <c r="E4" s="2" t="s">
        <v>17</v>
      </c>
      <c r="F4" s="2" t="s">
        <v>20</v>
      </c>
      <c r="G4" s="2"/>
      <c r="H4" s="2" t="s">
        <v>27</v>
      </c>
      <c r="I4" s="2" t="s">
        <v>15</v>
      </c>
      <c r="J4" s="2" t="s">
        <v>16</v>
      </c>
      <c r="K4" s="2" t="s">
        <v>17</v>
      </c>
    </row>
    <row r="5" spans="1:12">
      <c r="B5" t="s">
        <v>0</v>
      </c>
      <c r="C5">
        <v>6209.9620000000004</v>
      </c>
      <c r="D5">
        <v>29.957000000000001</v>
      </c>
      <c r="E5">
        <f>D5/D5</f>
        <v>1</v>
      </c>
      <c r="H5" t="s">
        <v>0</v>
      </c>
      <c r="I5">
        <v>9421.74</v>
      </c>
      <c r="J5">
        <v>22.969000000000001</v>
      </c>
      <c r="K5">
        <f>J5/J5</f>
        <v>1</v>
      </c>
    </row>
    <row r="6" spans="1:12">
      <c r="B6" t="s">
        <v>2</v>
      </c>
      <c r="C6">
        <v>7611.2049999999999</v>
      </c>
      <c r="D6">
        <v>36.716999999999999</v>
      </c>
      <c r="E6">
        <f>D6/D5</f>
        <v>1.2256567747104181</v>
      </c>
      <c r="H6" t="s">
        <v>2</v>
      </c>
      <c r="I6">
        <v>7131.0540000000001</v>
      </c>
      <c r="J6">
        <v>17.385000000000002</v>
      </c>
      <c r="K6">
        <f>J6/J5</f>
        <v>0.75688972092820761</v>
      </c>
    </row>
    <row r="7" spans="1:12">
      <c r="B7" t="s">
        <v>18</v>
      </c>
      <c r="C7">
        <v>6908.1540000000005</v>
      </c>
      <c r="D7">
        <v>33.326000000000001</v>
      </c>
      <c r="E7">
        <f>D7/D5</f>
        <v>1.1124611943786094</v>
      </c>
      <c r="H7" t="s">
        <v>18</v>
      </c>
      <c r="I7">
        <v>6270.8609999999999</v>
      </c>
      <c r="J7">
        <v>15.288</v>
      </c>
      <c r="K7">
        <f>J7/J5</f>
        <v>0.66559275545300189</v>
      </c>
    </row>
    <row r="8" spans="1:12">
      <c r="C8" s="2" t="s">
        <v>19</v>
      </c>
      <c r="D8" s="2" t="s">
        <v>16</v>
      </c>
      <c r="E8" s="2" t="s">
        <v>17</v>
      </c>
      <c r="F8" s="2" t="s">
        <v>20</v>
      </c>
      <c r="G8" s="4"/>
    </row>
    <row r="9" spans="1:12">
      <c r="B9" t="s">
        <v>0</v>
      </c>
      <c r="C9">
        <v>4898.4970000000003</v>
      </c>
      <c r="D9">
        <v>18.600000000000001</v>
      </c>
      <c r="E9">
        <f>D9/D9</f>
        <v>1</v>
      </c>
      <c r="F9" s="3">
        <f>E9/E5</f>
        <v>1</v>
      </c>
      <c r="G9" s="5"/>
      <c r="I9" s="2" t="s">
        <v>28</v>
      </c>
      <c r="J9" s="2" t="s">
        <v>16</v>
      </c>
      <c r="K9" s="2" t="s">
        <v>21</v>
      </c>
      <c r="L9" s="2" t="s">
        <v>20</v>
      </c>
    </row>
    <row r="10" spans="1:12">
      <c r="B10" t="s">
        <v>2</v>
      </c>
      <c r="C10">
        <v>11618.69</v>
      </c>
      <c r="D10">
        <v>44.116999999999997</v>
      </c>
      <c r="E10">
        <f>D10/D9</f>
        <v>2.3718817204301073</v>
      </c>
      <c r="F10" s="3">
        <f>E10/E6</f>
        <v>1.9351924367166362</v>
      </c>
      <c r="G10" s="5"/>
      <c r="H10" t="s">
        <v>0</v>
      </c>
      <c r="I10">
        <v>3536.8609999999999</v>
      </c>
      <c r="J10">
        <v>34.569000000000003</v>
      </c>
      <c r="K10">
        <f>J10/J10</f>
        <v>1</v>
      </c>
      <c r="L10" s="3">
        <f>K10/K5</f>
        <v>1</v>
      </c>
    </row>
    <row r="11" spans="1:12">
      <c r="B11" t="s">
        <v>18</v>
      </c>
      <c r="C11">
        <v>9819.1540000000005</v>
      </c>
      <c r="D11">
        <v>37.283999999999999</v>
      </c>
      <c r="E11">
        <f>D11/D9</f>
        <v>2.004516129032258</v>
      </c>
      <c r="F11" s="3">
        <f>E11/E7</f>
        <v>1.8018751028452065</v>
      </c>
      <c r="G11" s="5"/>
      <c r="H11" t="s">
        <v>2</v>
      </c>
      <c r="I11">
        <v>405.52699999999999</v>
      </c>
      <c r="J11">
        <v>3.964</v>
      </c>
      <c r="K11">
        <f>J11/J10</f>
        <v>0.1146692123000376</v>
      </c>
      <c r="L11" s="3">
        <f>K11/K6</f>
        <v>0.15150055434682563</v>
      </c>
    </row>
    <row r="12" spans="1:12">
      <c r="G12" s="5"/>
      <c r="H12" t="s">
        <v>18</v>
      </c>
      <c r="I12">
        <v>762.23400000000004</v>
      </c>
      <c r="J12">
        <v>7.45</v>
      </c>
      <c r="K12">
        <f>J12/J10</f>
        <v>0.21551100697156411</v>
      </c>
      <c r="L12" s="3">
        <f>K12/K7</f>
        <v>0.32378808994831604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F28" sqref="F28:H28"/>
    </sheetView>
  </sheetViews>
  <sheetFormatPr baseColWidth="10" defaultRowHeight="15" x14ac:dyDescent="0"/>
  <cols>
    <col min="2" max="2" width="6.5" customWidth="1"/>
    <col min="6" max="6" width="16.33203125" customWidth="1"/>
  </cols>
  <sheetData>
    <row r="1" spans="1:8">
      <c r="A1" t="s">
        <v>37</v>
      </c>
    </row>
    <row r="2" spans="1:8">
      <c r="E2" t="s">
        <v>16</v>
      </c>
      <c r="F2" t="s">
        <v>29</v>
      </c>
      <c r="G2" t="s">
        <v>30</v>
      </c>
    </row>
    <row r="3" spans="1:8">
      <c r="B3" t="s">
        <v>31</v>
      </c>
      <c r="C3" t="s">
        <v>0</v>
      </c>
      <c r="D3">
        <v>17784.882000000001</v>
      </c>
      <c r="E3">
        <v>27.617000000000001</v>
      </c>
      <c r="F3">
        <f>E3-$E$7</f>
        <v>27.617000000000001</v>
      </c>
      <c r="G3">
        <f>F3/$F$3</f>
        <v>1</v>
      </c>
    </row>
    <row r="4" spans="1:8">
      <c r="C4" t="s">
        <v>2</v>
      </c>
      <c r="D4">
        <v>25957.56</v>
      </c>
      <c r="E4">
        <v>40.308</v>
      </c>
      <c r="F4">
        <f>E4-$E$7</f>
        <v>40.308</v>
      </c>
      <c r="G4">
        <f t="shared" ref="G4:G5" si="0">F4/$F$3</f>
        <v>1.459535793170873</v>
      </c>
    </row>
    <row r="5" spans="1:8">
      <c r="C5" t="s">
        <v>1</v>
      </c>
      <c r="D5">
        <v>20656.267</v>
      </c>
      <c r="E5">
        <v>32.076000000000001</v>
      </c>
      <c r="F5">
        <f>E5-$E$7</f>
        <v>32.076000000000001</v>
      </c>
      <c r="G5">
        <f t="shared" si="0"/>
        <v>1.1614585219249014</v>
      </c>
    </row>
    <row r="10" spans="1:8">
      <c r="B10" t="s">
        <v>22</v>
      </c>
      <c r="E10" t="s">
        <v>16</v>
      </c>
      <c r="F10" t="s">
        <v>29</v>
      </c>
      <c r="G10" t="s">
        <v>30</v>
      </c>
      <c r="H10" t="s">
        <v>34</v>
      </c>
    </row>
    <row r="11" spans="1:8">
      <c r="C11" t="s">
        <v>0</v>
      </c>
      <c r="D11">
        <v>2327.0120000000002</v>
      </c>
      <c r="E11">
        <v>21.327000000000002</v>
      </c>
      <c r="F11">
        <f>E11-$E$15</f>
        <v>21.327000000000002</v>
      </c>
      <c r="G11">
        <f>F11/$F$11</f>
        <v>1</v>
      </c>
      <c r="H11" s="3">
        <f>G11/G3</f>
        <v>1</v>
      </c>
    </row>
    <row r="12" spans="1:8">
      <c r="C12" t="s">
        <v>2</v>
      </c>
      <c r="D12">
        <v>5410.79</v>
      </c>
      <c r="E12">
        <v>49.591000000000001</v>
      </c>
      <c r="F12">
        <f>E12-$E$15</f>
        <v>49.591000000000001</v>
      </c>
      <c r="G12">
        <f>F12/$F$11</f>
        <v>2.3252684390678482</v>
      </c>
      <c r="H12" s="3">
        <f>G12/G4</f>
        <v>1.5931561596143884</v>
      </c>
    </row>
    <row r="13" spans="1:8">
      <c r="C13" t="s">
        <v>1</v>
      </c>
      <c r="D13">
        <v>3173.134</v>
      </c>
      <c r="E13">
        <v>29.082000000000001</v>
      </c>
      <c r="F13">
        <f>E13-$E$15</f>
        <v>29.082000000000001</v>
      </c>
      <c r="G13">
        <f>F13/$F$11</f>
        <v>1.3636235757490505</v>
      </c>
      <c r="H13" s="3">
        <f>G13/G5</f>
        <v>1.1740613633701684</v>
      </c>
    </row>
    <row r="18" spans="1:8">
      <c r="E18" t="s">
        <v>16</v>
      </c>
      <c r="F18" t="s">
        <v>29</v>
      </c>
      <c r="G18" t="s">
        <v>30</v>
      </c>
    </row>
    <row r="19" spans="1:8">
      <c r="A19" t="s">
        <v>27</v>
      </c>
      <c r="B19" t="s">
        <v>31</v>
      </c>
      <c r="C19" t="s">
        <v>0</v>
      </c>
      <c r="D19">
        <v>13537.146000000001</v>
      </c>
      <c r="E19">
        <v>36.737000000000002</v>
      </c>
      <c r="F19">
        <f>E19-$E$23</f>
        <v>36.737000000000002</v>
      </c>
      <c r="G19">
        <f>F19/$F$19</f>
        <v>1</v>
      </c>
    </row>
    <row r="20" spans="1:8">
      <c r="C20" t="s">
        <v>2</v>
      </c>
      <c r="D20">
        <v>12670.61</v>
      </c>
      <c r="E20">
        <v>34.386000000000003</v>
      </c>
      <c r="F20">
        <f>E20-$E$23</f>
        <v>34.386000000000003</v>
      </c>
      <c r="G20">
        <f>F20/$F$19</f>
        <v>0.93600457304624773</v>
      </c>
    </row>
    <row r="21" spans="1:8">
      <c r="C21" t="s">
        <v>1</v>
      </c>
      <c r="D21">
        <v>10640.681</v>
      </c>
      <c r="E21">
        <v>28.876999999999999</v>
      </c>
      <c r="F21">
        <f>E21-$E$23</f>
        <v>28.876999999999999</v>
      </c>
      <c r="G21">
        <f>F21/$F$19</f>
        <v>0.78604676484198488</v>
      </c>
    </row>
    <row r="24" spans="1:8">
      <c r="E24" t="s">
        <v>16</v>
      </c>
      <c r="F24" t="s">
        <v>29</v>
      </c>
      <c r="G24" t="s">
        <v>30</v>
      </c>
      <c r="H24" t="s">
        <v>34</v>
      </c>
    </row>
    <row r="25" spans="1:8">
      <c r="B25" t="s">
        <v>5</v>
      </c>
      <c r="C25" t="s">
        <v>0</v>
      </c>
      <c r="D25">
        <v>6934.69</v>
      </c>
      <c r="E25">
        <v>48.417999999999999</v>
      </c>
      <c r="F25">
        <f>E25-$E$29</f>
        <v>48.417999999999999</v>
      </c>
      <c r="G25">
        <f>F25/$F$25</f>
        <v>1</v>
      </c>
      <c r="H25" s="3">
        <f>G25/G19</f>
        <v>1</v>
      </c>
    </row>
    <row r="26" spans="1:8">
      <c r="C26" t="s">
        <v>2</v>
      </c>
      <c r="D26">
        <v>4772.0829999999996</v>
      </c>
      <c r="E26">
        <v>33.319000000000003</v>
      </c>
      <c r="F26">
        <f>E26-$E$29</f>
        <v>33.319000000000003</v>
      </c>
      <c r="G26">
        <f>F26/$F$25</f>
        <v>0.68815316617786781</v>
      </c>
      <c r="H26" s="3">
        <f>G26/G20</f>
        <v>0.73520278211703394</v>
      </c>
    </row>
    <row r="27" spans="1:8">
      <c r="C27" t="s">
        <v>1</v>
      </c>
      <c r="D27">
        <v>2615.77</v>
      </c>
      <c r="E27">
        <v>18.263000000000002</v>
      </c>
      <c r="F27">
        <f>E27-$E$29</f>
        <v>18.263000000000002</v>
      </c>
      <c r="G27">
        <f>F27/$F$25</f>
        <v>0.37719443182287582</v>
      </c>
      <c r="H27" s="3">
        <f>G27/G21</f>
        <v>0.47986258412844096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"/>
  <sheetViews>
    <sheetView workbookViewId="0">
      <selection activeCell="A3" sqref="A3"/>
    </sheetView>
  </sheetViews>
  <sheetFormatPr baseColWidth="10" defaultRowHeight="15" x14ac:dyDescent="0"/>
  <cols>
    <col min="6" max="6" width="17.33203125" customWidth="1"/>
  </cols>
  <sheetData>
    <row r="2" spans="1:6">
      <c r="A2" s="1" t="s">
        <v>5</v>
      </c>
      <c r="C2" t="s">
        <v>15</v>
      </c>
      <c r="D2" t="s">
        <v>16</v>
      </c>
      <c r="E2" t="s">
        <v>17</v>
      </c>
    </row>
    <row r="3" spans="1:6">
      <c r="B3" t="s">
        <v>0</v>
      </c>
      <c r="C3">
        <v>4139.3969999999999</v>
      </c>
      <c r="D3">
        <v>5.9809999999999999</v>
      </c>
      <c r="E3">
        <f>D3/D3</f>
        <v>1</v>
      </c>
    </row>
    <row r="4" spans="1:6">
      <c r="B4" t="s">
        <v>1</v>
      </c>
      <c r="C4">
        <v>8541.9030000000002</v>
      </c>
      <c r="D4">
        <v>12.342000000000001</v>
      </c>
      <c r="E4">
        <f>D4/D3</f>
        <v>2.063534525998997</v>
      </c>
    </row>
    <row r="5" spans="1:6">
      <c r="B5" t="s">
        <v>2</v>
      </c>
      <c r="C5">
        <v>7163.2460000000001</v>
      </c>
      <c r="D5">
        <v>10.35</v>
      </c>
      <c r="E5">
        <f>D5/D3</f>
        <v>1.7304798528674135</v>
      </c>
    </row>
    <row r="6" spans="1:6">
      <c r="B6" t="s">
        <v>32</v>
      </c>
      <c r="C6">
        <v>14760.045</v>
      </c>
      <c r="D6">
        <v>21.327000000000002</v>
      </c>
      <c r="E6">
        <f>D6/D3</f>
        <v>3.5657916736331723</v>
      </c>
    </row>
    <row r="8" spans="1:6">
      <c r="C8" t="s">
        <v>35</v>
      </c>
      <c r="D8" t="s">
        <v>16</v>
      </c>
      <c r="E8" t="s">
        <v>17</v>
      </c>
      <c r="F8" t="s">
        <v>20</v>
      </c>
    </row>
    <row r="9" spans="1:6">
      <c r="B9" t="s">
        <v>0</v>
      </c>
      <c r="C9">
        <v>32811.999000000003</v>
      </c>
      <c r="D9">
        <v>26.885999999999999</v>
      </c>
      <c r="E9">
        <f>D9/D9</f>
        <v>1</v>
      </c>
      <c r="F9" s="3">
        <f>E9/E3</f>
        <v>1</v>
      </c>
    </row>
    <row r="10" spans="1:6">
      <c r="B10" t="s">
        <v>1</v>
      </c>
      <c r="C10">
        <v>31194.936000000002</v>
      </c>
      <c r="D10">
        <v>25.561</v>
      </c>
      <c r="E10">
        <f>D10/D9</f>
        <v>0.95071784571896156</v>
      </c>
      <c r="F10" s="3">
        <f>E10/E4</f>
        <v>0.46072301371294028</v>
      </c>
    </row>
    <row r="11" spans="1:6">
      <c r="B11" t="s">
        <v>2</v>
      </c>
      <c r="C11">
        <v>41999.785000000003</v>
      </c>
      <c r="D11">
        <v>34.414000000000001</v>
      </c>
      <c r="E11">
        <f>D11/D9</f>
        <v>1.2799970244737038</v>
      </c>
      <c r="F11" s="3">
        <f>E11/E5</f>
        <v>0.73967750757267847</v>
      </c>
    </row>
    <row r="12" spans="1:6">
      <c r="B12" t="s">
        <v>32</v>
      </c>
      <c r="C12">
        <v>16034.279</v>
      </c>
      <c r="D12">
        <v>13.138</v>
      </c>
      <c r="E12">
        <f>D12/D9</f>
        <v>0.48865580599568548</v>
      </c>
      <c r="F12">
        <f>E12/E6</f>
        <v>0.13703992008534696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B1" sqref="B1"/>
    </sheetView>
  </sheetViews>
  <sheetFormatPr baseColWidth="10" defaultRowHeight="15" x14ac:dyDescent="0"/>
  <cols>
    <col min="1" max="1" width="11.33203125" customWidth="1"/>
    <col min="2" max="2" width="6.33203125" customWidth="1"/>
    <col min="6" max="6" width="16.33203125" customWidth="1"/>
  </cols>
  <sheetData>
    <row r="1" spans="1:8">
      <c r="A1" t="s">
        <v>14</v>
      </c>
      <c r="B1" t="s">
        <v>36</v>
      </c>
    </row>
    <row r="2" spans="1:8">
      <c r="E2" t="s">
        <v>16</v>
      </c>
      <c r="F2" t="s">
        <v>29</v>
      </c>
      <c r="G2" t="s">
        <v>30</v>
      </c>
    </row>
    <row r="3" spans="1:8">
      <c r="B3" t="s">
        <v>31</v>
      </c>
      <c r="C3" t="s">
        <v>0</v>
      </c>
      <c r="D3">
        <v>31425.157999999999</v>
      </c>
      <c r="E3">
        <v>22.87</v>
      </c>
      <c r="F3">
        <f>E3-$E$7</f>
        <v>11.661000000000001</v>
      </c>
      <c r="G3">
        <f>F3/$F$3</f>
        <v>1</v>
      </c>
    </row>
    <row r="4" spans="1:8">
      <c r="C4" t="s">
        <v>1</v>
      </c>
      <c r="D4">
        <v>24757.823</v>
      </c>
      <c r="E4">
        <v>18.018000000000001</v>
      </c>
      <c r="F4">
        <f t="shared" ref="F4:F7" si="0">E4-$E$7</f>
        <v>6.8090000000000011</v>
      </c>
      <c r="G4">
        <f t="shared" ref="G4:G7" si="1">F4/$F$3</f>
        <v>0.58391218591887495</v>
      </c>
    </row>
    <row r="5" spans="1:8">
      <c r="C5" t="s">
        <v>2</v>
      </c>
      <c r="D5">
        <v>34211.864999999998</v>
      </c>
      <c r="E5">
        <v>24.899000000000001</v>
      </c>
      <c r="F5">
        <f t="shared" si="0"/>
        <v>13.690000000000001</v>
      </c>
      <c r="G5">
        <f t="shared" si="1"/>
        <v>1.1739987994168597</v>
      </c>
    </row>
    <row r="6" spans="1:8">
      <c r="C6" t="s">
        <v>32</v>
      </c>
      <c r="D6">
        <v>31609.157999999999</v>
      </c>
      <c r="E6">
        <v>23.004000000000001</v>
      </c>
      <c r="F6">
        <f t="shared" si="0"/>
        <v>11.795000000000002</v>
      </c>
      <c r="G6">
        <f t="shared" si="1"/>
        <v>1.0114912957722322</v>
      </c>
    </row>
    <row r="7" spans="1:8">
      <c r="C7" t="s">
        <v>33</v>
      </c>
      <c r="D7">
        <v>15401.213</v>
      </c>
      <c r="E7">
        <v>11.209</v>
      </c>
      <c r="F7">
        <f t="shared" si="0"/>
        <v>0</v>
      </c>
      <c r="G7">
        <f t="shared" si="1"/>
        <v>0</v>
      </c>
    </row>
    <row r="10" spans="1:8">
      <c r="B10" t="s">
        <v>22</v>
      </c>
      <c r="E10" t="s">
        <v>16</v>
      </c>
      <c r="F10" t="s">
        <v>29</v>
      </c>
      <c r="G10" t="s">
        <v>30</v>
      </c>
      <c r="H10" t="s">
        <v>34</v>
      </c>
    </row>
    <row r="11" spans="1:8">
      <c r="C11" t="s">
        <v>0</v>
      </c>
      <c r="D11">
        <v>24801.489000000001</v>
      </c>
      <c r="E11">
        <v>20.384</v>
      </c>
      <c r="F11">
        <f>E11-$E$15</f>
        <v>8.4500000000000011</v>
      </c>
      <c r="G11">
        <f>F11/$F$11</f>
        <v>1</v>
      </c>
      <c r="H11" s="3">
        <f>G11/G3</f>
        <v>1</v>
      </c>
    </row>
    <row r="12" spans="1:8">
      <c r="C12" t="s">
        <v>1</v>
      </c>
      <c r="D12">
        <v>21287.669000000002</v>
      </c>
      <c r="E12">
        <v>17.495999999999999</v>
      </c>
      <c r="F12">
        <f>E12-$E$15</f>
        <v>5.5619999999999994</v>
      </c>
      <c r="G12">
        <f>F12/$F$11</f>
        <v>0.65822485207100578</v>
      </c>
      <c r="H12" s="3">
        <f>G12/G4</f>
        <v>1.1272668526949623</v>
      </c>
    </row>
    <row r="13" spans="1:8">
      <c r="C13" t="s">
        <v>2</v>
      </c>
      <c r="D13">
        <v>31320.53</v>
      </c>
      <c r="E13">
        <v>25.742000000000001</v>
      </c>
      <c r="F13">
        <f>E13-$E$15</f>
        <v>13.808000000000002</v>
      </c>
      <c r="G13">
        <f>F13/$F$11</f>
        <v>1.6340828402366865</v>
      </c>
      <c r="H13" s="3">
        <f>G13/G5</f>
        <v>1.3918948137326514</v>
      </c>
    </row>
    <row r="14" spans="1:8">
      <c r="C14" t="s">
        <v>32</v>
      </c>
      <c r="D14">
        <v>29739.338</v>
      </c>
      <c r="E14">
        <v>24.443000000000001</v>
      </c>
      <c r="F14">
        <f>E14-$E$15</f>
        <v>12.509000000000002</v>
      </c>
      <c r="G14">
        <f>F14/$F$11</f>
        <v>1.4803550295857988</v>
      </c>
      <c r="H14">
        <f>G14/G6</f>
        <v>1.4635370919881305</v>
      </c>
    </row>
    <row r="15" spans="1:8">
      <c r="C15" t="s">
        <v>33</v>
      </c>
      <c r="D15">
        <v>14519.548000000001</v>
      </c>
      <c r="E15">
        <v>11.933999999999999</v>
      </c>
      <c r="F15">
        <f>E15-$E$15</f>
        <v>0</v>
      </c>
      <c r="G15">
        <f>F15/$F$11</f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1"/>
  <sheetViews>
    <sheetView workbookViewId="0">
      <selection activeCell="A9" sqref="A9:XFD9"/>
    </sheetView>
  </sheetViews>
  <sheetFormatPr baseColWidth="10" defaultRowHeight="15" x14ac:dyDescent="0"/>
  <sheetData>
    <row r="3" spans="1:6">
      <c r="A3" t="s">
        <v>27</v>
      </c>
      <c r="C3" t="s">
        <v>15</v>
      </c>
      <c r="D3" t="s">
        <v>16</v>
      </c>
      <c r="E3" t="s">
        <v>17</v>
      </c>
    </row>
    <row r="4" spans="1:6">
      <c r="B4" t="s">
        <v>23</v>
      </c>
      <c r="C4">
        <v>3740.8609999999999</v>
      </c>
      <c r="D4">
        <v>9.266</v>
      </c>
      <c r="E4">
        <f>D4/$D$4</f>
        <v>1</v>
      </c>
    </row>
    <row r="5" spans="1:6">
      <c r="B5" t="s">
        <v>1</v>
      </c>
      <c r="C5">
        <v>11919.023999999999</v>
      </c>
      <c r="D5">
        <v>29.524999999999999</v>
      </c>
      <c r="E5">
        <f>D5/$D$4</f>
        <v>3.186380315130585</v>
      </c>
    </row>
    <row r="6" spans="1:6">
      <c r="B6" t="s">
        <v>2</v>
      </c>
      <c r="C6">
        <v>23932.601999999999</v>
      </c>
      <c r="D6">
        <v>59.283000000000001</v>
      </c>
      <c r="E6">
        <f>D6/$D$4</f>
        <v>6.3979063241959855</v>
      </c>
    </row>
    <row r="8" spans="1:6">
      <c r="C8" t="s">
        <v>24</v>
      </c>
      <c r="D8" t="s">
        <v>16</v>
      </c>
      <c r="E8" t="s">
        <v>17</v>
      </c>
      <c r="F8" t="s">
        <v>20</v>
      </c>
    </row>
    <row r="9" spans="1:6">
      <c r="B9" t="s">
        <v>23</v>
      </c>
      <c r="C9">
        <v>13418.338</v>
      </c>
      <c r="D9">
        <v>22.67</v>
      </c>
      <c r="E9">
        <f>D9/$D$9</f>
        <v>1</v>
      </c>
      <c r="F9" s="3">
        <f>E9/E4</f>
        <v>1</v>
      </c>
    </row>
    <row r="10" spans="1:6">
      <c r="B10" t="s">
        <v>1</v>
      </c>
      <c r="C10">
        <v>19252.187000000002</v>
      </c>
      <c r="D10">
        <v>32.526000000000003</v>
      </c>
      <c r="E10">
        <f>D10/$D$9</f>
        <v>1.434759594177327</v>
      </c>
      <c r="F10" s="3">
        <f>E10/E5</f>
        <v>0.45027882809981751</v>
      </c>
    </row>
    <row r="11" spans="1:6">
      <c r="B11" t="s">
        <v>2</v>
      </c>
      <c r="C11">
        <v>23743.48</v>
      </c>
      <c r="D11">
        <v>40.113999999999997</v>
      </c>
      <c r="E11">
        <f>D11/$D$9</f>
        <v>1.76947507719453</v>
      </c>
      <c r="F11" s="3">
        <f>E11/E6</f>
        <v>0.27657095736188309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3"/>
  <sheetViews>
    <sheetView workbookViewId="0">
      <selection activeCell="B4" sqref="B4"/>
    </sheetView>
  </sheetViews>
  <sheetFormatPr baseColWidth="10" defaultRowHeight="15" x14ac:dyDescent="0"/>
  <sheetData>
    <row r="3" spans="2:7">
      <c r="B3" s="1">
        <v>42535</v>
      </c>
      <c r="D3" t="s">
        <v>15</v>
      </c>
      <c r="E3" t="s">
        <v>16</v>
      </c>
      <c r="F3" t="s">
        <v>17</v>
      </c>
    </row>
    <row r="5" spans="2:7">
      <c r="C5" t="s">
        <v>23</v>
      </c>
      <c r="D5">
        <v>7221.66</v>
      </c>
      <c r="E5">
        <v>21.286000000000001</v>
      </c>
      <c r="F5">
        <v>1</v>
      </c>
    </row>
    <row r="6" spans="2:7">
      <c r="C6" t="s">
        <v>1</v>
      </c>
      <c r="D6">
        <v>12029.51</v>
      </c>
      <c r="E6">
        <v>35.457000000000001</v>
      </c>
      <c r="F6">
        <v>1.6657427417081649</v>
      </c>
    </row>
    <row r="7" spans="2:7">
      <c r="C7" t="s">
        <v>2</v>
      </c>
      <c r="D7">
        <v>14675.924000000001</v>
      </c>
      <c r="E7">
        <v>43.256999999999998</v>
      </c>
      <c r="F7">
        <v>2.0321807760969648</v>
      </c>
    </row>
    <row r="9" spans="2:7">
      <c r="D9" t="s">
        <v>24</v>
      </c>
      <c r="E9" t="s">
        <v>16</v>
      </c>
      <c r="F9" t="s">
        <v>17</v>
      </c>
      <c r="G9" t="s">
        <v>20</v>
      </c>
    </row>
    <row r="11" spans="2:7">
      <c r="C11" t="s">
        <v>23</v>
      </c>
      <c r="D11">
        <v>3626.518</v>
      </c>
      <c r="E11">
        <v>12.036</v>
      </c>
      <c r="F11">
        <v>1</v>
      </c>
      <c r="G11" s="3">
        <v>1</v>
      </c>
    </row>
    <row r="12" spans="2:7">
      <c r="C12" t="s">
        <v>1</v>
      </c>
      <c r="D12">
        <v>13177.681</v>
      </c>
      <c r="E12">
        <v>43.734000000000002</v>
      </c>
      <c r="F12">
        <v>3.6335992023928219</v>
      </c>
      <c r="G12" s="3">
        <v>2.1813687740681278</v>
      </c>
    </row>
    <row r="13" spans="2:7">
      <c r="C13" t="s">
        <v>2</v>
      </c>
      <c r="D13">
        <v>13327.539000000001</v>
      </c>
      <c r="E13">
        <v>44.231000000000002</v>
      </c>
      <c r="F13">
        <v>3.6748919906945834</v>
      </c>
      <c r="G13" s="3">
        <v>1.8083489588719726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4b_4c</vt:lpstr>
      <vt:lpstr>3-8-15</vt:lpstr>
      <vt:lpstr>2-11-16</vt:lpstr>
      <vt:lpstr>3-28-16</vt:lpstr>
      <vt:lpstr>4-28-16</vt:lpstr>
      <vt:lpstr>5-18-16</vt:lpstr>
      <vt:lpstr>6-14-16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Najor</dc:creator>
  <cp:lastModifiedBy>Nicole Najor</cp:lastModifiedBy>
  <dcterms:created xsi:type="dcterms:W3CDTF">2016-05-11T13:40:51Z</dcterms:created>
  <dcterms:modified xsi:type="dcterms:W3CDTF">2017-07-28T16:20:17Z</dcterms:modified>
</cp:coreProperties>
</file>