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40" yWindow="240" windowWidth="24800" windowHeight="15300" tabRatio="500" activeTab="1"/>
  </bookViews>
  <sheets>
    <sheet name="EGFR_Nedd8_Fig 4 Supp2" sheetId="1" r:id="rId1"/>
    <sheet name="EGFR_Ub_Figure 4 supp 2" sheetId="2" r:id="rId2"/>
  </sheets>
  <externalReferences>
    <externalReference r:id="rId3"/>
  </externalReferences>
  <definedNames>
    <definedName name="_xlnm.Print_Area" localSheetId="1">'EGFR_Ub_Figure 4 supp 2'!$V$5:$AE$22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1" i="2" l="1"/>
  <c r="H31" i="2"/>
  <c r="D31" i="2"/>
  <c r="L30" i="2"/>
  <c r="H30" i="2"/>
  <c r="D30" i="2"/>
  <c r="L29" i="2"/>
  <c r="H29" i="2"/>
  <c r="D29" i="2"/>
  <c r="L28" i="2"/>
  <c r="H28" i="2"/>
  <c r="D28" i="2"/>
  <c r="L27" i="2"/>
  <c r="H27" i="2"/>
  <c r="D27" i="2"/>
  <c r="L26" i="2"/>
  <c r="H26" i="2"/>
  <c r="D26" i="2"/>
  <c r="L25" i="2"/>
  <c r="H25" i="2"/>
  <c r="D25" i="2"/>
  <c r="L24" i="2"/>
  <c r="H24" i="2"/>
  <c r="D24" i="2"/>
  <c r="L23" i="2"/>
  <c r="H23" i="2"/>
  <c r="D23" i="2"/>
  <c r="L22" i="2"/>
  <c r="H22" i="2"/>
  <c r="D22" i="2"/>
  <c r="T21" i="2"/>
  <c r="P21" i="2"/>
  <c r="L21" i="2"/>
  <c r="H21" i="2"/>
  <c r="D21" i="2"/>
  <c r="T20" i="2"/>
  <c r="P20" i="2"/>
  <c r="L20" i="2"/>
  <c r="H20" i="2"/>
  <c r="D20" i="2"/>
  <c r="T19" i="2"/>
  <c r="P19" i="2"/>
  <c r="L19" i="2"/>
  <c r="H19" i="2"/>
  <c r="D19" i="2"/>
  <c r="T18" i="2"/>
  <c r="P18" i="2"/>
  <c r="L18" i="2"/>
  <c r="H18" i="2"/>
  <c r="D18" i="2"/>
  <c r="T17" i="2"/>
  <c r="P17" i="2"/>
  <c r="L17" i="2"/>
  <c r="H17" i="2"/>
  <c r="D17" i="2"/>
  <c r="T16" i="2"/>
  <c r="P16" i="2"/>
  <c r="L16" i="2"/>
  <c r="H16" i="2"/>
  <c r="D16" i="2"/>
  <c r="T15" i="2"/>
  <c r="P15" i="2"/>
  <c r="L15" i="2"/>
  <c r="H15" i="2"/>
  <c r="D15" i="2"/>
  <c r="T14" i="2"/>
  <c r="P14" i="2"/>
  <c r="L14" i="2"/>
  <c r="H14" i="2"/>
  <c r="D14" i="2"/>
  <c r="T13" i="2"/>
  <c r="P13" i="2"/>
  <c r="L13" i="2"/>
  <c r="H13" i="2"/>
  <c r="D13" i="2"/>
  <c r="T12" i="2"/>
  <c r="P12" i="2"/>
  <c r="L12" i="2"/>
  <c r="H12" i="2"/>
  <c r="D12" i="2"/>
  <c r="T11" i="2"/>
  <c r="P11" i="2"/>
  <c r="L11" i="2"/>
  <c r="H11" i="2"/>
  <c r="D11" i="2"/>
  <c r="T10" i="2"/>
  <c r="P10" i="2"/>
  <c r="L10" i="2"/>
  <c r="H10" i="2"/>
  <c r="D10" i="2"/>
  <c r="T9" i="2"/>
  <c r="P9" i="2"/>
  <c r="L9" i="2"/>
  <c r="H9" i="2"/>
  <c r="D9" i="2"/>
  <c r="T8" i="2"/>
  <c r="P8" i="2"/>
  <c r="L8" i="2"/>
  <c r="H8" i="2"/>
  <c r="D8" i="2"/>
  <c r="D2" i="2"/>
  <c r="D3" i="2"/>
  <c r="D4" i="2"/>
  <c r="D5" i="2"/>
  <c r="D6" i="2"/>
  <c r="D7" i="2"/>
  <c r="H2" i="2"/>
  <c r="H3" i="2"/>
  <c r="H4" i="2"/>
  <c r="H5" i="2"/>
  <c r="H6" i="2"/>
  <c r="H7" i="2"/>
  <c r="Z7" i="2"/>
  <c r="L2" i="2"/>
  <c r="L3" i="2"/>
  <c r="L4" i="2"/>
  <c r="L5" i="2"/>
  <c r="L6" i="2"/>
  <c r="L7" i="2"/>
  <c r="Y7" i="2"/>
  <c r="T7" i="2"/>
  <c r="P7" i="2"/>
  <c r="T2" i="2"/>
  <c r="T3" i="2"/>
  <c r="T4" i="2"/>
  <c r="T5" i="2"/>
  <c r="T6" i="2"/>
  <c r="AB3" i="2"/>
  <c r="AB2" i="2"/>
  <c r="X2" i="2"/>
  <c r="AB4" i="2"/>
  <c r="AB5" i="2"/>
  <c r="AB6" i="2"/>
  <c r="P2" i="2"/>
  <c r="P3" i="2"/>
  <c r="P4" i="2"/>
  <c r="P5" i="2"/>
  <c r="P6" i="2"/>
  <c r="AA3" i="2"/>
  <c r="AA2" i="2"/>
  <c r="AA4" i="2"/>
  <c r="AA5" i="2"/>
  <c r="AA6" i="2"/>
  <c r="Z3" i="2"/>
  <c r="Z2" i="2"/>
  <c r="Z4" i="2"/>
  <c r="Z5" i="2"/>
  <c r="Z6" i="2"/>
  <c r="Y3" i="2"/>
  <c r="Y2" i="2"/>
  <c r="Y4" i="2"/>
  <c r="Y5" i="2"/>
  <c r="Y6" i="2"/>
  <c r="X3" i="2"/>
  <c r="X4" i="2"/>
  <c r="X5" i="2"/>
  <c r="X6" i="2"/>
  <c r="D3" i="1"/>
  <c r="H3" i="1"/>
  <c r="L3" i="1"/>
  <c r="P3" i="1"/>
  <c r="T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Z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AA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AB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AC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AD3" i="1"/>
  <c r="Z4" i="1"/>
  <c r="AA4" i="1"/>
  <c r="AB4" i="1"/>
  <c r="AC4" i="1"/>
  <c r="AD4" i="1"/>
  <c r="Z5" i="1"/>
  <c r="AA5" i="1"/>
  <c r="AB5" i="1"/>
  <c r="AC5" i="1"/>
  <c r="AD5" i="1"/>
  <c r="Z6" i="1"/>
  <c r="AA6" i="1"/>
  <c r="AB6" i="1"/>
  <c r="AC6" i="1"/>
  <c r="AD6" i="1"/>
  <c r="Z7" i="1"/>
  <c r="AA7" i="1"/>
  <c r="AB7" i="1"/>
  <c r="AC7" i="1"/>
  <c r="AD7" i="1"/>
  <c r="Z8" i="1"/>
  <c r="AA8" i="1"/>
  <c r="AB8" i="1"/>
  <c r="AC8" i="1"/>
  <c r="AD8" i="1"/>
  <c r="AA10" i="1"/>
  <c r="AB10" i="1"/>
</calcChain>
</file>

<file path=xl/sharedStrings.xml><?xml version="1.0" encoding="utf-8"?>
<sst xmlns="http://schemas.openxmlformats.org/spreadsheetml/2006/main" count="76" uniqueCount="60">
  <si>
    <t>T Test</t>
  </si>
  <si>
    <t>SEM Fraction</t>
  </si>
  <si>
    <t>Fraction</t>
  </si>
  <si>
    <t>Fold Change</t>
  </si>
  <si>
    <t>Std Dev</t>
  </si>
  <si>
    <t>Std error</t>
  </si>
  <si>
    <t>Avg dots/cell</t>
  </si>
  <si>
    <t>Nedd8/IgGRb</t>
  </si>
  <si>
    <t>EGFR/IgG</t>
  </si>
  <si>
    <t>siCOPS3</t>
  </si>
  <si>
    <t>siNEDD8</t>
  </si>
  <si>
    <t>siCTL</t>
  </si>
  <si>
    <t>PLA / DAPI</t>
  </si>
  <si>
    <t>SICTL_NHEK_NEDD8_IGGMS_PLA/DAPI</t>
  </si>
  <si>
    <t>SICTL_NHEK_NEDD8_IGGMS_DAPI</t>
  </si>
  <si>
    <t>SICTL_NHEK_NEDD8_IGGMS_PLA</t>
  </si>
  <si>
    <t>EGFR-IgG</t>
  </si>
  <si>
    <t>SICTL_NHEK_EGFR_IGGRB_PLA/DAPI</t>
  </si>
  <si>
    <t>SICTL_NHEK_EGFR_IGGRB_DAPI</t>
  </si>
  <si>
    <t>SICTL_NHEK_EGFR_IGGRB_PLA</t>
  </si>
  <si>
    <t>SICOPS_NHEK_EGFR_NEDD_PLA/DAPI</t>
  </si>
  <si>
    <t>SICOPS_NHEK_EGFR_NEDD_DAPI</t>
  </si>
  <si>
    <t>SICOPS_NHEK_EGFR_NEDD_PLA</t>
  </si>
  <si>
    <t>SINEDD_NHEK_EGFR_NEDD_PLA?DAPI</t>
  </si>
  <si>
    <t>SINEDD_NHEK_EGFR_NEDD_DAPI</t>
  </si>
  <si>
    <t>SINEDD_NHEK_EGFR_NEDD_PLA</t>
  </si>
  <si>
    <t>SICTL_NHEK_EGFR_NEDD_PLA/DAPI</t>
  </si>
  <si>
    <t>SICTL_NHEK_EGFR_NEDD_DAPI</t>
  </si>
  <si>
    <t>SICTL_NHEK_EGFR_NEDD_PLA</t>
  </si>
  <si>
    <t>SiCONT</t>
  </si>
  <si>
    <t>PLA/DAPI</t>
  </si>
  <si>
    <t>DAPI</t>
  </si>
  <si>
    <t>PLA</t>
  </si>
  <si>
    <t>EGFR_NEDD8</t>
  </si>
  <si>
    <t>Thresholded Area</t>
  </si>
  <si>
    <t>SICTL_NHEK_EGFR_FK2_PLA</t>
  </si>
  <si>
    <t>SICTL_NHEK_EGFR_FK2_DAPI</t>
  </si>
  <si>
    <t>SICTL_NHEK_EGFR_FK2_PLA/DAPI</t>
  </si>
  <si>
    <t>siCOPS NHEK 1 PLA</t>
  </si>
  <si>
    <t>siCOPS NHEK 1 DAPI</t>
  </si>
  <si>
    <t>siCOPS NHEK 1 PLA/DAPI</t>
  </si>
  <si>
    <t>SINEDD8_NHEK_EGFR_FK2_PLA</t>
  </si>
  <si>
    <t>SINEDD8_NHEK_EGFR_FK2_DAPI</t>
  </si>
  <si>
    <t>SINEDD8_NHEK_EGFR_FK2_PLA/DAPI</t>
  </si>
  <si>
    <t>SICTL_NHEK_EGFR_IGGMS_PLA</t>
  </si>
  <si>
    <t>SICTL_NHEK_EGFR_IGGMS_DAPI</t>
  </si>
  <si>
    <t>SICTL_NHEK_EGFR_IGGMS_PLA/DAPI</t>
  </si>
  <si>
    <t>SICTL_NHEK_FK2_IGGRB_PLA</t>
  </si>
  <si>
    <t>SICTL_NHEK_FK2_IGGRB_DAPI</t>
  </si>
  <si>
    <t>SICTL_NHEK_FK2_IGGRB_PLA/DAPI</t>
  </si>
  <si>
    <t>siNedd8</t>
  </si>
  <si>
    <t>siCOPS</t>
  </si>
  <si>
    <t>siCTL_EGFR/igG</t>
  </si>
  <si>
    <t>siCTL FK2/IgG</t>
  </si>
  <si>
    <t>AVE AREA/NUCLEI</t>
  </si>
  <si>
    <t>std error</t>
  </si>
  <si>
    <t>fold change</t>
  </si>
  <si>
    <t>fraction</t>
  </si>
  <si>
    <t>SEM fraction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</si>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</sst>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2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PLA/cell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'EGFR_Nedd8_Fig 4 Supp2'!$Z$2</c:f>
              <c:strCache>
                <c:ptCount val="1"/>
                <c:pt idx="0">
                  <c:v>siCTL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'EGFR_Nedd8_Fig 4 Supp2'!$Z$4</c:f>
                <c:numCache>
                  <c:formatCode>General</c:formatCode>
                  <c:ptCount val="1"/>
                  <c:pt idx="0">
                    <c:v>1.11950883613375</c:v>
                  </c:pt>
                </c:numCache>
              </c:numRef>
            </c:plus>
            <c:minus>
              <c:numRef>
                <c:f>'EGFR_Nedd8_Fig 4 Supp2'!$Z$4</c:f>
                <c:numCache>
                  <c:formatCode>General</c:formatCode>
                  <c:ptCount val="1"/>
                  <c:pt idx="0">
                    <c:v>1.11950883613375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'EGFR_Nedd8_Fig 4 Supp2'!$Z$3</c:f>
              <c:numCache>
                <c:formatCode>General</c:formatCode>
                <c:ptCount val="1"/>
                <c:pt idx="0">
                  <c:v>22.15140297903525</c:v>
                </c:pt>
              </c:numCache>
            </c:numRef>
          </c:val>
        </c:ser>
        <c:ser>
          <c:idx val="1"/>
          <c:order val="1"/>
          <c:tx>
            <c:strRef>
              <c:f>'EGFR_Nedd8_Fig 4 Supp2'!$AA$2</c:f>
              <c:strCache>
                <c:ptCount val="1"/>
                <c:pt idx="0">
                  <c:v>siNEDD8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'EGFR_Nedd8_Fig 4 Supp2'!$AA$4</c:f>
                <c:numCache>
                  <c:formatCode>General</c:formatCode>
                  <c:ptCount val="1"/>
                  <c:pt idx="0">
                    <c:v>0.258749030733018</c:v>
                  </c:pt>
                </c:numCache>
              </c:numRef>
            </c:plus>
            <c:minus>
              <c:numRef>
                <c:f>'EGFR_Nedd8_Fig 4 Supp2'!$AA$4</c:f>
                <c:numCache>
                  <c:formatCode>General</c:formatCode>
                  <c:ptCount val="1"/>
                  <c:pt idx="0">
                    <c:v>0.258749030733018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'EGFR_Nedd8_Fig 4 Supp2'!$AA$3</c:f>
              <c:numCache>
                <c:formatCode>General</c:formatCode>
                <c:ptCount val="1"/>
                <c:pt idx="0">
                  <c:v>2.575169955161856</c:v>
                </c:pt>
              </c:numCache>
            </c:numRef>
          </c:val>
        </c:ser>
        <c:ser>
          <c:idx val="2"/>
          <c:order val="2"/>
          <c:tx>
            <c:strRef>
              <c:f>'EGFR_Nedd8_Fig 4 Supp2'!$AB$2</c:f>
              <c:strCache>
                <c:ptCount val="1"/>
                <c:pt idx="0">
                  <c:v>siCOPS3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'EGFR_Nedd8_Fig 4 Supp2'!$AB$4</c:f>
                <c:numCache>
                  <c:formatCode>General</c:formatCode>
                  <c:ptCount val="1"/>
                  <c:pt idx="0">
                    <c:v>3.532034513666586</c:v>
                  </c:pt>
                </c:numCache>
              </c:numRef>
            </c:plus>
            <c:minus>
              <c:numRef>
                <c:f>'EGFR_Nedd8_Fig 4 Supp2'!$AB$4</c:f>
                <c:numCache>
                  <c:formatCode>General</c:formatCode>
                  <c:ptCount val="1"/>
                  <c:pt idx="0">
                    <c:v>3.532034513666586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'EGFR_Nedd8_Fig 4 Supp2'!$AB$3</c:f>
              <c:numCache>
                <c:formatCode>General</c:formatCode>
                <c:ptCount val="1"/>
                <c:pt idx="0">
                  <c:v>50.79789812294447</c:v>
                </c:pt>
              </c:numCache>
            </c:numRef>
          </c:val>
        </c:ser>
        <c:ser>
          <c:idx val="3"/>
          <c:order val="3"/>
          <c:tx>
            <c:strRef>
              <c:f>'EGFR_Nedd8_Fig 4 Supp2'!$AC$2</c:f>
              <c:strCache>
                <c:ptCount val="1"/>
                <c:pt idx="0">
                  <c:v>EGFR/IgG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'EGFR_Nedd8_Fig 4 Supp2'!$AC$4</c:f>
                <c:numCache>
                  <c:formatCode>General</c:formatCode>
                  <c:ptCount val="1"/>
                  <c:pt idx="0">
                    <c:v>0.120434488318785</c:v>
                  </c:pt>
                </c:numCache>
              </c:numRef>
            </c:plus>
            <c:minus>
              <c:numRef>
                <c:f>'EGFR_Nedd8_Fig 4 Supp2'!$AC$4</c:f>
                <c:numCache>
                  <c:formatCode>General</c:formatCode>
                  <c:ptCount val="1"/>
                  <c:pt idx="0">
                    <c:v>0.120434488318785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'EGFR_Nedd8_Fig 4 Supp2'!$AC$3</c:f>
              <c:numCache>
                <c:formatCode>General</c:formatCode>
                <c:ptCount val="1"/>
                <c:pt idx="0">
                  <c:v>1.000023402282744</c:v>
                </c:pt>
              </c:numCache>
            </c:numRef>
          </c:val>
        </c:ser>
        <c:ser>
          <c:idx val="4"/>
          <c:order val="4"/>
          <c:tx>
            <c:strRef>
              <c:f>'EGFR_Nedd8_Fig 4 Supp2'!$AD$2</c:f>
              <c:strCache>
                <c:ptCount val="1"/>
                <c:pt idx="0">
                  <c:v>Nedd8/IgGRb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'EGFR_Nedd8_Fig 4 Supp2'!$AD$4</c:f>
                <c:numCache>
                  <c:formatCode>General</c:formatCode>
                  <c:ptCount val="1"/>
                  <c:pt idx="0">
                    <c:v>0.227690998628356</c:v>
                  </c:pt>
                </c:numCache>
              </c:numRef>
            </c:plus>
            <c:minus>
              <c:numRef>
                <c:f>'EGFR_Nedd8_Fig 4 Supp2'!$AD$4</c:f>
                <c:numCache>
                  <c:formatCode>General</c:formatCode>
                  <c:ptCount val="1"/>
                  <c:pt idx="0">
                    <c:v>0.227690998628356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'EGFR_Nedd8_Fig 4 Supp2'!$AD$3</c:f>
              <c:numCache>
                <c:formatCode>General</c:formatCode>
                <c:ptCount val="1"/>
                <c:pt idx="0">
                  <c:v>1.726425874663408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8908632"/>
        <c:axId val="-2098905688"/>
      </c:barChart>
      <c:catAx>
        <c:axId val="-20989086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2098905688"/>
        <c:crosses val="autoZero"/>
        <c:auto val="1"/>
        <c:lblAlgn val="ctr"/>
        <c:lblOffset val="100"/>
        <c:noMultiLvlLbl val="0"/>
      </c:catAx>
      <c:valAx>
        <c:axId val="-209890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PLA AreaNuclei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46231481481481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90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'EGFR_Nedd8_Fig 4 Supp2'!$Y$3</c:f>
              <c:strCache>
                <c:ptCount val="1"/>
                <c:pt idx="0">
                  <c:v>Avg dots/cell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'EGFR_Nedd8_Fig 4 Supp2'!$Z$8:$AD$8</c:f>
                <c:numCache>
                  <c:formatCode>General</c:formatCode>
                  <c:ptCount val="5"/>
                  <c:pt idx="0">
                    <c:v>0.0505389585117153</c:v>
                  </c:pt>
                  <c:pt idx="1">
                    <c:v>0.0116809319471957</c:v>
                  </c:pt>
                  <c:pt idx="2">
                    <c:v>0.159449697927008</c:v>
                  </c:pt>
                  <c:pt idx="3">
                    <c:v>0.00543687857752252</c:v>
                  </c:pt>
                  <c:pt idx="4">
                    <c:v>0.0102788522624887</c:v>
                  </c:pt>
                </c:numCache>
              </c:numRef>
            </c:plus>
            <c:minus>
              <c:numRef>
                <c:f>'EGFR_Nedd8_Fig 4 Supp2'!$Z$8:$AD$8</c:f>
                <c:numCache>
                  <c:formatCode>General</c:formatCode>
                  <c:ptCount val="5"/>
                  <c:pt idx="0">
                    <c:v>0.0505389585117153</c:v>
                  </c:pt>
                  <c:pt idx="1">
                    <c:v>0.0116809319471957</c:v>
                  </c:pt>
                  <c:pt idx="2">
                    <c:v>0.159449697927008</c:v>
                  </c:pt>
                  <c:pt idx="3">
                    <c:v>0.00543687857752252</c:v>
                  </c:pt>
                  <c:pt idx="4">
                    <c:v>0.0102788522624887</c:v>
                  </c:pt>
                </c:numCache>
              </c:numRef>
            </c:minus>
          </c:errBars>
          <c:cat>
            <c:strRef>
              <c:f>'EGFR_Nedd8_Fig 4 Supp2'!$Z$2:$AD$2</c:f>
              <c:strCache>
                <c:ptCount val="5"/>
                <c:pt idx="0">
                  <c:v>siCTL</c:v>
                </c:pt>
                <c:pt idx="1">
                  <c:v>siNEDD8</c:v>
                </c:pt>
                <c:pt idx="2">
                  <c:v>siCOPS3</c:v>
                </c:pt>
                <c:pt idx="3">
                  <c:v>EGFR/IgG</c:v>
                </c:pt>
                <c:pt idx="4">
                  <c:v>Nedd8/IgGRb</c:v>
                </c:pt>
              </c:strCache>
            </c:strRef>
          </c:cat>
          <c:val>
            <c:numRef>
              <c:f>'EGFR_Nedd8_Fig 4 Supp2'!$Z$6:$AD$6</c:f>
              <c:numCache>
                <c:formatCode>General</c:formatCode>
                <c:ptCount val="5"/>
                <c:pt idx="0">
                  <c:v>1.0</c:v>
                </c:pt>
                <c:pt idx="1">
                  <c:v>0.116253131126686</c:v>
                </c:pt>
                <c:pt idx="2">
                  <c:v>2.293213579790911</c:v>
                </c:pt>
                <c:pt idx="3">
                  <c:v>0.0451449239232926</c:v>
                </c:pt>
                <c:pt idx="4">
                  <c:v>0.077937540854516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8886744"/>
        <c:axId val="-2098883768"/>
      </c:barChart>
      <c:catAx>
        <c:axId val="-209888674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8883768"/>
        <c:crosses val="autoZero"/>
        <c:auto val="1"/>
        <c:lblAlgn val="ctr"/>
        <c:lblOffset val="100"/>
        <c:noMultiLvlLbl val="0"/>
      </c:catAx>
      <c:valAx>
        <c:axId val="-2098883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886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EGFR-Ubq</a:t>
            </a:r>
            <a:r>
              <a:rPr lang="en-US" baseline="0"/>
              <a:t> PLA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NHEK April 1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'EGFR_Ub_Figure 4 supp 2'!$X$1</c:f>
              <c:strCache>
                <c:ptCount val="1"/>
                <c:pt idx="0">
                  <c:v>siCTL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'EGFR_Ub_Figure 4 supp 2'!$X$3</c:f>
                <c:numCache>
                  <c:formatCode>General</c:formatCode>
                  <c:ptCount val="1"/>
                  <c:pt idx="0">
                    <c:v>2.112609187548198</c:v>
                  </c:pt>
                </c:numCache>
              </c:numRef>
            </c:plus>
            <c:minus>
              <c:numRef>
                <c:f>'EGFR_Ub_Figure 4 supp 2'!$X$3</c:f>
                <c:numCache>
                  <c:formatCode>General</c:formatCode>
                  <c:ptCount val="1"/>
                  <c:pt idx="0">
                    <c:v>2.112609187548198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'EGFR_Ub_Figure 4 supp 2'!$X$2</c:f>
              <c:numCache>
                <c:formatCode>General</c:formatCode>
                <c:ptCount val="1"/>
                <c:pt idx="0">
                  <c:v>37.60054754708511</c:v>
                </c:pt>
              </c:numCache>
            </c:numRef>
          </c:val>
        </c:ser>
        <c:ser>
          <c:idx val="1"/>
          <c:order val="1"/>
          <c:tx>
            <c:strRef>
              <c:f>'EGFR_Ub_Figure 4 supp 2'!$Y$1</c:f>
              <c:strCache>
                <c:ptCount val="1"/>
                <c:pt idx="0">
                  <c:v>siNedd8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'EGFR_Ub_Figure 4 supp 2'!$Y$3</c:f>
                <c:numCache>
                  <c:formatCode>General</c:formatCode>
                  <c:ptCount val="1"/>
                  <c:pt idx="0">
                    <c:v>2.714471923934389</c:v>
                  </c:pt>
                </c:numCache>
              </c:numRef>
            </c:plus>
            <c:minus>
              <c:numRef>
                <c:f>'EGFR_Ub_Figure 4 supp 2'!$Y$3</c:f>
                <c:numCache>
                  <c:formatCode>General</c:formatCode>
                  <c:ptCount val="1"/>
                  <c:pt idx="0">
                    <c:v>2.714471923934389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'EGFR_Ub_Figure 4 supp 2'!$Y$2</c:f>
              <c:numCache>
                <c:formatCode>General</c:formatCode>
                <c:ptCount val="1"/>
                <c:pt idx="0">
                  <c:v>36.35909323929511</c:v>
                </c:pt>
              </c:numCache>
            </c:numRef>
          </c:val>
        </c:ser>
        <c:ser>
          <c:idx val="2"/>
          <c:order val="2"/>
          <c:tx>
            <c:strRef>
              <c:f>'EGFR_Ub_Figure 4 supp 2'!$Z$1</c:f>
              <c:strCache>
                <c:ptCount val="1"/>
                <c:pt idx="0">
                  <c:v>siCOPS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'EGFR_Ub_Figure 4 supp 2'!$Z$3</c:f>
                <c:numCache>
                  <c:formatCode>General</c:formatCode>
                  <c:ptCount val="1"/>
                  <c:pt idx="0">
                    <c:v>0.8310693680329</c:v>
                  </c:pt>
                </c:numCache>
              </c:numRef>
            </c:plus>
            <c:minus>
              <c:numRef>
                <c:f>'EGFR_Ub_Figure 4 supp 2'!$Z$3</c:f>
                <c:numCache>
                  <c:formatCode>General</c:formatCode>
                  <c:ptCount val="1"/>
                  <c:pt idx="0">
                    <c:v>0.8310693680329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'EGFR_Ub_Figure 4 supp 2'!$Z$2</c:f>
              <c:numCache>
                <c:formatCode>General</c:formatCode>
                <c:ptCount val="1"/>
                <c:pt idx="0">
                  <c:v>12.53069794084695</c:v>
                </c:pt>
              </c:numCache>
            </c:numRef>
          </c:val>
        </c:ser>
        <c:ser>
          <c:idx val="4"/>
          <c:order val="3"/>
          <c:tx>
            <c:strRef>
              <c:f>'EGFR_Ub_Figure 4 supp 2'!$AA$1</c:f>
              <c:strCache>
                <c:ptCount val="1"/>
                <c:pt idx="0">
                  <c:v>siCTL_EGFR/igG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'EGFR_Ub_Figure 4 supp 2'!$AA$3</c:f>
                <c:numCache>
                  <c:formatCode>General</c:formatCode>
                  <c:ptCount val="1"/>
                  <c:pt idx="0">
                    <c:v>0.269460017164923</c:v>
                  </c:pt>
                </c:numCache>
              </c:numRef>
            </c:plus>
            <c:minus>
              <c:numRef>
                <c:f>'EGFR_Ub_Figure 4 supp 2'!$AA$3</c:f>
                <c:numCache>
                  <c:formatCode>General</c:formatCode>
                  <c:ptCount val="1"/>
                  <c:pt idx="0">
                    <c:v>0.269460017164923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'EGFR_Ub_Figure 4 supp 2'!$AA$2</c:f>
              <c:numCache>
                <c:formatCode>General</c:formatCode>
                <c:ptCount val="1"/>
                <c:pt idx="0">
                  <c:v>2.353648862164802</c:v>
                </c:pt>
              </c:numCache>
            </c:numRef>
          </c:val>
        </c:ser>
        <c:ser>
          <c:idx val="5"/>
          <c:order val="4"/>
          <c:tx>
            <c:strRef>
              <c:f>'EGFR_Ub_Figure 4 supp 2'!$AB$1</c:f>
              <c:strCache>
                <c:ptCount val="1"/>
                <c:pt idx="0">
                  <c:v>siCTL FK2/IgG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'EGFR_Ub_Figure 4 supp 2'!$AB$3</c:f>
                <c:numCache>
                  <c:formatCode>General</c:formatCode>
                  <c:ptCount val="1"/>
                  <c:pt idx="0">
                    <c:v>0.385348162162919</c:v>
                  </c:pt>
                </c:numCache>
              </c:numRef>
            </c:plus>
            <c:minus>
              <c:numRef>
                <c:f>'EGFR_Ub_Figure 4 supp 2'!$AB$3</c:f>
                <c:numCache>
                  <c:formatCode>General</c:formatCode>
                  <c:ptCount val="1"/>
                  <c:pt idx="0">
                    <c:v>0.385348162162919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'EGFR_Ub_Figure 4 supp 2'!$AB$2</c:f>
              <c:numCache>
                <c:formatCode>General</c:formatCode>
                <c:ptCount val="1"/>
                <c:pt idx="0">
                  <c:v>2.333040527548943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3582472"/>
        <c:axId val="-2103579528"/>
      </c:barChart>
      <c:catAx>
        <c:axId val="-2103582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2103579528"/>
        <c:crosses val="autoZero"/>
        <c:auto val="1"/>
        <c:lblAlgn val="ctr"/>
        <c:lblOffset val="100"/>
        <c:noMultiLvlLbl val="0"/>
      </c:catAx>
      <c:valAx>
        <c:axId val="-210357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 PLA</a:t>
                </a:r>
                <a:r>
                  <a:rPr lang="en-US" baseline="0"/>
                  <a:t> signal/cell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3582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'EGFR_Ub_Figure 4 supp 2'!$X$6:$AB$6</c:f>
                <c:numCache>
                  <c:formatCode>General</c:formatCode>
                  <c:ptCount val="5"/>
                  <c:pt idx="0">
                    <c:v>0.0561855963640607</c:v>
                  </c:pt>
                  <c:pt idx="1">
                    <c:v>0.0721923509367837</c:v>
                  </c:pt>
                  <c:pt idx="2">
                    <c:v>0.0221025868570716</c:v>
                  </c:pt>
                  <c:pt idx="3">
                    <c:v>0.00716638545828336</c:v>
                  </c:pt>
                  <c:pt idx="4">
                    <c:v>0.0102484720915399</c:v>
                  </c:pt>
                </c:numCache>
              </c:numRef>
            </c:plus>
            <c:minus>
              <c:numRef>
                <c:f>'EGFR_Ub_Figure 4 supp 2'!$X$6:$AB$6</c:f>
                <c:numCache>
                  <c:formatCode>General</c:formatCode>
                  <c:ptCount val="5"/>
                  <c:pt idx="0">
                    <c:v>0.0561855963640607</c:v>
                  </c:pt>
                  <c:pt idx="1">
                    <c:v>0.0721923509367837</c:v>
                  </c:pt>
                  <c:pt idx="2">
                    <c:v>0.0221025868570716</c:v>
                  </c:pt>
                  <c:pt idx="3">
                    <c:v>0.00716638545828336</c:v>
                  </c:pt>
                  <c:pt idx="4">
                    <c:v>0.0102484720915399</c:v>
                  </c:pt>
                </c:numCache>
              </c:numRef>
            </c:minus>
          </c:errBars>
          <c:val>
            <c:numRef>
              <c:f>'EGFR_Ub_Figure 4 supp 2'!$X$4:$AB$4</c:f>
              <c:numCache>
                <c:formatCode>General</c:formatCode>
                <c:ptCount val="5"/>
                <c:pt idx="0">
                  <c:v>1.0</c:v>
                </c:pt>
                <c:pt idx="1">
                  <c:v>0.966983079003427</c:v>
                </c:pt>
                <c:pt idx="2">
                  <c:v>0.333258390058162</c:v>
                </c:pt>
                <c:pt idx="3">
                  <c:v>0.0625961326551816</c:v>
                </c:pt>
                <c:pt idx="4">
                  <c:v>0.0620480466309009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3825576"/>
        <c:axId val="-2103822600"/>
      </c:barChart>
      <c:catAx>
        <c:axId val="-21038255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3822600"/>
        <c:crosses val="autoZero"/>
        <c:auto val="1"/>
        <c:lblAlgn val="ctr"/>
        <c:lblOffset val="100"/>
        <c:noMultiLvlLbl val="0"/>
      </c:catAx>
      <c:valAx>
        <c:axId val="-210382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25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331787</xdr:colOff>
      <xdr:row>10</xdr:row>
      <xdr:rowOff>128587</xdr:rowOff>
    </xdr:from>
    <xdr:to>
      <xdr:col>30</xdr:col>
      <xdr:colOff>192087</xdr:colOff>
      <xdr:row>25</xdr:row>
      <xdr:rowOff>26987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463550</xdr:colOff>
      <xdr:row>27</xdr:row>
      <xdr:rowOff>19050</xdr:rowOff>
    </xdr:from>
    <xdr:to>
      <xdr:col>29</xdr:col>
      <xdr:colOff>514350</xdr:colOff>
      <xdr:row>42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546100</xdr:colOff>
      <xdr:row>9</xdr:row>
      <xdr:rowOff>25400</xdr:rowOff>
    </xdr:from>
    <xdr:to>
      <xdr:col>28</xdr:col>
      <xdr:colOff>254000</xdr:colOff>
      <xdr:row>23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501650</xdr:colOff>
      <xdr:row>24</xdr:row>
      <xdr:rowOff>82550</xdr:rowOff>
    </xdr:from>
    <xdr:to>
      <xdr:col>28</xdr:col>
      <xdr:colOff>438150</xdr:colOff>
      <xdr:row>39</xdr:row>
      <xdr:rowOff>158750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enajor/Documents/GREEN%20Lab/Cops3/Paper%20Figures/Reviews/Major%201/All%20LG%20PLA%20experiment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BQ NHEK APR 1"/>
      <sheetName val=" UBQNHEK APR 2"/>
      <sheetName val="UBQ NHEK MAY"/>
      <sheetName val="UBQ SCC9"/>
      <sheetName val="NEDD 8 NHEK Apr"/>
      <sheetName val="NEDD8 SCC9"/>
      <sheetName val="NEDD8 NHEK MAY"/>
      <sheetName val="UBQ NHEK APR 1_Figure 4 supp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X1" t="str">
            <v>siCTL</v>
          </cell>
          <cell r="Y1" t="str">
            <v>siNedd8</v>
          </cell>
          <cell r="Z1" t="str">
            <v>siCOPS</v>
          </cell>
          <cell r="AA1" t="str">
            <v>siCTL_EGFR/igG</v>
          </cell>
          <cell r="AB1" t="str">
            <v>siCTL FK2/IgG</v>
          </cell>
          <cell r="AF1" t="str">
            <v>siCTL</v>
          </cell>
          <cell r="AG1" t="str">
            <v>siNedd8</v>
          </cell>
          <cell r="AH1" t="str">
            <v>siCOPS</v>
          </cell>
          <cell r="AI1" t="str">
            <v>siCTL_EGFR/igG</v>
          </cell>
          <cell r="AJ1" t="str">
            <v>siCTL FK2/IgG</v>
          </cell>
        </row>
        <row r="2">
          <cell r="X2">
            <v>1388.8134666666667</v>
          </cell>
          <cell r="Y2">
            <v>1483.6175333333335</v>
          </cell>
          <cell r="Z2">
            <v>571.66686666666669</v>
          </cell>
          <cell r="AA2">
            <v>84.84810499999999</v>
          </cell>
          <cell r="AB2">
            <v>100.72532800000002</v>
          </cell>
          <cell r="AF2">
            <v>37.600547547085107</v>
          </cell>
          <cell r="AG2">
            <v>36.359093239295113</v>
          </cell>
          <cell r="AH2">
            <v>12.530697940846951</v>
          </cell>
          <cell r="AI2">
            <v>2.3536488621648024</v>
          </cell>
          <cell r="AJ2">
            <v>2.3330405275489428</v>
          </cell>
        </row>
        <row r="3">
          <cell r="X3">
            <v>40.245478571996529</v>
          </cell>
          <cell r="Y3">
            <v>102.24071432261893</v>
          </cell>
          <cell r="Z3">
            <v>25.19605626113594</v>
          </cell>
          <cell r="AA3">
            <v>8.7579002527536804</v>
          </cell>
          <cell r="AB3">
            <v>15.27105298384498</v>
          </cell>
          <cell r="AF3">
            <v>2.1126091875481978</v>
          </cell>
          <cell r="AG3">
            <v>2.7144719239343886</v>
          </cell>
          <cell r="AH3">
            <v>0.83106936803289977</v>
          </cell>
          <cell r="AI3">
            <v>0.26946001716492268</v>
          </cell>
          <cell r="AJ3">
            <v>0.38534816216291945</v>
          </cell>
        </row>
        <row r="4">
          <cell r="X4">
            <v>1</v>
          </cell>
          <cell r="Y4">
            <v>1.0682626349341275</v>
          </cell>
          <cell r="Z4">
            <v>0.41162249674806339</v>
          </cell>
          <cell r="AA4">
            <v>6.1093953246037065E-2</v>
          </cell>
          <cell r="AB4">
            <v>7.2526174621386649E-2</v>
          </cell>
          <cell r="AF4">
            <v>1</v>
          </cell>
          <cell r="AG4">
            <v>0.96698307900342706</v>
          </cell>
          <cell r="AH4">
            <v>0.33325839005816188</v>
          </cell>
          <cell r="AI4">
            <v>6.2596132655181602E-2</v>
          </cell>
          <cell r="AJ4">
            <v>6.204804663090089E-2</v>
          </cell>
        </row>
        <row r="6">
          <cell r="X6">
            <v>2.89783182104296E-2</v>
          </cell>
          <cell r="Y6">
            <v>7.3617312026797915E-2</v>
          </cell>
          <cell r="Z6">
            <v>1.8142145699097917E-2</v>
          </cell>
          <cell r="AA6">
            <v>6.3060306246696925E-3</v>
          </cell>
          <cell r="AB6">
            <v>1.0995755261862123E-2</v>
          </cell>
          <cell r="AF6">
            <v>5.6185596364060737E-2</v>
          </cell>
          <cell r="AG6">
            <v>7.2192350936783681E-2</v>
          </cell>
          <cell r="AH6">
            <v>2.2102586857071619E-2</v>
          </cell>
          <cell r="AI6">
            <v>7.1663854582833583E-3</v>
          </cell>
          <cell r="AJ6">
            <v>1.0248472091539866E-2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2"/>
  <sheetViews>
    <sheetView topLeftCell="F3" zoomScale="50" zoomScaleNormal="50" zoomScalePageLayoutView="50" workbookViewId="0">
      <selection activeCell="X1" sqref="X1:AG47"/>
    </sheetView>
  </sheetViews>
  <sheetFormatPr baseColWidth="10" defaultColWidth="8.83203125" defaultRowHeight="14" x14ac:dyDescent="0"/>
  <cols>
    <col min="1" max="1" width="17.1640625" customWidth="1"/>
    <col min="2" max="2" width="12.1640625" customWidth="1"/>
    <col min="3" max="3" width="11.1640625" customWidth="1"/>
    <col min="27" max="27" width="23.1640625" customWidth="1"/>
    <col min="28" max="28" width="21.5" customWidth="1"/>
    <col min="33" max="33" width="14.6640625" customWidth="1"/>
    <col min="35" max="36" width="12" bestFit="1" customWidth="1"/>
  </cols>
  <sheetData>
    <row r="1" spans="1:30">
      <c r="A1" t="s">
        <v>33</v>
      </c>
      <c r="B1" t="s">
        <v>32</v>
      </c>
      <c r="C1" t="s">
        <v>31</v>
      </c>
      <c r="D1" t="s">
        <v>30</v>
      </c>
      <c r="F1" t="s">
        <v>32</v>
      </c>
      <c r="G1" t="s">
        <v>31</v>
      </c>
      <c r="H1" t="s">
        <v>30</v>
      </c>
      <c r="J1" t="s">
        <v>32</v>
      </c>
      <c r="K1" t="s">
        <v>31</v>
      </c>
      <c r="L1" t="s">
        <v>30</v>
      </c>
      <c r="N1" t="s">
        <v>32</v>
      </c>
      <c r="O1" t="s">
        <v>31</v>
      </c>
      <c r="P1" t="s">
        <v>30</v>
      </c>
      <c r="R1" t="s">
        <v>32</v>
      </c>
      <c r="S1" t="s">
        <v>31</v>
      </c>
      <c r="T1" t="s">
        <v>30</v>
      </c>
    </row>
    <row r="2" spans="1:30">
      <c r="A2" t="s">
        <v>29</v>
      </c>
      <c r="B2" s="1" t="s">
        <v>28</v>
      </c>
      <c r="C2" t="s">
        <v>27</v>
      </c>
      <c r="D2" t="s">
        <v>26</v>
      </c>
      <c r="E2" t="s">
        <v>10</v>
      </c>
      <c r="F2" t="s">
        <v>25</v>
      </c>
      <c r="G2" t="s">
        <v>24</v>
      </c>
      <c r="H2" t="s">
        <v>23</v>
      </c>
      <c r="I2" t="s">
        <v>9</v>
      </c>
      <c r="J2" t="s">
        <v>22</v>
      </c>
      <c r="K2" t="s">
        <v>21</v>
      </c>
      <c r="L2" t="s">
        <v>20</v>
      </c>
      <c r="M2" t="s">
        <v>16</v>
      </c>
      <c r="N2" t="s">
        <v>19</v>
      </c>
      <c r="O2" t="s">
        <v>18</v>
      </c>
      <c r="P2" t="s">
        <v>17</v>
      </c>
      <c r="Q2" t="s">
        <v>16</v>
      </c>
      <c r="R2" t="s">
        <v>15</v>
      </c>
      <c r="S2" t="s">
        <v>14</v>
      </c>
      <c r="T2" t="s">
        <v>13</v>
      </c>
      <c r="Y2" t="s">
        <v>12</v>
      </c>
      <c r="Z2" t="s">
        <v>11</v>
      </c>
      <c r="AA2" t="s">
        <v>10</v>
      </c>
      <c r="AB2" t="s">
        <v>9</v>
      </c>
      <c r="AC2" t="s">
        <v>8</v>
      </c>
      <c r="AD2" t="s">
        <v>7</v>
      </c>
    </row>
    <row r="3" spans="1:30">
      <c r="B3">
        <v>1015.75</v>
      </c>
      <c r="C3">
        <v>33</v>
      </c>
      <c r="D3">
        <f>B3/C3</f>
        <v>30.780303030303031</v>
      </c>
      <c r="F3">
        <v>252.06100000000001</v>
      </c>
      <c r="G3">
        <v>50</v>
      </c>
      <c r="H3">
        <f>F3/G3</f>
        <v>5.04122</v>
      </c>
      <c r="J3">
        <v>2092.48</v>
      </c>
      <c r="K3">
        <v>30</v>
      </c>
      <c r="L3">
        <f>J3/K3</f>
        <v>69.74933333333334</v>
      </c>
      <c r="N3">
        <v>63.6706</v>
      </c>
      <c r="O3">
        <v>40</v>
      </c>
      <c r="P3">
        <f>N3/O3</f>
        <v>1.5917650000000001</v>
      </c>
      <c r="R3">
        <v>38.514699999999998</v>
      </c>
      <c r="S3">
        <v>55</v>
      </c>
      <c r="T3">
        <f>R3/S3</f>
        <v>0.70026727272727274</v>
      </c>
      <c r="Y3" t="s">
        <v>6</v>
      </c>
      <c r="Z3">
        <f>AVERAGE(D3:D52)</f>
        <v>22.151402979035247</v>
      </c>
      <c r="AA3">
        <f>AVERAGE(H3:H47)</f>
        <v>2.5751699551618561</v>
      </c>
      <c r="AB3">
        <f>AVERAGE(L3:L62)</f>
        <v>50.797898122944474</v>
      </c>
      <c r="AC3">
        <f>AVERAGE(P3:P32)</f>
        <v>1.0000234022827439</v>
      </c>
      <c r="AD3">
        <f>AVERAGE(T3:T32)</f>
        <v>1.726425874663408</v>
      </c>
    </row>
    <row r="4" spans="1:30">
      <c r="B4">
        <v>790.59699999999998</v>
      </c>
      <c r="C4">
        <v>53</v>
      </c>
      <c r="D4">
        <f>B4/C4</f>
        <v>14.916924528301886</v>
      </c>
      <c r="F4">
        <v>220.49</v>
      </c>
      <c r="G4">
        <v>31</v>
      </c>
      <c r="H4">
        <f>F4/G4</f>
        <v>7.112580645161291</v>
      </c>
      <c r="J4">
        <v>2749.69</v>
      </c>
      <c r="K4">
        <v>41</v>
      </c>
      <c r="L4">
        <f>J4/K4</f>
        <v>67.065609756097558</v>
      </c>
      <c r="N4">
        <v>49.837600000000002</v>
      </c>
      <c r="O4">
        <v>35</v>
      </c>
      <c r="P4">
        <f>N4/O4</f>
        <v>1.4239314285714286</v>
      </c>
      <c r="R4">
        <v>285.47199999999998</v>
      </c>
      <c r="S4">
        <v>72</v>
      </c>
      <c r="T4">
        <f>R4/S4</f>
        <v>3.9648888888888885</v>
      </c>
      <c r="Y4" t="s">
        <v>5</v>
      </c>
      <c r="Z4">
        <f>(STDEV(D3:D52))/(SQRT(COUNT(D3:D52)))</f>
        <v>1.1195088361337502</v>
      </c>
      <c r="AA4">
        <f>(STDEV(H3:H47))/(SQRT(COUNT(H3:H47)))</f>
        <v>0.25874903073301847</v>
      </c>
      <c r="AB4">
        <f>(STDEV(L3:L62))/(SQRT(COUNT(L3:L62)))</f>
        <v>3.5320345136665856</v>
      </c>
      <c r="AC4">
        <f>(STDEV(P3:P32))/(SQRT(COUNT(P3:P32)))</f>
        <v>0.12043448831878538</v>
      </c>
      <c r="AD4">
        <f>(STDEV(T3:T32))/(SQRT(COUNT(T3:T32)))</f>
        <v>0.22769099862835554</v>
      </c>
    </row>
    <row r="5" spans="1:30">
      <c r="B5">
        <v>808.83699999999999</v>
      </c>
      <c r="C5">
        <v>34</v>
      </c>
      <c r="D5">
        <f>B5/C5</f>
        <v>23.789323529411764</v>
      </c>
      <c r="F5">
        <v>58.036999999999999</v>
      </c>
      <c r="G5">
        <v>37</v>
      </c>
      <c r="H5">
        <f>F5/G5</f>
        <v>1.5685675675675674</v>
      </c>
      <c r="J5">
        <v>2602.1</v>
      </c>
      <c r="K5">
        <v>41</v>
      </c>
      <c r="L5">
        <f>J5/K5</f>
        <v>63.465853658536581</v>
      </c>
      <c r="N5">
        <v>2.3705599999999998</v>
      </c>
      <c r="O5">
        <v>48</v>
      </c>
      <c r="P5">
        <f>N5/O5</f>
        <v>4.9386666666666662E-2</v>
      </c>
      <c r="R5">
        <v>68.857900000000001</v>
      </c>
      <c r="S5">
        <v>65</v>
      </c>
      <c r="T5">
        <f>R5/S5</f>
        <v>1.0593523076923077</v>
      </c>
      <c r="Y5" t="s">
        <v>4</v>
      </c>
      <c r="Z5">
        <f>STDEV(D3:D52)</f>
        <v>7.9161228962843424</v>
      </c>
      <c r="AA5">
        <f>STDEV(H3:H47)</f>
        <v>1.7357412654936346</v>
      </c>
      <c r="AB5">
        <f>STDEV(L3:L62)</f>
        <v>27.359021699320998</v>
      </c>
      <c r="AC5">
        <f>STDEV(P3:P32)</f>
        <v>0.6596468595379118</v>
      </c>
      <c r="AD5">
        <f>STDEV(T3:T32)</f>
        <v>1.2471149608962817</v>
      </c>
    </row>
    <row r="6" spans="1:30">
      <c r="B6">
        <v>688.69100000000003</v>
      </c>
      <c r="C6">
        <v>65</v>
      </c>
      <c r="D6">
        <f>B6/C6</f>
        <v>10.595246153846155</v>
      </c>
      <c r="F6">
        <v>217.172</v>
      </c>
      <c r="G6">
        <v>46</v>
      </c>
      <c r="H6">
        <f>F6/G6</f>
        <v>4.7211304347826086</v>
      </c>
      <c r="J6">
        <v>1770.92</v>
      </c>
      <c r="K6">
        <v>37</v>
      </c>
      <c r="L6">
        <f>J6/K6</f>
        <v>47.862702702702705</v>
      </c>
      <c r="N6">
        <v>72.260400000000004</v>
      </c>
      <c r="O6">
        <v>45</v>
      </c>
      <c r="P6">
        <f>N6/O6</f>
        <v>1.6057866666666667</v>
      </c>
      <c r="R6">
        <v>210.14400000000001</v>
      </c>
      <c r="S6">
        <v>57</v>
      </c>
      <c r="T6">
        <f>R6/S6</f>
        <v>3.6867368421052631</v>
      </c>
      <c r="Y6" t="s">
        <v>3</v>
      </c>
      <c r="Z6">
        <f>Z3/Z3</f>
        <v>1</v>
      </c>
      <c r="AA6">
        <f>AA3/Z3</f>
        <v>0.11625313112668639</v>
      </c>
      <c r="AB6">
        <f>AB3/Z3</f>
        <v>2.2932135797909114</v>
      </c>
      <c r="AC6">
        <f>AC3/Z3</f>
        <v>4.5144923923292626E-2</v>
      </c>
      <c r="AD6">
        <f>AD3/Z3</f>
        <v>7.7937540854516041E-2</v>
      </c>
    </row>
    <row r="7" spans="1:30">
      <c r="B7">
        <v>870.36</v>
      </c>
      <c r="C7">
        <v>37</v>
      </c>
      <c r="D7">
        <f>B7/C7</f>
        <v>23.523243243243243</v>
      </c>
      <c r="F7">
        <v>121.289</v>
      </c>
      <c r="G7">
        <v>37</v>
      </c>
      <c r="H7">
        <f>F7/G7</f>
        <v>3.2780810810810812</v>
      </c>
      <c r="J7">
        <v>2003.21</v>
      </c>
      <c r="K7">
        <v>56</v>
      </c>
      <c r="L7">
        <f>J7/K7</f>
        <v>35.771607142857142</v>
      </c>
      <c r="N7">
        <v>21.697600000000001</v>
      </c>
      <c r="O7">
        <v>52</v>
      </c>
      <c r="P7">
        <f>N7/O7</f>
        <v>0.41726153846153846</v>
      </c>
      <c r="R7">
        <v>16.566099999999999</v>
      </c>
      <c r="S7">
        <v>38</v>
      </c>
      <c r="T7">
        <f>R7/S7</f>
        <v>0.43594999999999995</v>
      </c>
      <c r="Y7" t="s">
        <v>2</v>
      </c>
      <c r="Z7">
        <f>Z6/Z3</f>
        <v>4.5143867453742326E-2</v>
      </c>
      <c r="AA7">
        <f>AA6/AA3</f>
        <v>4.5143867453742326E-2</v>
      </c>
      <c r="AB7">
        <f>AB6/AB3</f>
        <v>4.5143867453742326E-2</v>
      </c>
      <c r="AC7">
        <f>AC6/AC3</f>
        <v>4.5143867453742319E-2</v>
      </c>
      <c r="AD7">
        <f>AD6/AD3</f>
        <v>4.5143867453742319E-2</v>
      </c>
    </row>
    <row r="8" spans="1:30">
      <c r="B8">
        <v>717.64</v>
      </c>
      <c r="C8">
        <v>40</v>
      </c>
      <c r="D8">
        <f>B8/C8</f>
        <v>17.940999999999999</v>
      </c>
      <c r="F8">
        <v>101.07</v>
      </c>
      <c r="G8">
        <v>52</v>
      </c>
      <c r="H8">
        <f>F8/G8</f>
        <v>1.943653846153846</v>
      </c>
      <c r="J8">
        <v>2264.98</v>
      </c>
      <c r="K8">
        <v>32</v>
      </c>
      <c r="L8">
        <f>J8/K8</f>
        <v>70.780625000000001</v>
      </c>
      <c r="N8">
        <v>69.220500000000001</v>
      </c>
      <c r="O8">
        <v>44</v>
      </c>
      <c r="P8">
        <f>N8/O8</f>
        <v>1.5731931818181819</v>
      </c>
      <c r="R8">
        <v>17.542200000000001</v>
      </c>
      <c r="S8">
        <v>47</v>
      </c>
      <c r="T8">
        <f>R8/S8</f>
        <v>0.37323829787234047</v>
      </c>
      <c r="Y8" t="s">
        <v>1</v>
      </c>
      <c r="Z8">
        <f>Z7*Z4</f>
        <v>5.0538958511715353E-2</v>
      </c>
      <c r="AA8">
        <f>AA7*AA4</f>
        <v>1.1680931947195685E-2</v>
      </c>
      <c r="AB8">
        <f>AB7*AB4</f>
        <v>0.15944969792700758</v>
      </c>
      <c r="AC8">
        <f>AC7*AC4</f>
        <v>5.4368785775225246E-3</v>
      </c>
      <c r="AD8">
        <f>AD7*AD4</f>
        <v>1.0278852262488706E-2</v>
      </c>
    </row>
    <row r="9" spans="1:30">
      <c r="B9">
        <v>692.4</v>
      </c>
      <c r="C9">
        <v>39</v>
      </c>
      <c r="D9">
        <f>B9/C9</f>
        <v>17.753846153846155</v>
      </c>
      <c r="F9">
        <v>42.586500000000001</v>
      </c>
      <c r="G9">
        <v>54</v>
      </c>
      <c r="H9">
        <f>F9/G9</f>
        <v>0.78863888888888889</v>
      </c>
      <c r="J9">
        <v>1553.58</v>
      </c>
      <c r="K9">
        <v>46</v>
      </c>
      <c r="L9">
        <f>J9/K9</f>
        <v>33.773478260869567</v>
      </c>
      <c r="N9">
        <v>28.000599999999999</v>
      </c>
      <c r="O9">
        <v>40</v>
      </c>
      <c r="P9">
        <f>N9/O9</f>
        <v>0.70001499999999994</v>
      </c>
      <c r="R9">
        <v>114.01</v>
      </c>
      <c r="S9">
        <v>71</v>
      </c>
      <c r="T9">
        <f>R9/S9</f>
        <v>1.605774647887324</v>
      </c>
    </row>
    <row r="10" spans="1:30">
      <c r="B10">
        <v>661.69399999999996</v>
      </c>
      <c r="C10">
        <v>36</v>
      </c>
      <c r="D10">
        <f>B10/C10</f>
        <v>18.380388888888888</v>
      </c>
      <c r="F10">
        <v>4.6574600000000004</v>
      </c>
      <c r="G10">
        <v>36</v>
      </c>
      <c r="H10">
        <f>F10/G10</f>
        <v>0.1293738888888889</v>
      </c>
      <c r="J10">
        <v>2412.31</v>
      </c>
      <c r="K10">
        <v>38</v>
      </c>
      <c r="L10">
        <f>J10/K10</f>
        <v>63.481842105263155</v>
      </c>
      <c r="N10">
        <v>73.459599999999995</v>
      </c>
      <c r="O10">
        <v>33</v>
      </c>
      <c r="P10">
        <f>N10/O10</f>
        <v>2.2260484848484845</v>
      </c>
      <c r="R10">
        <v>59.654600000000002</v>
      </c>
      <c r="S10">
        <v>34</v>
      </c>
      <c r="T10">
        <f>R10/S10</f>
        <v>1.7545470588235295</v>
      </c>
      <c r="Y10" t="s">
        <v>0</v>
      </c>
      <c r="AA10">
        <f>TTEST(D3:D52,H3:H47,2,2)</f>
        <v>6.9629843448513986E-29</v>
      </c>
      <c r="AB10">
        <f>TTEST(D3:D52,L3:L62,2,2)</f>
        <v>1.0627893558434504E-10</v>
      </c>
    </row>
    <row r="11" spans="1:30">
      <c r="B11">
        <v>809.08799999999997</v>
      </c>
      <c r="C11">
        <v>39</v>
      </c>
      <c r="D11">
        <f>B11/C11</f>
        <v>20.745846153846152</v>
      </c>
      <c r="F11">
        <v>49.084600000000002</v>
      </c>
      <c r="G11">
        <v>40</v>
      </c>
      <c r="H11">
        <f>F11/G11</f>
        <v>1.227115</v>
      </c>
      <c r="J11">
        <v>1333.26</v>
      </c>
      <c r="K11">
        <v>39</v>
      </c>
      <c r="L11">
        <f>J11/K11</f>
        <v>34.186153846153843</v>
      </c>
      <c r="N11">
        <v>18.3231</v>
      </c>
      <c r="O11">
        <v>33</v>
      </c>
      <c r="P11">
        <f>N11/O11</f>
        <v>0.5552454545454546</v>
      </c>
      <c r="R11">
        <v>25.853100000000001</v>
      </c>
      <c r="S11">
        <v>44</v>
      </c>
      <c r="T11">
        <f>R11/S11</f>
        <v>0.58757045454545453</v>
      </c>
    </row>
    <row r="12" spans="1:30">
      <c r="B12">
        <v>753.84</v>
      </c>
      <c r="C12">
        <v>45</v>
      </c>
      <c r="D12">
        <f>B12/C12</f>
        <v>16.752000000000002</v>
      </c>
      <c r="F12">
        <v>104.5</v>
      </c>
      <c r="G12">
        <v>45</v>
      </c>
      <c r="H12">
        <f>F12/G12</f>
        <v>2.3222222222222224</v>
      </c>
      <c r="J12">
        <v>1377.66</v>
      </c>
      <c r="K12">
        <v>54</v>
      </c>
      <c r="L12">
        <f>J12/K12</f>
        <v>25.512222222222224</v>
      </c>
      <c r="N12">
        <v>25.128</v>
      </c>
      <c r="O12">
        <v>34</v>
      </c>
      <c r="P12">
        <f>N12/O12</f>
        <v>0.73905882352941177</v>
      </c>
      <c r="R12">
        <v>43.004800000000003</v>
      </c>
      <c r="S12">
        <v>56</v>
      </c>
      <c r="T12">
        <f>R12/S12</f>
        <v>0.76794285714285715</v>
      </c>
    </row>
    <row r="13" spans="1:30">
      <c r="B13">
        <v>639.29999999999995</v>
      </c>
      <c r="C13">
        <v>53</v>
      </c>
      <c r="D13">
        <f>B13/C13</f>
        <v>12.062264150943395</v>
      </c>
      <c r="F13">
        <v>61.3279</v>
      </c>
      <c r="G13">
        <v>34</v>
      </c>
      <c r="H13">
        <f>F13/G13</f>
        <v>1.8037617647058823</v>
      </c>
      <c r="J13">
        <v>1173.68</v>
      </c>
      <c r="K13">
        <v>35</v>
      </c>
      <c r="L13">
        <f>J13/K13</f>
        <v>33.533714285714289</v>
      </c>
      <c r="N13">
        <v>18.100000000000001</v>
      </c>
      <c r="O13">
        <v>37</v>
      </c>
      <c r="P13">
        <f>N13/O13</f>
        <v>0.48918918918918924</v>
      </c>
      <c r="R13">
        <v>151.298</v>
      </c>
      <c r="S13">
        <v>54</v>
      </c>
      <c r="T13">
        <f>R13/S13</f>
        <v>2.801814814814815</v>
      </c>
    </row>
    <row r="14" spans="1:30">
      <c r="B14">
        <v>804.84900000000005</v>
      </c>
      <c r="C14">
        <v>57</v>
      </c>
      <c r="D14">
        <f>B14/C14</f>
        <v>14.120157894736844</v>
      </c>
      <c r="F14">
        <v>184.291</v>
      </c>
      <c r="G14">
        <v>32</v>
      </c>
      <c r="H14">
        <f>F14/G14</f>
        <v>5.7590937499999999</v>
      </c>
      <c r="J14">
        <v>2023.1</v>
      </c>
      <c r="K14">
        <v>44</v>
      </c>
      <c r="L14">
        <f>J14/K14</f>
        <v>45.979545454545452</v>
      </c>
      <c r="N14">
        <v>17.068100000000001</v>
      </c>
      <c r="O14">
        <v>41</v>
      </c>
      <c r="P14">
        <f>N14/O14</f>
        <v>0.41629512195121954</v>
      </c>
      <c r="R14">
        <v>48.582599999999999</v>
      </c>
      <c r="S14">
        <v>52</v>
      </c>
      <c r="T14">
        <f>R14/S14</f>
        <v>0.93428076923076919</v>
      </c>
    </row>
    <row r="15" spans="1:30">
      <c r="B15">
        <v>896.99400000000003</v>
      </c>
      <c r="C15">
        <v>53</v>
      </c>
      <c r="D15">
        <f>B15/C15</f>
        <v>16.924415094339622</v>
      </c>
      <c r="F15">
        <v>43.785699999999999</v>
      </c>
      <c r="G15">
        <v>47</v>
      </c>
      <c r="H15">
        <f>F15/G15</f>
        <v>0.93161063829787227</v>
      </c>
      <c r="J15">
        <v>1321.33</v>
      </c>
      <c r="K15">
        <v>44</v>
      </c>
      <c r="L15">
        <f>J15/K15</f>
        <v>30.03022727272727</v>
      </c>
      <c r="N15">
        <v>67.072999999999993</v>
      </c>
      <c r="O15">
        <v>52</v>
      </c>
      <c r="P15">
        <f>N15/O15</f>
        <v>1.2898653846153845</v>
      </c>
      <c r="R15">
        <v>13.4983</v>
      </c>
      <c r="S15">
        <v>46</v>
      </c>
      <c r="T15">
        <f>R15/S15</f>
        <v>0.29344130434782612</v>
      </c>
    </row>
    <row r="16" spans="1:30">
      <c r="B16">
        <v>623.40300000000002</v>
      </c>
      <c r="C16">
        <v>45</v>
      </c>
      <c r="D16">
        <f>B16/C16</f>
        <v>13.853400000000001</v>
      </c>
      <c r="F16">
        <v>249.66200000000001</v>
      </c>
      <c r="G16">
        <v>36</v>
      </c>
      <c r="H16">
        <f>F16/G16</f>
        <v>6.9350555555555555</v>
      </c>
      <c r="J16">
        <v>917.71500000000003</v>
      </c>
      <c r="K16">
        <v>43</v>
      </c>
      <c r="L16">
        <f>J16/K16</f>
        <v>21.342209302325582</v>
      </c>
      <c r="N16">
        <v>9.5938199999999991</v>
      </c>
      <c r="O16">
        <v>35</v>
      </c>
      <c r="P16">
        <f>N16/O16</f>
        <v>0.27410914285714283</v>
      </c>
      <c r="R16">
        <v>64.451499999999996</v>
      </c>
      <c r="S16">
        <v>60</v>
      </c>
      <c r="T16">
        <f>R16/S16</f>
        <v>1.0741916666666667</v>
      </c>
    </row>
    <row r="17" spans="2:20">
      <c r="B17">
        <v>898.44399999999996</v>
      </c>
      <c r="C17">
        <v>37</v>
      </c>
      <c r="D17">
        <f>B17/C17</f>
        <v>24.282270270270271</v>
      </c>
      <c r="F17">
        <v>88.185000000000002</v>
      </c>
      <c r="G17">
        <v>44</v>
      </c>
      <c r="H17">
        <f>F17/G17</f>
        <v>2.0042045454545456</v>
      </c>
      <c r="J17">
        <v>1387.95</v>
      </c>
      <c r="K17">
        <v>43</v>
      </c>
      <c r="L17">
        <f>J17/K17</f>
        <v>32.277906976744184</v>
      </c>
      <c r="N17">
        <v>12.048</v>
      </c>
      <c r="O17">
        <v>49</v>
      </c>
      <c r="P17">
        <f>N17/O17</f>
        <v>0.24587755102040817</v>
      </c>
      <c r="R17">
        <v>48.889400000000002</v>
      </c>
      <c r="S17">
        <v>29</v>
      </c>
      <c r="T17">
        <f>R17/S17</f>
        <v>1.6858413793103448</v>
      </c>
    </row>
    <row r="18" spans="2:20">
      <c r="B18">
        <v>837.36699999999996</v>
      </c>
      <c r="C18">
        <v>47</v>
      </c>
      <c r="D18">
        <f>B18/C18</f>
        <v>17.81631914893617</v>
      </c>
      <c r="F18">
        <v>105.169</v>
      </c>
      <c r="G18">
        <v>36</v>
      </c>
      <c r="H18">
        <f>F18/G18</f>
        <v>2.9213611111111111</v>
      </c>
      <c r="J18">
        <v>1412.94</v>
      </c>
      <c r="K18">
        <v>46</v>
      </c>
      <c r="L18">
        <f>J18/K18</f>
        <v>30.716086956521739</v>
      </c>
      <c r="N18">
        <v>24.430800000000001</v>
      </c>
      <c r="O18">
        <v>70</v>
      </c>
      <c r="P18">
        <f>N18/O18</f>
        <v>0.34901142857142858</v>
      </c>
      <c r="R18">
        <v>30.566299999999998</v>
      </c>
      <c r="S18">
        <v>45</v>
      </c>
      <c r="T18">
        <f>R18/S18</f>
        <v>0.67925111111111103</v>
      </c>
    </row>
    <row r="19" spans="2:20">
      <c r="B19">
        <v>810.51</v>
      </c>
      <c r="C19">
        <v>32</v>
      </c>
      <c r="D19">
        <f>B19/C19</f>
        <v>25.3284375</v>
      </c>
      <c r="F19">
        <v>117.134</v>
      </c>
      <c r="G19">
        <v>50</v>
      </c>
      <c r="H19">
        <f>F19/G19</f>
        <v>2.3426800000000001</v>
      </c>
      <c r="J19">
        <v>1163.6099999999999</v>
      </c>
      <c r="K19">
        <v>33</v>
      </c>
      <c r="L19">
        <f>J19/K19</f>
        <v>35.260909090909088</v>
      </c>
      <c r="N19">
        <v>53.909399999999998</v>
      </c>
      <c r="O19">
        <v>89</v>
      </c>
      <c r="P19">
        <f>N19/O19</f>
        <v>0.60572359550561794</v>
      </c>
      <c r="R19">
        <v>109.297</v>
      </c>
      <c r="S19">
        <v>30</v>
      </c>
      <c r="T19">
        <f>R19/S19</f>
        <v>3.6432333333333333</v>
      </c>
    </row>
    <row r="20" spans="2:20">
      <c r="B20">
        <v>1004.14</v>
      </c>
      <c r="C20">
        <v>38</v>
      </c>
      <c r="D20">
        <f>B20/C20</f>
        <v>26.424736842105261</v>
      </c>
      <c r="F20">
        <v>90.2209</v>
      </c>
      <c r="G20">
        <v>44</v>
      </c>
      <c r="H20">
        <f>F20/G20</f>
        <v>2.050475</v>
      </c>
      <c r="J20">
        <v>1178.8699999999999</v>
      </c>
      <c r="K20">
        <v>42</v>
      </c>
      <c r="L20">
        <f>J20/K20</f>
        <v>28.068333333333332</v>
      </c>
      <c r="N20">
        <v>29.813300000000002</v>
      </c>
      <c r="O20">
        <v>68</v>
      </c>
      <c r="P20">
        <f>N20/O20</f>
        <v>0.4384308823529412</v>
      </c>
      <c r="R20">
        <v>170.98699999999999</v>
      </c>
      <c r="S20">
        <v>53</v>
      </c>
      <c r="T20">
        <f>R20/S20</f>
        <v>3.2261698113207546</v>
      </c>
    </row>
    <row r="21" spans="2:20">
      <c r="B21">
        <v>854.24</v>
      </c>
      <c r="C21">
        <v>32</v>
      </c>
      <c r="D21">
        <f>B21/C21</f>
        <v>26.695</v>
      </c>
      <c r="F21">
        <v>127.34099999999999</v>
      </c>
      <c r="G21">
        <v>50</v>
      </c>
      <c r="H21">
        <f>F21/G21</f>
        <v>2.5468199999999999</v>
      </c>
      <c r="J21">
        <v>890.35599999999999</v>
      </c>
      <c r="K21">
        <v>56</v>
      </c>
      <c r="L21">
        <f>J21/K21</f>
        <v>15.899214285714285</v>
      </c>
      <c r="N21">
        <v>106.78700000000001</v>
      </c>
      <c r="O21">
        <v>51</v>
      </c>
      <c r="P21">
        <f>N21/O21</f>
        <v>2.0938627450980394</v>
      </c>
      <c r="R21">
        <v>12.5222</v>
      </c>
      <c r="S21">
        <v>44</v>
      </c>
      <c r="T21">
        <f>R21/S21</f>
        <v>0.28459545454545454</v>
      </c>
    </row>
    <row r="22" spans="2:20">
      <c r="B22">
        <v>849.80600000000004</v>
      </c>
      <c r="C22">
        <v>31</v>
      </c>
      <c r="D22">
        <f>B22/C22</f>
        <v>27.413096774193551</v>
      </c>
      <c r="F22">
        <v>11.0162</v>
      </c>
      <c r="G22">
        <v>35</v>
      </c>
      <c r="H22">
        <f>F22/G22</f>
        <v>0.31474857142857143</v>
      </c>
      <c r="J22">
        <v>1016.69</v>
      </c>
      <c r="K22">
        <v>26</v>
      </c>
      <c r="L22">
        <f>J22/K22</f>
        <v>39.103461538461538</v>
      </c>
      <c r="N22">
        <v>92.368399999999994</v>
      </c>
      <c r="O22">
        <v>62</v>
      </c>
      <c r="P22">
        <f>N22/O22</f>
        <v>1.4898129032258063</v>
      </c>
      <c r="R22">
        <v>13.2752</v>
      </c>
      <c r="S22">
        <v>47</v>
      </c>
      <c r="T22">
        <f>R22/S22</f>
        <v>0.28245106382978724</v>
      </c>
    </row>
    <row r="23" spans="2:20">
      <c r="B23">
        <v>747.92700000000002</v>
      </c>
      <c r="C23">
        <v>28</v>
      </c>
      <c r="D23">
        <f>B23/C23</f>
        <v>26.711678571428571</v>
      </c>
      <c r="F23">
        <v>137.01900000000001</v>
      </c>
      <c r="G23">
        <v>36</v>
      </c>
      <c r="H23">
        <f>F23/G23</f>
        <v>3.8060833333333335</v>
      </c>
      <c r="J23">
        <v>998.76099999999997</v>
      </c>
      <c r="K23">
        <v>37</v>
      </c>
      <c r="L23">
        <f>J23/K23</f>
        <v>26.99354054054054</v>
      </c>
      <c r="N23">
        <v>4.2391300000000003</v>
      </c>
      <c r="O23">
        <v>69</v>
      </c>
      <c r="P23">
        <f>N23/O23</f>
        <v>6.1436666666666674E-2</v>
      </c>
      <c r="R23">
        <v>79.762500000000003</v>
      </c>
      <c r="S23">
        <v>45</v>
      </c>
      <c r="T23">
        <f>R23/S23</f>
        <v>1.7725</v>
      </c>
    </row>
    <row r="24" spans="2:20">
      <c r="B24">
        <v>1026.1500000000001</v>
      </c>
      <c r="C24">
        <v>33</v>
      </c>
      <c r="D24">
        <f>B24/C24</f>
        <v>31.095454545454547</v>
      </c>
      <c r="F24">
        <v>113.39700000000001</v>
      </c>
      <c r="G24">
        <v>62</v>
      </c>
      <c r="H24">
        <f>F24/G24</f>
        <v>1.828983870967742</v>
      </c>
      <c r="J24">
        <v>854.38</v>
      </c>
      <c r="K24">
        <v>48</v>
      </c>
      <c r="L24">
        <f>J24/K24</f>
        <v>17.799583333333334</v>
      </c>
      <c r="N24">
        <v>68.244399999999999</v>
      </c>
      <c r="O24">
        <v>59</v>
      </c>
      <c r="P24">
        <f>N24/O24</f>
        <v>1.1566847457627119</v>
      </c>
      <c r="R24">
        <v>82.412000000000006</v>
      </c>
      <c r="S24">
        <v>37</v>
      </c>
      <c r="T24">
        <f>R24/S24</f>
        <v>2.2273513513513516</v>
      </c>
    </row>
    <row r="25" spans="2:20">
      <c r="B25">
        <v>800.33100000000002</v>
      </c>
      <c r="C25">
        <v>42</v>
      </c>
      <c r="D25">
        <f>B25/C25</f>
        <v>19.055500000000002</v>
      </c>
      <c r="F25">
        <v>313.33300000000003</v>
      </c>
      <c r="G25">
        <v>52</v>
      </c>
      <c r="H25">
        <f>F25/G25</f>
        <v>6.0256346153846163</v>
      </c>
      <c r="J25">
        <v>1931.2</v>
      </c>
      <c r="K25">
        <v>37</v>
      </c>
      <c r="L25">
        <f>J25/K25</f>
        <v>52.194594594594598</v>
      </c>
      <c r="N25">
        <v>100.149</v>
      </c>
      <c r="O25">
        <v>65</v>
      </c>
      <c r="P25">
        <f>N25/O25</f>
        <v>1.5407538461538461</v>
      </c>
      <c r="R25">
        <v>114.038</v>
      </c>
      <c r="S25">
        <v>47</v>
      </c>
      <c r="T25">
        <f>R25/S25</f>
        <v>2.4263404255319148</v>
      </c>
    </row>
    <row r="26" spans="2:20">
      <c r="B26">
        <v>986.85199999999998</v>
      </c>
      <c r="C26">
        <v>39</v>
      </c>
      <c r="D26">
        <f>B26/C26</f>
        <v>25.303897435897436</v>
      </c>
      <c r="F26">
        <v>76.360100000000003</v>
      </c>
      <c r="G26">
        <v>56</v>
      </c>
      <c r="H26">
        <f>F26/G26</f>
        <v>1.3635732142857144</v>
      </c>
      <c r="J26">
        <v>2489.4299999999998</v>
      </c>
      <c r="K26">
        <v>43</v>
      </c>
      <c r="L26">
        <f>J26/K26</f>
        <v>57.893720930232554</v>
      </c>
      <c r="N26">
        <v>27.414899999999999</v>
      </c>
      <c r="O26">
        <v>47</v>
      </c>
      <c r="P26">
        <f>N26/O26</f>
        <v>0.5832957446808511</v>
      </c>
      <c r="R26">
        <v>89.44</v>
      </c>
      <c r="S26">
        <v>37</v>
      </c>
      <c r="T26">
        <f>R26/S26</f>
        <v>2.417297297297297</v>
      </c>
    </row>
    <row r="27" spans="2:20">
      <c r="B27">
        <v>661.19200000000001</v>
      </c>
      <c r="C27">
        <v>46</v>
      </c>
      <c r="D27">
        <f>B27/C27</f>
        <v>14.373739130434783</v>
      </c>
      <c r="F27">
        <v>153.947</v>
      </c>
      <c r="G27">
        <v>56</v>
      </c>
      <c r="H27">
        <f>F27/G27</f>
        <v>2.7490535714285715</v>
      </c>
      <c r="J27">
        <v>1757.62</v>
      </c>
      <c r="K27">
        <v>58</v>
      </c>
      <c r="L27">
        <f>J27/K27</f>
        <v>30.303793103448275</v>
      </c>
      <c r="N27">
        <v>154.39400000000001</v>
      </c>
      <c r="O27">
        <v>78</v>
      </c>
      <c r="P27">
        <f>N27/O27</f>
        <v>1.9794102564102565</v>
      </c>
      <c r="R27">
        <v>40.5227</v>
      </c>
      <c r="S27">
        <v>42</v>
      </c>
      <c r="T27">
        <f>R27/S27</f>
        <v>0.96482619047619045</v>
      </c>
    </row>
    <row r="28" spans="2:20">
      <c r="B28">
        <v>617.23900000000003</v>
      </c>
      <c r="C28">
        <v>35</v>
      </c>
      <c r="D28">
        <f>B28/C28</f>
        <v>17.635400000000001</v>
      </c>
      <c r="F28">
        <v>73.292299999999997</v>
      </c>
      <c r="G28">
        <v>62</v>
      </c>
      <c r="H28">
        <f>F28/G28</f>
        <v>1.1821338709677418</v>
      </c>
      <c r="J28">
        <v>1130.9000000000001</v>
      </c>
      <c r="K28">
        <v>28</v>
      </c>
      <c r="L28">
        <f>J28/K28</f>
        <v>40.38928571428572</v>
      </c>
      <c r="N28">
        <v>123.604</v>
      </c>
      <c r="O28">
        <v>59</v>
      </c>
      <c r="P28">
        <f>N28/O28</f>
        <v>2.0949830508474574</v>
      </c>
      <c r="R28">
        <v>58.845799999999997</v>
      </c>
      <c r="S28">
        <v>50</v>
      </c>
      <c r="T28">
        <f>R28/S28</f>
        <v>1.1769159999999999</v>
      </c>
    </row>
    <row r="29" spans="2:20">
      <c r="B29">
        <v>1355.15</v>
      </c>
      <c r="C29">
        <v>51</v>
      </c>
      <c r="D29">
        <f>B29/C29</f>
        <v>26.571568627450983</v>
      </c>
      <c r="F29">
        <v>68.774299999999997</v>
      </c>
      <c r="G29">
        <v>49</v>
      </c>
      <c r="H29">
        <f>F29/G29</f>
        <v>1.4035571428571427</v>
      </c>
      <c r="J29">
        <v>769.93200000000002</v>
      </c>
      <c r="K29">
        <v>31</v>
      </c>
      <c r="L29">
        <f>J29/K29</f>
        <v>24.836516129032258</v>
      </c>
      <c r="N29">
        <v>78.144999999999996</v>
      </c>
      <c r="O29">
        <v>58</v>
      </c>
      <c r="P29">
        <f>N29/O29</f>
        <v>1.3473275862068965</v>
      </c>
      <c r="R29">
        <v>142.90299999999999</v>
      </c>
      <c r="S29">
        <v>67</v>
      </c>
      <c r="T29">
        <f>R29/S29</f>
        <v>2.1328805970149252</v>
      </c>
    </row>
    <row r="30" spans="2:20">
      <c r="B30">
        <v>587.39800000000002</v>
      </c>
      <c r="C30">
        <v>44</v>
      </c>
      <c r="D30">
        <f>B30/C30</f>
        <v>13.349954545454546</v>
      </c>
      <c r="F30">
        <v>122.461</v>
      </c>
      <c r="G30">
        <v>44</v>
      </c>
      <c r="H30">
        <f>F30/G30</f>
        <v>2.7832045454545455</v>
      </c>
      <c r="J30">
        <v>1572.21</v>
      </c>
      <c r="K30">
        <v>45</v>
      </c>
      <c r="L30">
        <f>J30/K30</f>
        <v>34.938000000000002</v>
      </c>
      <c r="N30">
        <v>70.754400000000004</v>
      </c>
      <c r="O30">
        <v>49</v>
      </c>
      <c r="P30">
        <f>N30/O30</f>
        <v>1.4439673469387755</v>
      </c>
      <c r="R30">
        <v>52.542900000000003</v>
      </c>
      <c r="S30">
        <v>61</v>
      </c>
      <c r="T30">
        <f>R30/S30</f>
        <v>0.8613590163934427</v>
      </c>
    </row>
    <row r="31" spans="2:20">
      <c r="B31">
        <v>1098.07</v>
      </c>
      <c r="C31">
        <v>43</v>
      </c>
      <c r="D31">
        <f>B31/C31</f>
        <v>25.536511627906975</v>
      </c>
      <c r="F31">
        <v>48.108499999999999</v>
      </c>
      <c r="G31">
        <v>75</v>
      </c>
      <c r="H31">
        <f>F31/G31</f>
        <v>0.64144666666666661</v>
      </c>
      <c r="J31">
        <v>1114.67</v>
      </c>
      <c r="K31">
        <v>29</v>
      </c>
      <c r="L31">
        <f>J31/K31</f>
        <v>38.436896551724139</v>
      </c>
      <c r="N31">
        <v>30.677900000000001</v>
      </c>
      <c r="O31">
        <v>62</v>
      </c>
      <c r="P31">
        <f>N31/O31</f>
        <v>0.49480483870967745</v>
      </c>
      <c r="R31">
        <v>171.238</v>
      </c>
      <c r="S31">
        <v>48</v>
      </c>
      <c r="T31">
        <f>R31/S31</f>
        <v>3.5674583333333332</v>
      </c>
    </row>
    <row r="32" spans="2:20">
      <c r="B32">
        <v>1044.19</v>
      </c>
      <c r="C32">
        <v>49</v>
      </c>
      <c r="D32">
        <f>B32/C32</f>
        <v>21.310000000000002</v>
      </c>
      <c r="F32">
        <v>105.532</v>
      </c>
      <c r="G32">
        <v>65</v>
      </c>
      <c r="H32">
        <f>F32/G32</f>
        <v>1.6235692307692307</v>
      </c>
      <c r="J32">
        <v>1249.51</v>
      </c>
      <c r="K32">
        <v>36</v>
      </c>
      <c r="L32">
        <f>J32/K32</f>
        <v>34.708611111111111</v>
      </c>
      <c r="N32">
        <v>42.725900000000003</v>
      </c>
      <c r="O32">
        <v>59</v>
      </c>
      <c r="P32">
        <f>N32/O32</f>
        <v>0.7241677966101695</v>
      </c>
      <c r="R32">
        <v>171.768</v>
      </c>
      <c r="S32">
        <v>39</v>
      </c>
      <c r="T32">
        <f>R32/S32</f>
        <v>4.4043076923076923</v>
      </c>
    </row>
    <row r="33" spans="2:12">
      <c r="B33">
        <v>1184.95</v>
      </c>
      <c r="C33">
        <v>40</v>
      </c>
      <c r="D33">
        <f>B33/C33</f>
        <v>29.623750000000001</v>
      </c>
      <c r="F33">
        <v>271.72300000000001</v>
      </c>
      <c r="G33">
        <v>63</v>
      </c>
      <c r="H33">
        <f>F33/G33</f>
        <v>4.3130634920634927</v>
      </c>
      <c r="J33">
        <v>1115.8699999999999</v>
      </c>
      <c r="K33">
        <v>35</v>
      </c>
      <c r="L33">
        <f>J33/K33</f>
        <v>31.881999999999998</v>
      </c>
    </row>
    <row r="34" spans="2:12">
      <c r="B34">
        <v>719.53599999999994</v>
      </c>
      <c r="C34">
        <v>47</v>
      </c>
      <c r="D34">
        <f>B34/C34</f>
        <v>15.309276595744679</v>
      </c>
      <c r="F34">
        <v>289.62700000000001</v>
      </c>
      <c r="G34">
        <v>64</v>
      </c>
      <c r="H34">
        <f>F34/G34</f>
        <v>4.5254218750000001</v>
      </c>
      <c r="J34">
        <v>1120.78</v>
      </c>
      <c r="K34">
        <v>41</v>
      </c>
      <c r="L34">
        <f>J34/K34</f>
        <v>27.33609756097561</v>
      </c>
    </row>
    <row r="35" spans="2:12">
      <c r="B35">
        <v>877.61099999999999</v>
      </c>
      <c r="C35">
        <v>38</v>
      </c>
      <c r="D35">
        <f>B35/C35</f>
        <v>23.095026315789472</v>
      </c>
      <c r="F35">
        <v>116.604</v>
      </c>
      <c r="G35">
        <v>57</v>
      </c>
      <c r="H35">
        <f>F35/G35</f>
        <v>2.045684210526316</v>
      </c>
      <c r="J35">
        <v>1825.81</v>
      </c>
      <c r="K35">
        <v>38</v>
      </c>
      <c r="L35">
        <f>J35/K35</f>
        <v>48.047631578947367</v>
      </c>
    </row>
    <row r="36" spans="2:12">
      <c r="B36">
        <v>1027.46</v>
      </c>
      <c r="C36">
        <v>34</v>
      </c>
      <c r="D36">
        <f>B36/C36</f>
        <v>30.219411764705882</v>
      </c>
      <c r="F36">
        <v>89.077500000000001</v>
      </c>
      <c r="G36">
        <v>40</v>
      </c>
      <c r="H36">
        <f>F36/G36</f>
        <v>2.2269375</v>
      </c>
      <c r="J36">
        <v>1323.47</v>
      </c>
      <c r="K36">
        <v>22</v>
      </c>
      <c r="L36">
        <f>J36/K36</f>
        <v>60.157727272727271</v>
      </c>
    </row>
    <row r="37" spans="2:12">
      <c r="B37">
        <v>596.65700000000004</v>
      </c>
      <c r="C37">
        <v>43</v>
      </c>
      <c r="D37">
        <f>B37/C37</f>
        <v>13.875744186046512</v>
      </c>
      <c r="F37">
        <v>129.54400000000001</v>
      </c>
      <c r="G37">
        <v>52</v>
      </c>
      <c r="H37">
        <f>F37/G37</f>
        <v>2.4912307692307696</v>
      </c>
      <c r="J37">
        <v>908.73500000000001</v>
      </c>
      <c r="K37">
        <v>37</v>
      </c>
      <c r="L37">
        <f>J37/K37</f>
        <v>24.560405405405405</v>
      </c>
    </row>
    <row r="38" spans="2:12">
      <c r="B38">
        <v>1116.29</v>
      </c>
      <c r="C38">
        <v>31</v>
      </c>
      <c r="D38">
        <f>B38/C38</f>
        <v>36.009354838709676</v>
      </c>
      <c r="F38">
        <v>215.08</v>
      </c>
      <c r="G38">
        <v>48</v>
      </c>
      <c r="H38">
        <f>F38/G38</f>
        <v>4.4808333333333339</v>
      </c>
      <c r="J38">
        <v>1183.47</v>
      </c>
      <c r="K38">
        <v>42</v>
      </c>
      <c r="L38">
        <f>J38/K38</f>
        <v>28.177857142857142</v>
      </c>
    </row>
    <row r="39" spans="2:12">
      <c r="B39">
        <v>732.08600000000001</v>
      </c>
      <c r="C39">
        <v>50</v>
      </c>
      <c r="D39">
        <f>B39/C39</f>
        <v>14.641719999999999</v>
      </c>
      <c r="F39">
        <v>58.260100000000001</v>
      </c>
      <c r="G39">
        <v>49</v>
      </c>
      <c r="H39">
        <f>F39/G39</f>
        <v>1.1889816326530613</v>
      </c>
      <c r="J39">
        <v>1537.1</v>
      </c>
      <c r="K39">
        <v>21</v>
      </c>
      <c r="L39">
        <f>J39/K39</f>
        <v>73.195238095238096</v>
      </c>
    </row>
    <row r="40" spans="2:12">
      <c r="B40">
        <v>1222.82</v>
      </c>
      <c r="C40">
        <v>61</v>
      </c>
      <c r="D40">
        <f>B40/C40</f>
        <v>20.046229508196721</v>
      </c>
      <c r="F40">
        <v>103.134</v>
      </c>
      <c r="G40">
        <v>35</v>
      </c>
      <c r="H40">
        <f>F40/G40</f>
        <v>2.9466857142857141</v>
      </c>
      <c r="J40">
        <v>1594.39</v>
      </c>
      <c r="K40">
        <v>36</v>
      </c>
      <c r="L40">
        <f>J40/K40</f>
        <v>44.288611111111116</v>
      </c>
    </row>
    <row r="41" spans="2:12">
      <c r="B41">
        <v>709.99800000000005</v>
      </c>
      <c r="C41">
        <v>33</v>
      </c>
      <c r="D41">
        <f>B41/C41</f>
        <v>21.515090909090912</v>
      </c>
      <c r="F41">
        <v>185.71299999999999</v>
      </c>
      <c r="G41">
        <v>56</v>
      </c>
      <c r="H41">
        <f>F41/G41</f>
        <v>3.3163035714285711</v>
      </c>
      <c r="J41">
        <v>1167.9100000000001</v>
      </c>
      <c r="K41">
        <v>48</v>
      </c>
      <c r="L41">
        <f>J41/K41</f>
        <v>24.331458333333334</v>
      </c>
    </row>
    <row r="42" spans="2:12">
      <c r="B42">
        <v>1214.82</v>
      </c>
      <c r="C42">
        <v>41</v>
      </c>
      <c r="D42">
        <f>B42/C42</f>
        <v>29.629756097560975</v>
      </c>
      <c r="F42">
        <v>76.415899999999993</v>
      </c>
      <c r="G42">
        <v>41</v>
      </c>
      <c r="H42">
        <f>F42/G42</f>
        <v>1.8638024390243901</v>
      </c>
      <c r="J42">
        <v>1149.45</v>
      </c>
      <c r="K42">
        <v>36</v>
      </c>
      <c r="L42">
        <f>J42/K42</f>
        <v>31.929166666666667</v>
      </c>
    </row>
    <row r="43" spans="2:12">
      <c r="B43">
        <v>1044.3599999999999</v>
      </c>
      <c r="C43">
        <v>39</v>
      </c>
      <c r="D43">
        <f>B43/C43</f>
        <v>26.778461538461535</v>
      </c>
      <c r="F43">
        <v>1.5896699999999999</v>
      </c>
      <c r="G43">
        <v>73</v>
      </c>
      <c r="H43">
        <f>F43/G43</f>
        <v>2.1776301369863013E-2</v>
      </c>
      <c r="J43">
        <v>1671.22</v>
      </c>
      <c r="K43">
        <v>36</v>
      </c>
      <c r="L43">
        <f>J43/K43</f>
        <v>46.422777777777782</v>
      </c>
    </row>
    <row r="44" spans="2:12">
      <c r="B44">
        <v>585.72500000000002</v>
      </c>
      <c r="C44">
        <v>34</v>
      </c>
      <c r="D44">
        <f>B44/C44</f>
        <v>17.227205882352941</v>
      </c>
      <c r="F44">
        <v>52.180300000000003</v>
      </c>
      <c r="G44">
        <v>36</v>
      </c>
      <c r="H44">
        <f>F44/G44</f>
        <v>1.4494527777777779</v>
      </c>
      <c r="J44">
        <v>2921.09</v>
      </c>
      <c r="K44">
        <v>25</v>
      </c>
      <c r="L44">
        <f>J44/K44</f>
        <v>116.84360000000001</v>
      </c>
    </row>
    <row r="45" spans="2:12">
      <c r="B45">
        <v>951.57299999999998</v>
      </c>
      <c r="C45">
        <v>17</v>
      </c>
      <c r="D45">
        <f>B45/C45</f>
        <v>55.974882352941172</v>
      </c>
      <c r="F45">
        <v>26.661899999999999</v>
      </c>
      <c r="G45">
        <v>35</v>
      </c>
      <c r="H45">
        <f>F45/G45</f>
        <v>0.76176857142857146</v>
      </c>
      <c r="J45">
        <v>1508.71</v>
      </c>
      <c r="K45">
        <v>16</v>
      </c>
      <c r="L45">
        <f>J45/K45</f>
        <v>94.294375000000002</v>
      </c>
    </row>
    <row r="46" spans="2:12">
      <c r="B46">
        <v>609.57000000000005</v>
      </c>
      <c r="C46">
        <v>41</v>
      </c>
      <c r="D46">
        <f>B46/C46</f>
        <v>14.867560975609758</v>
      </c>
      <c r="F46">
        <v>211.23099999999999</v>
      </c>
      <c r="G46">
        <v>62</v>
      </c>
      <c r="H46">
        <f>F46/G46</f>
        <v>3.4069516129032258</v>
      </c>
      <c r="J46">
        <v>1151.17</v>
      </c>
      <c r="K46">
        <v>31</v>
      </c>
      <c r="L46">
        <f>J46/K46</f>
        <v>37.134516129032264</v>
      </c>
    </row>
    <row r="47" spans="2:12">
      <c r="B47">
        <v>999.23500000000001</v>
      </c>
      <c r="C47">
        <v>52</v>
      </c>
      <c r="D47">
        <f>B47/C47</f>
        <v>19.216057692307693</v>
      </c>
      <c r="F47">
        <v>86.400099999999995</v>
      </c>
      <c r="G47">
        <v>51</v>
      </c>
      <c r="H47">
        <f>F47/G47</f>
        <v>1.6941196078431371</v>
      </c>
      <c r="J47">
        <v>2203.1999999999998</v>
      </c>
      <c r="K47">
        <v>24</v>
      </c>
      <c r="L47">
        <f>J47/K47</f>
        <v>91.8</v>
      </c>
    </row>
    <row r="48" spans="2:12">
      <c r="B48">
        <v>1346.79</v>
      </c>
      <c r="C48">
        <v>37</v>
      </c>
      <c r="D48">
        <f>B48/C48</f>
        <v>36.399729729729728</v>
      </c>
      <c r="J48">
        <v>1766.85</v>
      </c>
      <c r="K48">
        <v>43</v>
      </c>
      <c r="L48">
        <f>J48/K48</f>
        <v>41.08953488372093</v>
      </c>
    </row>
    <row r="49" spans="2:12">
      <c r="B49">
        <v>1061.43</v>
      </c>
      <c r="C49">
        <v>49</v>
      </c>
      <c r="D49">
        <f>B49/C49</f>
        <v>21.661836734693878</v>
      </c>
      <c r="J49">
        <v>1582.7</v>
      </c>
      <c r="K49">
        <v>13</v>
      </c>
      <c r="L49">
        <f>J49/K49</f>
        <v>121.74615384615385</v>
      </c>
    </row>
    <row r="50" spans="2:12">
      <c r="B50">
        <v>948.97900000000004</v>
      </c>
      <c r="C50">
        <v>49</v>
      </c>
      <c r="D50">
        <f>B50/C50</f>
        <v>19.36691836734694</v>
      </c>
      <c r="J50">
        <v>1644.98</v>
      </c>
      <c r="K50">
        <v>11</v>
      </c>
      <c r="L50">
        <f>J50/K50</f>
        <v>149.54363636363635</v>
      </c>
    </row>
    <row r="51" spans="2:12">
      <c r="B51">
        <v>1017.08</v>
      </c>
      <c r="C51">
        <v>41</v>
      </c>
      <c r="D51">
        <f>B51/C51</f>
        <v>24.806829268292685</v>
      </c>
      <c r="J51">
        <v>919.72299999999996</v>
      </c>
      <c r="K51">
        <v>12</v>
      </c>
      <c r="L51">
        <f>J51/K51</f>
        <v>76.643583333333325</v>
      </c>
    </row>
    <row r="52" spans="2:12">
      <c r="B52">
        <v>552.95500000000004</v>
      </c>
      <c r="C52">
        <v>34</v>
      </c>
      <c r="D52">
        <f>B52/C52</f>
        <v>16.263382352941179</v>
      </c>
      <c r="J52">
        <v>1621.49</v>
      </c>
      <c r="K52">
        <v>20</v>
      </c>
      <c r="L52">
        <f>J52/K52</f>
        <v>81.0745</v>
      </c>
    </row>
    <row r="53" spans="2:12">
      <c r="J53">
        <v>1919.66</v>
      </c>
      <c r="K53">
        <v>25</v>
      </c>
      <c r="L53">
        <f>J53/K53</f>
        <v>76.7864</v>
      </c>
    </row>
    <row r="54" spans="2:12">
      <c r="J54">
        <v>1369.82</v>
      </c>
      <c r="K54">
        <v>30</v>
      </c>
      <c r="L54">
        <f>J54/K54</f>
        <v>45.660666666666664</v>
      </c>
    </row>
    <row r="55" spans="2:12">
      <c r="J55">
        <v>1833.79</v>
      </c>
      <c r="K55">
        <v>23</v>
      </c>
      <c r="L55">
        <f>J55/K55</f>
        <v>79.73</v>
      </c>
    </row>
    <row r="56" spans="2:12">
      <c r="J56">
        <v>1323.14</v>
      </c>
      <c r="K56">
        <v>18</v>
      </c>
      <c r="L56">
        <f>J56/K56</f>
        <v>73.50777777777779</v>
      </c>
    </row>
    <row r="57" spans="2:12">
      <c r="J57">
        <v>1200.93</v>
      </c>
      <c r="K57">
        <v>30</v>
      </c>
      <c r="L57">
        <f>J57/K57</f>
        <v>40.030999999999999</v>
      </c>
    </row>
    <row r="58" spans="2:12">
      <c r="J58">
        <v>1679.75</v>
      </c>
      <c r="K58">
        <v>26</v>
      </c>
      <c r="L58">
        <f>J58/K58</f>
        <v>64.605769230769226</v>
      </c>
    </row>
    <row r="59" spans="2:12">
      <c r="J59">
        <v>1255.67</v>
      </c>
      <c r="K59">
        <v>41</v>
      </c>
      <c r="L59">
        <f>J59/K59</f>
        <v>30.626097560975612</v>
      </c>
    </row>
    <row r="60" spans="2:12">
      <c r="J60">
        <v>761.17399999999998</v>
      </c>
      <c r="K60">
        <v>12</v>
      </c>
      <c r="L60">
        <f>J60/K60</f>
        <v>63.431166666666662</v>
      </c>
    </row>
    <row r="61" spans="2:12">
      <c r="J61">
        <v>1331.34</v>
      </c>
      <c r="K61">
        <v>14</v>
      </c>
      <c r="L61">
        <f>J61/K61</f>
        <v>95.09571428571428</v>
      </c>
    </row>
    <row r="62" spans="2:12">
      <c r="J62">
        <v>592.08299999999997</v>
      </c>
      <c r="K62">
        <v>13</v>
      </c>
      <c r="L62">
        <f>J62/K62</f>
        <v>45.544846153846152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31"/>
  <sheetViews>
    <sheetView tabSelected="1" zoomScale="50" zoomScaleNormal="50" zoomScalePageLayoutView="50" workbookViewId="0">
      <selection activeCell="V1" sqref="V1:AE40"/>
    </sheetView>
  </sheetViews>
  <sheetFormatPr baseColWidth="10" defaultColWidth="8.83203125" defaultRowHeight="14" x14ac:dyDescent="0"/>
  <cols>
    <col min="1" max="1" width="17.5" customWidth="1"/>
    <col min="2" max="2" width="12.5" customWidth="1"/>
    <col min="3" max="3" width="10.6640625" customWidth="1"/>
    <col min="4" max="4" width="14.5" customWidth="1"/>
    <col min="5" max="5" width="17.5" customWidth="1"/>
    <col min="6" max="6" width="10.6640625" customWidth="1"/>
    <col min="8" max="8" width="11.5" customWidth="1"/>
    <col min="23" max="23" width="12.33203125" customWidth="1"/>
    <col min="26" max="26" width="12.1640625" bestFit="1" customWidth="1"/>
    <col min="27" max="27" width="13.1640625" customWidth="1"/>
    <col min="28" max="28" width="12.83203125" customWidth="1"/>
    <col min="31" max="31" width="16.6640625" customWidth="1"/>
    <col min="33" max="33" width="13.5" customWidth="1"/>
    <col min="34" max="34" width="18.5" customWidth="1"/>
  </cols>
  <sheetData>
    <row r="1" spans="1:28" s="2" customFormat="1" ht="56">
      <c r="A1" s="2" t="s">
        <v>34</v>
      </c>
      <c r="B1" s="2" t="s">
        <v>35</v>
      </c>
      <c r="C1" s="2" t="s">
        <v>36</v>
      </c>
      <c r="D1" s="2" t="s">
        <v>37</v>
      </c>
      <c r="F1" s="2" t="s">
        <v>38</v>
      </c>
      <c r="G1" s="2" t="s">
        <v>39</v>
      </c>
      <c r="H1" s="2" t="s">
        <v>40</v>
      </c>
      <c r="J1" s="2" t="s">
        <v>41</v>
      </c>
      <c r="K1" s="2" t="s">
        <v>42</v>
      </c>
      <c r="L1" s="2" t="s">
        <v>43</v>
      </c>
      <c r="N1" s="2" t="s">
        <v>44</v>
      </c>
      <c r="O1" s="2" t="s">
        <v>45</v>
      </c>
      <c r="P1" s="2" t="s">
        <v>46</v>
      </c>
      <c r="R1" s="2" t="s">
        <v>47</v>
      </c>
      <c r="S1" s="2" t="s">
        <v>48</v>
      </c>
      <c r="T1" s="2" t="s">
        <v>49</v>
      </c>
      <c r="X1" s="2" t="s">
        <v>11</v>
      </c>
      <c r="Y1" s="2" t="s">
        <v>50</v>
      </c>
      <c r="Z1" s="2" t="s">
        <v>51</v>
      </c>
      <c r="AA1" s="2" t="s">
        <v>52</v>
      </c>
      <c r="AB1" s="2" t="s">
        <v>53</v>
      </c>
    </row>
    <row r="2" spans="1:28">
      <c r="B2">
        <v>1441.44</v>
      </c>
      <c r="C2">
        <v>31</v>
      </c>
      <c r="D2">
        <f>B2/C2</f>
        <v>46.498064516129034</v>
      </c>
      <c r="F2">
        <v>195.72499999999999</v>
      </c>
      <c r="G2">
        <v>37</v>
      </c>
      <c r="H2">
        <f>F2/G2</f>
        <v>5.2898648648648647</v>
      </c>
      <c r="J2">
        <v>1023.58</v>
      </c>
      <c r="K2">
        <v>53</v>
      </c>
      <c r="L2">
        <f>J2/K2</f>
        <v>19.312830188679246</v>
      </c>
      <c r="N2">
        <v>37.3155</v>
      </c>
      <c r="O2">
        <v>38</v>
      </c>
      <c r="P2">
        <f>N2/O2</f>
        <v>0.98198684210526321</v>
      </c>
      <c r="R2">
        <v>119.58799999999999</v>
      </c>
      <c r="S2">
        <v>51</v>
      </c>
      <c r="T2">
        <f>R2/S2</f>
        <v>2.3448627450980393</v>
      </c>
      <c r="W2" t="s">
        <v>54</v>
      </c>
      <c r="X2">
        <f>AVERAGE(D2:D31)</f>
        <v>37.600547547085107</v>
      </c>
      <c r="Y2">
        <f>AVERAGE(L2:L31)</f>
        <v>36.359093239295113</v>
      </c>
      <c r="Z2">
        <f>AVERAGE(H2:H31)</f>
        <v>12.530697940846951</v>
      </c>
      <c r="AA2">
        <f>AVERAGE(P2:P21)</f>
        <v>2.3536488621648024</v>
      </c>
      <c r="AB2">
        <f>AVERAGE(T2:T21)</f>
        <v>2.3330405275489428</v>
      </c>
    </row>
    <row r="3" spans="1:28">
      <c r="B3">
        <v>1489.72</v>
      </c>
      <c r="C3">
        <v>36</v>
      </c>
      <c r="D3">
        <f t="shared" ref="D3:D31" si="0">B3/C3</f>
        <v>41.38111111111111</v>
      </c>
      <c r="F3">
        <v>433.45100000000002</v>
      </c>
      <c r="G3">
        <v>29</v>
      </c>
      <c r="H3">
        <f t="shared" ref="H3:H30" si="1">F3/G3</f>
        <v>14.946586206896553</v>
      </c>
      <c r="J3">
        <v>852.09299999999996</v>
      </c>
      <c r="K3">
        <v>44</v>
      </c>
      <c r="L3">
        <f t="shared" ref="L3:L31" si="2">J3/K3</f>
        <v>19.365749999999998</v>
      </c>
      <c r="N3">
        <v>103.18899999999999</v>
      </c>
      <c r="O3">
        <v>37</v>
      </c>
      <c r="P3">
        <f t="shared" ref="P3:P21" si="3">N3/O3</f>
        <v>2.7888918918918919</v>
      </c>
      <c r="R3">
        <v>42.474899999999998</v>
      </c>
      <c r="S3">
        <v>39</v>
      </c>
      <c r="T3">
        <f t="shared" ref="T3:T21" si="4">R3/S3</f>
        <v>1.0891</v>
      </c>
      <c r="W3" t="s">
        <v>55</v>
      </c>
      <c r="X3">
        <f>STDEV(D2:D31)/(SQRT(COUNT(D2:D31)))</f>
        <v>2.1126091875481978</v>
      </c>
      <c r="Y3">
        <f>STDEV(L2:L31)/(SQRT(COUNT(L2:L31)))</f>
        <v>2.7144719239343886</v>
      </c>
      <c r="Z3">
        <f>STDEV(H2:H31)/(SQRT(COUNT(H2:H31)))</f>
        <v>0.83106936803289977</v>
      </c>
      <c r="AA3">
        <f>STDEV(P2:P21)/(SQRT(COUNT(P2:P21)))</f>
        <v>0.26946001716492268</v>
      </c>
      <c r="AB3">
        <f>STDEV(T2:T21)/(SQRT(COUNT(T2:T21)))</f>
        <v>0.38534816216291945</v>
      </c>
    </row>
    <row r="4" spans="1:28">
      <c r="B4">
        <v>1455.44</v>
      </c>
      <c r="C4">
        <v>25</v>
      </c>
      <c r="D4">
        <f t="shared" si="0"/>
        <v>58.217600000000004</v>
      </c>
      <c r="F4">
        <v>335.00299999999999</v>
      </c>
      <c r="G4">
        <v>57</v>
      </c>
      <c r="H4">
        <f t="shared" si="1"/>
        <v>5.8772456140350871</v>
      </c>
      <c r="J4">
        <v>1052.8699999999999</v>
      </c>
      <c r="K4">
        <v>34</v>
      </c>
      <c r="L4">
        <f t="shared" si="2"/>
        <v>30.966764705882351</v>
      </c>
      <c r="N4">
        <v>108.432</v>
      </c>
      <c r="O4">
        <v>40</v>
      </c>
      <c r="P4">
        <f t="shared" si="3"/>
        <v>2.7107999999999999</v>
      </c>
      <c r="R4">
        <v>72.929699999999997</v>
      </c>
      <c r="S4">
        <v>40</v>
      </c>
      <c r="T4">
        <f t="shared" si="4"/>
        <v>1.8232424999999999</v>
      </c>
      <c r="W4" t="s">
        <v>56</v>
      </c>
      <c r="X4">
        <f>X2/X2</f>
        <v>1</v>
      </c>
      <c r="Y4">
        <f>Y2/X2</f>
        <v>0.96698307900342706</v>
      </c>
      <c r="Z4">
        <f>Z2/X2</f>
        <v>0.33325839005816188</v>
      </c>
      <c r="AA4">
        <f>AA2/X2</f>
        <v>6.2596132655181602E-2</v>
      </c>
      <c r="AB4">
        <f>AB2/X2</f>
        <v>6.204804663090089E-2</v>
      </c>
    </row>
    <row r="5" spans="1:28">
      <c r="B5">
        <v>1750.65</v>
      </c>
      <c r="C5">
        <v>28</v>
      </c>
      <c r="D5">
        <f t="shared" si="0"/>
        <v>62.523214285714289</v>
      </c>
      <c r="F5">
        <v>830.98099999999999</v>
      </c>
      <c r="G5">
        <v>51</v>
      </c>
      <c r="H5">
        <f t="shared" si="1"/>
        <v>16.293745098039217</v>
      </c>
      <c r="J5">
        <v>900.95399999999995</v>
      </c>
      <c r="K5">
        <v>33</v>
      </c>
      <c r="L5">
        <f t="shared" si="2"/>
        <v>27.301636363636362</v>
      </c>
      <c r="N5">
        <v>40.271700000000003</v>
      </c>
      <c r="O5">
        <v>36</v>
      </c>
      <c r="P5">
        <f t="shared" si="3"/>
        <v>1.1186583333333333</v>
      </c>
      <c r="R5">
        <v>31.1799</v>
      </c>
      <c r="S5">
        <v>37</v>
      </c>
      <c r="T5">
        <f t="shared" si="4"/>
        <v>0.8427</v>
      </c>
      <c r="W5" t="s">
        <v>57</v>
      </c>
      <c r="X5">
        <f>X4/X2</f>
        <v>2.6595357388020872E-2</v>
      </c>
      <c r="Y5">
        <f t="shared" ref="Y5:AB5" si="5">Y4/Y2</f>
        <v>2.6595357388020872E-2</v>
      </c>
      <c r="Z5">
        <f t="shared" si="5"/>
        <v>2.6595357388020872E-2</v>
      </c>
      <c r="AA5">
        <f t="shared" si="5"/>
        <v>2.6595357388020876E-2</v>
      </c>
      <c r="AB5">
        <f t="shared" si="5"/>
        <v>2.6595357388020872E-2</v>
      </c>
    </row>
    <row r="6" spans="1:28">
      <c r="B6">
        <v>1516.35</v>
      </c>
      <c r="C6">
        <v>45</v>
      </c>
      <c r="D6">
        <f t="shared" si="0"/>
        <v>33.696666666666665</v>
      </c>
      <c r="F6">
        <v>400.012</v>
      </c>
      <c r="G6">
        <v>62</v>
      </c>
      <c r="H6">
        <f t="shared" si="1"/>
        <v>6.451806451612903</v>
      </c>
      <c r="J6">
        <v>873.37199999999996</v>
      </c>
      <c r="K6">
        <v>38</v>
      </c>
      <c r="L6">
        <f t="shared" si="2"/>
        <v>22.983473684210526</v>
      </c>
      <c r="N6">
        <v>152.60900000000001</v>
      </c>
      <c r="O6">
        <v>40</v>
      </c>
      <c r="P6">
        <f t="shared" si="3"/>
        <v>3.8152250000000003</v>
      </c>
      <c r="R6">
        <v>49.112499999999997</v>
      </c>
      <c r="S6">
        <v>36</v>
      </c>
      <c r="T6">
        <f t="shared" si="4"/>
        <v>1.364236111111111</v>
      </c>
      <c r="W6" t="s">
        <v>58</v>
      </c>
      <c r="X6">
        <f>X3*X5</f>
        <v>5.6185596364060737E-2</v>
      </c>
      <c r="Y6">
        <f t="shared" ref="Y6:AB6" si="6">Y3*Y5</f>
        <v>7.2192350936783681E-2</v>
      </c>
      <c r="Z6">
        <f t="shared" si="6"/>
        <v>2.2102586857071619E-2</v>
      </c>
      <c r="AA6">
        <f t="shared" si="6"/>
        <v>7.1663854582833583E-3</v>
      </c>
      <c r="AB6">
        <f t="shared" si="6"/>
        <v>1.0248472091539866E-2</v>
      </c>
    </row>
    <row r="7" spans="1:28">
      <c r="B7">
        <v>1380.64</v>
      </c>
      <c r="C7">
        <v>34</v>
      </c>
      <c r="D7">
        <f t="shared" si="0"/>
        <v>40.607058823529414</v>
      </c>
      <c r="F7">
        <v>619.19200000000001</v>
      </c>
      <c r="G7">
        <v>66</v>
      </c>
      <c r="H7">
        <f t="shared" si="1"/>
        <v>9.3816969696969696</v>
      </c>
      <c r="J7">
        <v>1349.83</v>
      </c>
      <c r="K7">
        <v>23</v>
      </c>
      <c r="L7">
        <f t="shared" si="2"/>
        <v>58.688260869565212</v>
      </c>
      <c r="N7">
        <v>97.918300000000002</v>
      </c>
      <c r="O7">
        <v>47</v>
      </c>
      <c r="P7">
        <f t="shared" si="3"/>
        <v>2.0833680851063829</v>
      </c>
      <c r="R7">
        <v>125.696</v>
      </c>
      <c r="S7">
        <v>59</v>
      </c>
      <c r="T7">
        <f t="shared" si="4"/>
        <v>2.1304406779661016</v>
      </c>
      <c r="W7" t="s">
        <v>59</v>
      </c>
      <c r="Y7">
        <f>TTEST(D2:D31,L2:L31,2,2)</f>
        <v>0.71947033102359315</v>
      </c>
      <c r="Z7" s="3">
        <f>TTEST(D2:D31,H2:H31,2,2)</f>
        <v>6.911541556498818E-16</v>
      </c>
    </row>
    <row r="8" spans="1:28">
      <c r="B8">
        <v>1373.7</v>
      </c>
      <c r="C8">
        <v>40</v>
      </c>
      <c r="D8">
        <f t="shared" si="0"/>
        <v>34.342500000000001</v>
      </c>
      <c r="F8">
        <v>470.68299999999999</v>
      </c>
      <c r="G8">
        <v>50</v>
      </c>
      <c r="H8">
        <f t="shared" si="1"/>
        <v>9.4136600000000001</v>
      </c>
      <c r="J8">
        <v>1002.69</v>
      </c>
      <c r="K8">
        <v>45</v>
      </c>
      <c r="L8">
        <f t="shared" si="2"/>
        <v>22.282</v>
      </c>
      <c r="N8">
        <v>61.634700000000002</v>
      </c>
      <c r="O8">
        <v>41</v>
      </c>
      <c r="P8">
        <f t="shared" si="3"/>
        <v>1.5032853658536587</v>
      </c>
      <c r="R8">
        <v>39.713900000000002</v>
      </c>
      <c r="S8">
        <v>28</v>
      </c>
      <c r="T8">
        <f t="shared" si="4"/>
        <v>1.4183535714285715</v>
      </c>
    </row>
    <row r="9" spans="1:28">
      <c r="B9">
        <v>1379.61</v>
      </c>
      <c r="C9">
        <v>45</v>
      </c>
      <c r="D9">
        <f t="shared" si="0"/>
        <v>30.657999999999998</v>
      </c>
      <c r="F9">
        <v>727.12199999999996</v>
      </c>
      <c r="G9">
        <v>58</v>
      </c>
      <c r="H9">
        <f t="shared" si="1"/>
        <v>12.536586206896551</v>
      </c>
      <c r="J9">
        <v>593.70100000000002</v>
      </c>
      <c r="K9">
        <v>49</v>
      </c>
      <c r="L9">
        <f t="shared" si="2"/>
        <v>12.116346938775511</v>
      </c>
      <c r="N9">
        <v>53.546900000000001</v>
      </c>
      <c r="O9">
        <v>31</v>
      </c>
      <c r="P9">
        <f t="shared" si="3"/>
        <v>1.7273193548387098</v>
      </c>
      <c r="R9">
        <v>46.435200000000002</v>
      </c>
      <c r="S9">
        <v>52</v>
      </c>
      <c r="T9">
        <f t="shared" si="4"/>
        <v>0.89298461538461538</v>
      </c>
    </row>
    <row r="10" spans="1:28">
      <c r="B10">
        <v>866.20399999999995</v>
      </c>
      <c r="C10">
        <v>44</v>
      </c>
      <c r="D10">
        <f t="shared" si="0"/>
        <v>19.686454545454545</v>
      </c>
      <c r="F10">
        <v>452.13600000000002</v>
      </c>
      <c r="G10">
        <v>55</v>
      </c>
      <c r="H10">
        <f t="shared" si="1"/>
        <v>8.2206545454545452</v>
      </c>
      <c r="J10">
        <v>1043.33</v>
      </c>
      <c r="K10">
        <v>43</v>
      </c>
      <c r="L10">
        <f t="shared" si="2"/>
        <v>24.263488372093022</v>
      </c>
      <c r="N10">
        <v>84.308400000000006</v>
      </c>
      <c r="O10">
        <v>43</v>
      </c>
      <c r="P10">
        <f t="shared" si="3"/>
        <v>1.9606604651162791</v>
      </c>
      <c r="R10">
        <v>57.534999999999997</v>
      </c>
      <c r="S10">
        <v>47</v>
      </c>
      <c r="T10">
        <f t="shared" si="4"/>
        <v>1.2241489361702127</v>
      </c>
    </row>
    <row r="11" spans="1:28">
      <c r="B11">
        <v>1680.73</v>
      </c>
      <c r="C11">
        <v>46</v>
      </c>
      <c r="D11">
        <f t="shared" si="0"/>
        <v>36.537608695652175</v>
      </c>
      <c r="F11">
        <v>599.02800000000002</v>
      </c>
      <c r="G11">
        <v>49</v>
      </c>
      <c r="H11">
        <f t="shared" si="1"/>
        <v>12.225061224489796</v>
      </c>
      <c r="J11">
        <v>648.33600000000001</v>
      </c>
      <c r="K11">
        <v>36</v>
      </c>
      <c r="L11">
        <f t="shared" si="2"/>
        <v>18.009333333333334</v>
      </c>
      <c r="N11">
        <v>47.216099999999997</v>
      </c>
      <c r="O11">
        <v>33</v>
      </c>
      <c r="P11">
        <f t="shared" si="3"/>
        <v>1.430790909090909</v>
      </c>
      <c r="R11">
        <v>185.62899999999999</v>
      </c>
      <c r="S11">
        <v>54</v>
      </c>
      <c r="T11">
        <f t="shared" si="4"/>
        <v>3.4375740740740741</v>
      </c>
    </row>
    <row r="12" spans="1:28">
      <c r="B12">
        <v>1203.44</v>
      </c>
      <c r="C12">
        <v>39</v>
      </c>
      <c r="D12">
        <f t="shared" si="0"/>
        <v>30.857435897435899</v>
      </c>
      <c r="F12">
        <v>613.39099999999996</v>
      </c>
      <c r="G12">
        <v>38</v>
      </c>
      <c r="H12">
        <f t="shared" si="1"/>
        <v>16.141868421052632</v>
      </c>
      <c r="J12">
        <v>1547.23</v>
      </c>
      <c r="K12">
        <v>46</v>
      </c>
      <c r="L12">
        <f t="shared" si="2"/>
        <v>33.635434782608698</v>
      </c>
      <c r="N12">
        <v>56.921399999999998</v>
      </c>
      <c r="O12">
        <v>34</v>
      </c>
      <c r="P12">
        <f t="shared" si="3"/>
        <v>1.6741588235294118</v>
      </c>
      <c r="R12">
        <v>182.28299999999999</v>
      </c>
      <c r="S12">
        <v>40</v>
      </c>
      <c r="T12">
        <f t="shared" si="4"/>
        <v>4.5570749999999993</v>
      </c>
    </row>
    <row r="13" spans="1:28">
      <c r="B13">
        <v>1553.39</v>
      </c>
      <c r="C13">
        <v>36</v>
      </c>
      <c r="D13">
        <f t="shared" si="0"/>
        <v>43.149722222222223</v>
      </c>
      <c r="F13">
        <v>587.06299999999999</v>
      </c>
      <c r="G13">
        <v>41</v>
      </c>
      <c r="H13">
        <f t="shared" si="1"/>
        <v>14.31860975609756</v>
      </c>
      <c r="J13">
        <v>1302.33</v>
      </c>
      <c r="K13">
        <v>37</v>
      </c>
      <c r="L13">
        <f t="shared" si="2"/>
        <v>35.198108108108109</v>
      </c>
      <c r="N13">
        <v>154.78399999999999</v>
      </c>
      <c r="O13">
        <v>29</v>
      </c>
      <c r="P13">
        <f t="shared" si="3"/>
        <v>5.3373793103448275</v>
      </c>
      <c r="R13">
        <v>8.8129200000000001</v>
      </c>
      <c r="S13">
        <v>37</v>
      </c>
      <c r="T13">
        <f t="shared" si="4"/>
        <v>0.23818702702702704</v>
      </c>
    </row>
    <row r="14" spans="1:28">
      <c r="B14">
        <v>1518.33</v>
      </c>
      <c r="C14">
        <v>44</v>
      </c>
      <c r="D14">
        <f t="shared" si="0"/>
        <v>34.5075</v>
      </c>
      <c r="F14">
        <v>782.39800000000002</v>
      </c>
      <c r="G14">
        <v>49</v>
      </c>
      <c r="H14">
        <f t="shared" si="1"/>
        <v>15.96730612244898</v>
      </c>
      <c r="J14">
        <v>1715.51</v>
      </c>
      <c r="K14">
        <v>37</v>
      </c>
      <c r="L14">
        <f t="shared" si="2"/>
        <v>46.365135135135134</v>
      </c>
      <c r="N14">
        <v>59.208300000000001</v>
      </c>
      <c r="O14">
        <v>37</v>
      </c>
      <c r="P14">
        <f t="shared" si="3"/>
        <v>1.6002243243243244</v>
      </c>
      <c r="R14">
        <v>153.529</v>
      </c>
      <c r="S14">
        <v>45</v>
      </c>
      <c r="T14">
        <f t="shared" si="4"/>
        <v>3.4117555555555557</v>
      </c>
    </row>
    <row r="15" spans="1:28">
      <c r="B15">
        <v>1291.01</v>
      </c>
      <c r="C15">
        <v>35</v>
      </c>
      <c r="D15">
        <f t="shared" si="0"/>
        <v>36.886000000000003</v>
      </c>
      <c r="F15">
        <v>489.87</v>
      </c>
      <c r="G15">
        <v>54</v>
      </c>
      <c r="H15">
        <f t="shared" si="1"/>
        <v>9.0716666666666672</v>
      </c>
      <c r="J15">
        <v>1889.31</v>
      </c>
      <c r="K15">
        <v>49</v>
      </c>
      <c r="L15">
        <f t="shared" si="2"/>
        <v>38.55734693877551</v>
      </c>
      <c r="N15">
        <v>74.909899999999993</v>
      </c>
      <c r="O15">
        <v>33</v>
      </c>
      <c r="P15">
        <f t="shared" si="3"/>
        <v>2.2699969696969693</v>
      </c>
      <c r="R15">
        <v>192.32300000000001</v>
      </c>
      <c r="S15">
        <v>28</v>
      </c>
      <c r="T15">
        <f t="shared" si="4"/>
        <v>6.8686785714285721</v>
      </c>
    </row>
    <row r="16" spans="1:28">
      <c r="B16">
        <v>1439.04</v>
      </c>
      <c r="C16">
        <v>36</v>
      </c>
      <c r="D16">
        <f t="shared" si="0"/>
        <v>39.973333333333329</v>
      </c>
      <c r="F16">
        <v>505.43200000000002</v>
      </c>
      <c r="G16">
        <v>54</v>
      </c>
      <c r="H16">
        <f t="shared" si="1"/>
        <v>9.3598518518518521</v>
      </c>
      <c r="J16">
        <v>2327.7600000000002</v>
      </c>
      <c r="K16">
        <v>40</v>
      </c>
      <c r="L16">
        <f t="shared" si="2"/>
        <v>58.194000000000003</v>
      </c>
      <c r="N16">
        <v>44.650300000000001</v>
      </c>
      <c r="O16">
        <v>52</v>
      </c>
      <c r="P16">
        <f t="shared" si="3"/>
        <v>0.85865961538461544</v>
      </c>
      <c r="R16">
        <v>181.80799999999999</v>
      </c>
      <c r="S16">
        <v>42</v>
      </c>
      <c r="T16">
        <f t="shared" si="4"/>
        <v>4.3287619047619046</v>
      </c>
    </row>
    <row r="17" spans="2:20">
      <c r="B17">
        <v>1295.8900000000001</v>
      </c>
      <c r="C17">
        <v>42</v>
      </c>
      <c r="D17">
        <f t="shared" si="0"/>
        <v>30.854523809523812</v>
      </c>
      <c r="F17">
        <v>642.06100000000004</v>
      </c>
      <c r="G17">
        <v>45</v>
      </c>
      <c r="H17">
        <f t="shared" si="1"/>
        <v>14.268022222222223</v>
      </c>
      <c r="J17">
        <v>2631.61</v>
      </c>
      <c r="K17">
        <v>41</v>
      </c>
      <c r="L17">
        <f t="shared" si="2"/>
        <v>64.185609756097563</v>
      </c>
      <c r="N17">
        <v>55.554900000000004</v>
      </c>
      <c r="O17">
        <v>28</v>
      </c>
      <c r="P17">
        <f t="shared" si="3"/>
        <v>1.9841035714285715</v>
      </c>
      <c r="R17">
        <v>79.260499999999993</v>
      </c>
      <c r="S17">
        <v>48</v>
      </c>
      <c r="T17">
        <f t="shared" si="4"/>
        <v>1.6512604166666665</v>
      </c>
    </row>
    <row r="18" spans="2:20">
      <c r="B18">
        <v>1768.55</v>
      </c>
      <c r="C18">
        <v>38</v>
      </c>
      <c r="D18">
        <f t="shared" si="0"/>
        <v>46.540789473684207</v>
      </c>
      <c r="F18">
        <v>488.83800000000002</v>
      </c>
      <c r="G18">
        <v>54</v>
      </c>
      <c r="H18">
        <f t="shared" si="1"/>
        <v>9.0525555555555552</v>
      </c>
      <c r="J18">
        <v>2922.8</v>
      </c>
      <c r="K18">
        <v>48</v>
      </c>
      <c r="L18">
        <f t="shared" si="2"/>
        <v>60.891666666666673</v>
      </c>
      <c r="N18">
        <v>65.650700000000001</v>
      </c>
      <c r="O18">
        <v>39</v>
      </c>
      <c r="P18">
        <f t="shared" si="3"/>
        <v>1.6833512820512821</v>
      </c>
      <c r="R18">
        <v>61.104799999999997</v>
      </c>
      <c r="S18">
        <v>48</v>
      </c>
      <c r="T18">
        <f t="shared" si="4"/>
        <v>1.2730166666666667</v>
      </c>
    </row>
    <row r="19" spans="2:20">
      <c r="B19">
        <v>1522.01</v>
      </c>
      <c r="C19">
        <v>61</v>
      </c>
      <c r="D19">
        <f t="shared" si="0"/>
        <v>24.950983606557376</v>
      </c>
      <c r="F19">
        <v>572.86800000000005</v>
      </c>
      <c r="G19">
        <v>60</v>
      </c>
      <c r="H19">
        <f t="shared" si="1"/>
        <v>9.5478000000000005</v>
      </c>
      <c r="J19">
        <v>2203.84</v>
      </c>
      <c r="K19">
        <v>33</v>
      </c>
      <c r="L19">
        <f t="shared" si="2"/>
        <v>66.783030303030301</v>
      </c>
      <c r="N19">
        <v>124.943</v>
      </c>
      <c r="O19">
        <v>31</v>
      </c>
      <c r="P19">
        <f t="shared" si="3"/>
        <v>4.0304193548387097</v>
      </c>
      <c r="R19">
        <v>4.9642400000000002</v>
      </c>
      <c r="S19">
        <v>25</v>
      </c>
      <c r="T19">
        <f t="shared" si="4"/>
        <v>0.19856960000000001</v>
      </c>
    </row>
    <row r="20" spans="2:20">
      <c r="B20">
        <v>1310.1099999999999</v>
      </c>
      <c r="C20">
        <v>44</v>
      </c>
      <c r="D20">
        <f t="shared" si="0"/>
        <v>29.775227272727271</v>
      </c>
      <c r="F20">
        <v>543.27800000000002</v>
      </c>
      <c r="G20">
        <v>35</v>
      </c>
      <c r="H20">
        <f t="shared" si="1"/>
        <v>15.522228571428572</v>
      </c>
      <c r="J20">
        <v>1754.27</v>
      </c>
      <c r="K20">
        <v>53</v>
      </c>
      <c r="L20">
        <f t="shared" si="2"/>
        <v>33.09943396226415</v>
      </c>
      <c r="N20">
        <v>138.30199999999999</v>
      </c>
      <c r="O20">
        <v>38</v>
      </c>
      <c r="P20">
        <f t="shared" si="3"/>
        <v>3.6395263157894733</v>
      </c>
      <c r="R20">
        <v>200.38200000000001</v>
      </c>
      <c r="S20">
        <v>46</v>
      </c>
      <c r="T20">
        <f t="shared" si="4"/>
        <v>4.3561304347826084</v>
      </c>
    </row>
    <row r="21" spans="2:20">
      <c r="B21">
        <v>1165.3699999999999</v>
      </c>
      <c r="C21">
        <v>33</v>
      </c>
      <c r="D21">
        <f t="shared" si="0"/>
        <v>35.314242424242423</v>
      </c>
      <c r="F21">
        <v>633.05200000000002</v>
      </c>
      <c r="G21">
        <v>35</v>
      </c>
      <c r="H21">
        <f t="shared" si="1"/>
        <v>18.087199999999999</v>
      </c>
      <c r="J21">
        <v>1751.93</v>
      </c>
      <c r="K21">
        <v>41</v>
      </c>
      <c r="L21">
        <f t="shared" si="2"/>
        <v>42.730000000000004</v>
      </c>
      <c r="N21">
        <v>135.596</v>
      </c>
      <c r="O21">
        <v>35</v>
      </c>
      <c r="P21">
        <f t="shared" si="3"/>
        <v>3.8741714285714286</v>
      </c>
      <c r="R21">
        <v>179.745</v>
      </c>
      <c r="S21">
        <v>56</v>
      </c>
      <c r="T21">
        <f t="shared" si="4"/>
        <v>3.2097321428571428</v>
      </c>
    </row>
    <row r="22" spans="2:20">
      <c r="B22">
        <v>1104.07</v>
      </c>
      <c r="C22">
        <v>43</v>
      </c>
      <c r="D22">
        <f t="shared" si="0"/>
        <v>25.676046511627906</v>
      </c>
      <c r="F22">
        <v>645.798</v>
      </c>
      <c r="G22">
        <v>48</v>
      </c>
      <c r="H22">
        <f t="shared" si="1"/>
        <v>13.454124999999999</v>
      </c>
      <c r="J22">
        <v>1478.79</v>
      </c>
      <c r="K22">
        <v>57</v>
      </c>
      <c r="L22">
        <f t="shared" si="2"/>
        <v>25.943684210526314</v>
      </c>
    </row>
    <row r="23" spans="2:20">
      <c r="B23">
        <v>1366.09</v>
      </c>
      <c r="C23">
        <v>19</v>
      </c>
      <c r="D23">
        <f t="shared" si="0"/>
        <v>71.89947368421052</v>
      </c>
      <c r="F23">
        <v>719.34100000000001</v>
      </c>
      <c r="G23">
        <v>37</v>
      </c>
      <c r="H23">
        <f t="shared" si="1"/>
        <v>19.441648648648648</v>
      </c>
      <c r="J23">
        <v>1471.4</v>
      </c>
      <c r="K23">
        <v>43</v>
      </c>
      <c r="L23">
        <f t="shared" si="2"/>
        <v>34.218604651162792</v>
      </c>
    </row>
    <row r="24" spans="2:20">
      <c r="B24">
        <v>1500.62</v>
      </c>
      <c r="C24">
        <v>32</v>
      </c>
      <c r="D24">
        <f t="shared" si="0"/>
        <v>46.894374999999997</v>
      </c>
      <c r="F24">
        <v>598.19100000000003</v>
      </c>
      <c r="G24">
        <v>42</v>
      </c>
      <c r="H24">
        <f t="shared" si="1"/>
        <v>14.242642857142858</v>
      </c>
      <c r="J24">
        <v>2034.22</v>
      </c>
      <c r="K24">
        <v>43</v>
      </c>
      <c r="L24">
        <f t="shared" si="2"/>
        <v>47.307441860465119</v>
      </c>
    </row>
    <row r="25" spans="2:20">
      <c r="B25">
        <v>1138.4000000000001</v>
      </c>
      <c r="C25">
        <v>34</v>
      </c>
      <c r="D25">
        <f t="shared" si="0"/>
        <v>33.482352941176472</v>
      </c>
      <c r="F25">
        <v>681.55100000000004</v>
      </c>
      <c r="G25">
        <v>25</v>
      </c>
      <c r="H25">
        <f t="shared" si="1"/>
        <v>27.262040000000002</v>
      </c>
      <c r="J25">
        <v>1456.87</v>
      </c>
      <c r="K25">
        <v>44</v>
      </c>
      <c r="L25">
        <f t="shared" si="2"/>
        <v>33.110681818181817</v>
      </c>
    </row>
    <row r="26" spans="2:20">
      <c r="B26">
        <v>1596</v>
      </c>
      <c r="C26">
        <v>38</v>
      </c>
      <c r="D26">
        <f t="shared" si="0"/>
        <v>42</v>
      </c>
      <c r="F26">
        <v>390.05599999999998</v>
      </c>
      <c r="G26">
        <v>40</v>
      </c>
      <c r="H26">
        <f t="shared" si="1"/>
        <v>9.7514000000000003</v>
      </c>
      <c r="J26">
        <v>1460.74</v>
      </c>
      <c r="K26">
        <v>38</v>
      </c>
      <c r="L26">
        <f t="shared" si="2"/>
        <v>38.440526315789477</v>
      </c>
    </row>
    <row r="27" spans="2:20">
      <c r="B27">
        <v>1439.1</v>
      </c>
      <c r="C27">
        <v>43</v>
      </c>
      <c r="D27">
        <f t="shared" si="0"/>
        <v>33.467441860465115</v>
      </c>
      <c r="F27">
        <v>644.04100000000005</v>
      </c>
      <c r="G27">
        <v>57</v>
      </c>
      <c r="H27">
        <f t="shared" si="1"/>
        <v>11.298964912280702</v>
      </c>
      <c r="J27">
        <v>1671.72</v>
      </c>
      <c r="K27">
        <v>32</v>
      </c>
      <c r="L27">
        <f t="shared" si="2"/>
        <v>52.241250000000001</v>
      </c>
    </row>
    <row r="28" spans="2:20">
      <c r="B28">
        <v>1008.55</v>
      </c>
      <c r="C28">
        <v>48</v>
      </c>
      <c r="D28">
        <f t="shared" si="0"/>
        <v>21.011458333333334</v>
      </c>
      <c r="F28">
        <v>603.90800000000002</v>
      </c>
      <c r="G28">
        <v>51</v>
      </c>
      <c r="H28">
        <f t="shared" si="1"/>
        <v>11.841333333333333</v>
      </c>
      <c r="J28">
        <v>1589.76</v>
      </c>
      <c r="K28">
        <v>43</v>
      </c>
      <c r="L28">
        <f t="shared" si="2"/>
        <v>36.971162790697676</v>
      </c>
    </row>
    <row r="29" spans="2:20">
      <c r="B29">
        <v>1018.65</v>
      </c>
      <c r="C29">
        <v>37</v>
      </c>
      <c r="D29">
        <f t="shared" si="0"/>
        <v>27.53108108108108</v>
      </c>
      <c r="F29">
        <v>570.77599999999995</v>
      </c>
      <c r="G29">
        <v>64</v>
      </c>
      <c r="H29">
        <f t="shared" si="1"/>
        <v>8.9183749999999993</v>
      </c>
      <c r="J29">
        <v>1639.32</v>
      </c>
      <c r="K29">
        <v>41</v>
      </c>
      <c r="L29">
        <f t="shared" si="2"/>
        <v>39.983414634146342</v>
      </c>
    </row>
    <row r="30" spans="2:20">
      <c r="B30">
        <v>1679.36</v>
      </c>
      <c r="C30">
        <v>43</v>
      </c>
      <c r="D30">
        <f t="shared" si="0"/>
        <v>39.054883720930228</v>
      </c>
      <c r="F30">
        <v>748.70799999999997</v>
      </c>
      <c r="G30">
        <v>53</v>
      </c>
      <c r="H30">
        <f t="shared" si="1"/>
        <v>14.126566037735849</v>
      </c>
      <c r="J30">
        <v>1006.32</v>
      </c>
      <c r="K30">
        <v>44</v>
      </c>
      <c r="L30">
        <f t="shared" si="2"/>
        <v>22.870909090909091</v>
      </c>
    </row>
    <row r="31" spans="2:20">
      <c r="B31">
        <v>1411.94</v>
      </c>
      <c r="C31">
        <v>47</v>
      </c>
      <c r="D31">
        <f t="shared" si="0"/>
        <v>30.041276595744684</v>
      </c>
      <c r="F31">
        <v>626.05200000000002</v>
      </c>
      <c r="G31">
        <v>46</v>
      </c>
      <c r="H31">
        <f>F31/G31</f>
        <v>13.609826086956522</v>
      </c>
      <c r="J31">
        <v>1312.04</v>
      </c>
      <c r="K31">
        <v>53</v>
      </c>
      <c r="L31">
        <f t="shared" si="2"/>
        <v>24.755471698113208</v>
      </c>
    </row>
  </sheetData>
  <pageMargins left="0.7" right="0.7" top="0.75" bottom="0.75" header="0.3" footer="0.3"/>
  <pageSetup scale="67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EGFR_Nedd8_Fig 4 Supp2</vt:lpstr>
      <vt:lpstr>EGFR_Ub_Figure 4 supp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2017-07-13T00:33:57Z</dcterms:created>
  <dcterms:modified xsi:type="dcterms:W3CDTF">2017-07-13T00:40:09Z</dcterms:modified>
</cp:coreProperties>
</file>