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226"/>
  <workbookPr showInkAnnotation="0" autoCompressPictures="0"/>
  <bookViews>
    <workbookView xWindow="0" yWindow="0" windowWidth="25120" windowHeight="15600" tabRatio="500"/>
  </bookViews>
  <sheets>
    <sheet name="0MIN-121815" sheetId="1" r:id="rId1"/>
    <sheet name="5min-121815" sheetId="2" r:id="rId2"/>
    <sheet name="0MIN-111815" sheetId="6" r:id="rId3"/>
    <sheet name="5MIN-111815" sheetId="8" r:id="rId4"/>
    <sheet name="0MIN-050516" sheetId="9" r:id="rId5"/>
    <sheet name="5MIN-050516" sheetId="10" r:id="rId6"/>
    <sheet name="Quant of Bio Repeats" sheetId="11" r:id="rId7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1" i="2" l="1"/>
  <c r="D89" i="6"/>
  <c r="D90" i="6"/>
  <c r="E89" i="6"/>
  <c r="E90" i="6"/>
  <c r="D128" i="8"/>
  <c r="D157" i="8"/>
  <c r="E128" i="8"/>
  <c r="D121" i="8"/>
  <c r="E121" i="8"/>
  <c r="X36" i="11"/>
  <c r="W36" i="11"/>
  <c r="V36" i="11"/>
  <c r="U36" i="11"/>
  <c r="X19" i="11"/>
  <c r="W19" i="11"/>
  <c r="V19" i="11"/>
  <c r="U19" i="11"/>
  <c r="X13" i="11"/>
  <c r="V13" i="11"/>
  <c r="W13" i="11"/>
  <c r="X30" i="11"/>
  <c r="W30" i="11"/>
  <c r="V30" i="11"/>
  <c r="V29" i="11"/>
  <c r="W29" i="11"/>
  <c r="X29" i="11"/>
  <c r="U29" i="11"/>
  <c r="V12" i="11"/>
  <c r="W12" i="11"/>
  <c r="X12" i="11"/>
  <c r="U12" i="11"/>
  <c r="D36" i="8"/>
  <c r="D80" i="8"/>
  <c r="E36" i="8"/>
  <c r="D37" i="8"/>
  <c r="E37" i="8"/>
  <c r="D38" i="8"/>
  <c r="E38" i="8"/>
  <c r="D39" i="8"/>
  <c r="E39" i="8"/>
  <c r="D40" i="8"/>
  <c r="E40" i="8"/>
  <c r="D41" i="8"/>
  <c r="E41" i="8"/>
  <c r="D42" i="8"/>
  <c r="E42" i="8"/>
  <c r="D43" i="8"/>
  <c r="E43" i="8"/>
  <c r="D44" i="8"/>
  <c r="E44" i="8"/>
  <c r="D45" i="8"/>
  <c r="E45" i="8"/>
  <c r="D46" i="8"/>
  <c r="E46" i="8"/>
  <c r="D47" i="8"/>
  <c r="E47" i="8"/>
  <c r="D48" i="8"/>
  <c r="E48" i="8"/>
  <c r="D49" i="8"/>
  <c r="E49" i="8"/>
  <c r="D50" i="8"/>
  <c r="E50" i="8"/>
  <c r="D51" i="8"/>
  <c r="E51" i="8"/>
  <c r="D52" i="8"/>
  <c r="E52" i="8"/>
  <c r="D53" i="8"/>
  <c r="E53" i="8"/>
  <c r="D54" i="8"/>
  <c r="E54" i="8"/>
  <c r="D55" i="8"/>
  <c r="E55" i="8"/>
  <c r="D56" i="8"/>
  <c r="E56" i="8"/>
  <c r="D57" i="8"/>
  <c r="E57" i="8"/>
  <c r="D58" i="8"/>
  <c r="E58" i="8"/>
  <c r="D59" i="8"/>
  <c r="E59" i="8"/>
  <c r="D60" i="8"/>
  <c r="E60" i="8"/>
  <c r="D61" i="8"/>
  <c r="E61" i="8"/>
  <c r="D62" i="8"/>
  <c r="E62" i="8"/>
  <c r="D63" i="8"/>
  <c r="E63" i="8"/>
  <c r="D64" i="8"/>
  <c r="E64" i="8"/>
  <c r="D65" i="8"/>
  <c r="E65" i="8"/>
  <c r="D66" i="8"/>
  <c r="E66" i="8"/>
  <c r="D67" i="8"/>
  <c r="E67" i="8"/>
  <c r="D68" i="8"/>
  <c r="E68" i="8"/>
  <c r="D69" i="8"/>
  <c r="E69" i="8"/>
  <c r="D70" i="8"/>
  <c r="E70" i="8"/>
  <c r="D71" i="8"/>
  <c r="E71" i="8"/>
  <c r="D72" i="8"/>
  <c r="E72" i="8"/>
  <c r="D73" i="8"/>
  <c r="E73" i="8"/>
  <c r="D74" i="8"/>
  <c r="E74" i="8"/>
  <c r="D75" i="8"/>
  <c r="E75" i="8"/>
  <c r="D76" i="8"/>
  <c r="E76" i="8"/>
  <c r="D77" i="8"/>
  <c r="E77" i="8"/>
  <c r="D78" i="8"/>
  <c r="E78" i="8"/>
  <c r="D79" i="8"/>
  <c r="E79" i="8"/>
  <c r="F36" i="8"/>
  <c r="P26" i="8"/>
  <c r="D127" i="8"/>
  <c r="E127" i="8"/>
  <c r="D129" i="8"/>
  <c r="E129" i="8"/>
  <c r="D130" i="8"/>
  <c r="E130" i="8"/>
  <c r="D131" i="8"/>
  <c r="E131" i="8"/>
  <c r="D132" i="8"/>
  <c r="E132" i="8"/>
  <c r="D133" i="8"/>
  <c r="E133" i="8"/>
  <c r="D134" i="8"/>
  <c r="E134" i="8"/>
  <c r="D135" i="8"/>
  <c r="E135" i="8"/>
  <c r="D136" i="8"/>
  <c r="E136" i="8"/>
  <c r="D137" i="8"/>
  <c r="E137" i="8"/>
  <c r="D138" i="8"/>
  <c r="E138" i="8"/>
  <c r="D139" i="8"/>
  <c r="E139" i="8"/>
  <c r="D140" i="8"/>
  <c r="E140" i="8"/>
  <c r="D141" i="8"/>
  <c r="E141" i="8"/>
  <c r="D142" i="8"/>
  <c r="E142" i="8"/>
  <c r="D143" i="8"/>
  <c r="E143" i="8"/>
  <c r="D144" i="8"/>
  <c r="E144" i="8"/>
  <c r="D145" i="8"/>
  <c r="E145" i="8"/>
  <c r="D146" i="8"/>
  <c r="E146" i="8"/>
  <c r="D147" i="8"/>
  <c r="E147" i="8"/>
  <c r="D148" i="8"/>
  <c r="E148" i="8"/>
  <c r="D149" i="8"/>
  <c r="E149" i="8"/>
  <c r="D150" i="8"/>
  <c r="E150" i="8"/>
  <c r="D151" i="8"/>
  <c r="E151" i="8"/>
  <c r="D152" i="8"/>
  <c r="E152" i="8"/>
  <c r="D153" i="8"/>
  <c r="E153" i="8"/>
  <c r="D154" i="8"/>
  <c r="E154" i="8"/>
  <c r="D155" i="8"/>
  <c r="E155" i="8"/>
  <c r="D156" i="8"/>
  <c r="E156" i="8"/>
  <c r="F127" i="8"/>
  <c r="R26" i="8"/>
  <c r="R27" i="8"/>
  <c r="D86" i="8"/>
  <c r="E86" i="8"/>
  <c r="D87" i="8"/>
  <c r="E87" i="8"/>
  <c r="D88" i="8"/>
  <c r="E88" i="8"/>
  <c r="D89" i="8"/>
  <c r="E89" i="8"/>
  <c r="D90" i="8"/>
  <c r="E90" i="8"/>
  <c r="D91" i="8"/>
  <c r="E91" i="8"/>
  <c r="D92" i="8"/>
  <c r="E92" i="8"/>
  <c r="D93" i="8"/>
  <c r="E93" i="8"/>
  <c r="D94" i="8"/>
  <c r="E94" i="8"/>
  <c r="D95" i="8"/>
  <c r="E95" i="8"/>
  <c r="D96" i="8"/>
  <c r="E96" i="8"/>
  <c r="D97" i="8"/>
  <c r="E97" i="8"/>
  <c r="D98" i="8"/>
  <c r="E98" i="8"/>
  <c r="D99" i="8"/>
  <c r="E99" i="8"/>
  <c r="D100" i="8"/>
  <c r="E100" i="8"/>
  <c r="D101" i="8"/>
  <c r="E101" i="8"/>
  <c r="D102" i="8"/>
  <c r="E102" i="8"/>
  <c r="D103" i="8"/>
  <c r="E103" i="8"/>
  <c r="D104" i="8"/>
  <c r="E104" i="8"/>
  <c r="D105" i="8"/>
  <c r="E105" i="8"/>
  <c r="D106" i="8"/>
  <c r="E106" i="8"/>
  <c r="D107" i="8"/>
  <c r="E107" i="8"/>
  <c r="D108" i="8"/>
  <c r="E108" i="8"/>
  <c r="D109" i="8"/>
  <c r="E109" i="8"/>
  <c r="D110" i="8"/>
  <c r="E110" i="8"/>
  <c r="D111" i="8"/>
  <c r="E111" i="8"/>
  <c r="D112" i="8"/>
  <c r="E112" i="8"/>
  <c r="D113" i="8"/>
  <c r="E113" i="8"/>
  <c r="D114" i="8"/>
  <c r="E114" i="8"/>
  <c r="D115" i="8"/>
  <c r="E115" i="8"/>
  <c r="D116" i="8"/>
  <c r="E116" i="8"/>
  <c r="D117" i="8"/>
  <c r="E117" i="8"/>
  <c r="D118" i="8"/>
  <c r="E118" i="8"/>
  <c r="D119" i="8"/>
  <c r="E119" i="8"/>
  <c r="D120" i="8"/>
  <c r="E120" i="8"/>
  <c r="F86" i="8"/>
  <c r="Q26" i="8"/>
  <c r="Q27" i="8"/>
  <c r="P27" i="8"/>
  <c r="D3" i="8"/>
  <c r="D30" i="8"/>
  <c r="E3" i="8"/>
  <c r="D4" i="8"/>
  <c r="E4" i="8"/>
  <c r="D5" i="8"/>
  <c r="E5" i="8"/>
  <c r="D6" i="8"/>
  <c r="E6" i="8"/>
  <c r="D7" i="8"/>
  <c r="E7" i="8"/>
  <c r="D8" i="8"/>
  <c r="E8" i="8"/>
  <c r="D9" i="8"/>
  <c r="E9" i="8"/>
  <c r="D10" i="8"/>
  <c r="E10" i="8"/>
  <c r="D11" i="8"/>
  <c r="E11" i="8"/>
  <c r="D12" i="8"/>
  <c r="E12" i="8"/>
  <c r="D13" i="8"/>
  <c r="E13" i="8"/>
  <c r="D14" i="8"/>
  <c r="E14" i="8"/>
  <c r="D15" i="8"/>
  <c r="E15" i="8"/>
  <c r="D16" i="8"/>
  <c r="E16" i="8"/>
  <c r="D17" i="8"/>
  <c r="E17" i="8"/>
  <c r="D18" i="8"/>
  <c r="E18" i="8"/>
  <c r="D19" i="8"/>
  <c r="E19" i="8"/>
  <c r="D20" i="8"/>
  <c r="E20" i="8"/>
  <c r="D21" i="8"/>
  <c r="E21" i="8"/>
  <c r="D22" i="8"/>
  <c r="E22" i="8"/>
  <c r="D23" i="8"/>
  <c r="E23" i="8"/>
  <c r="D24" i="8"/>
  <c r="E24" i="8"/>
  <c r="D25" i="8"/>
  <c r="E25" i="8"/>
  <c r="D26" i="8"/>
  <c r="E26" i="8"/>
  <c r="D27" i="8"/>
  <c r="E27" i="8"/>
  <c r="D28" i="8"/>
  <c r="E28" i="8"/>
  <c r="D29" i="8"/>
  <c r="E29" i="8"/>
  <c r="F3" i="8"/>
  <c r="O26" i="8"/>
  <c r="O27" i="8"/>
  <c r="D55" i="10"/>
  <c r="D89" i="10"/>
  <c r="E55" i="10"/>
  <c r="D56" i="10"/>
  <c r="E56" i="10"/>
  <c r="D57" i="10"/>
  <c r="E57" i="10"/>
  <c r="D58" i="10"/>
  <c r="E58" i="10"/>
  <c r="D59" i="10"/>
  <c r="E59" i="10"/>
  <c r="D60" i="10"/>
  <c r="E60" i="10"/>
  <c r="D61" i="10"/>
  <c r="E61" i="10"/>
  <c r="D62" i="10"/>
  <c r="E62" i="10"/>
  <c r="D63" i="10"/>
  <c r="E63" i="10"/>
  <c r="D64" i="10"/>
  <c r="E64" i="10"/>
  <c r="D65" i="10"/>
  <c r="E65" i="10"/>
  <c r="D66" i="10"/>
  <c r="E66" i="10"/>
  <c r="D67" i="10"/>
  <c r="E67" i="10"/>
  <c r="D68" i="10"/>
  <c r="E68" i="10"/>
  <c r="D69" i="10"/>
  <c r="E69" i="10"/>
  <c r="D70" i="10"/>
  <c r="E70" i="10"/>
  <c r="D71" i="10"/>
  <c r="E71" i="10"/>
  <c r="D72" i="10"/>
  <c r="E72" i="10"/>
  <c r="D73" i="10"/>
  <c r="E73" i="10"/>
  <c r="D74" i="10"/>
  <c r="E74" i="10"/>
  <c r="D75" i="10"/>
  <c r="E75" i="10"/>
  <c r="D76" i="10"/>
  <c r="E76" i="10"/>
  <c r="D77" i="10"/>
  <c r="E77" i="10"/>
  <c r="D78" i="10"/>
  <c r="E78" i="10"/>
  <c r="D79" i="10"/>
  <c r="E79" i="10"/>
  <c r="D80" i="10"/>
  <c r="E80" i="10"/>
  <c r="D81" i="10"/>
  <c r="E81" i="10"/>
  <c r="D82" i="10"/>
  <c r="E82" i="10"/>
  <c r="D83" i="10"/>
  <c r="E83" i="10"/>
  <c r="D84" i="10"/>
  <c r="E84" i="10"/>
  <c r="D85" i="10"/>
  <c r="E85" i="10"/>
  <c r="D86" i="10"/>
  <c r="E86" i="10"/>
  <c r="D87" i="10"/>
  <c r="E87" i="10"/>
  <c r="D88" i="10"/>
  <c r="E88" i="10"/>
  <c r="G55" i="10"/>
  <c r="H55" i="10"/>
  <c r="F55" i="10"/>
  <c r="E89" i="10"/>
  <c r="D94" i="10"/>
  <c r="D133" i="10"/>
  <c r="E94" i="10"/>
  <c r="D95" i="10"/>
  <c r="E95" i="10"/>
  <c r="D96" i="10"/>
  <c r="E96" i="10"/>
  <c r="D97" i="10"/>
  <c r="E97" i="10"/>
  <c r="D98" i="10"/>
  <c r="E98" i="10"/>
  <c r="D99" i="10"/>
  <c r="E99" i="10"/>
  <c r="D100" i="10"/>
  <c r="E100" i="10"/>
  <c r="D101" i="10"/>
  <c r="E101" i="10"/>
  <c r="D102" i="10"/>
  <c r="E102" i="10"/>
  <c r="D103" i="10"/>
  <c r="E103" i="10"/>
  <c r="D104" i="10"/>
  <c r="E104" i="10"/>
  <c r="D105" i="10"/>
  <c r="E105" i="10"/>
  <c r="D106" i="10"/>
  <c r="E106" i="10"/>
  <c r="D107" i="10"/>
  <c r="E107" i="10"/>
  <c r="D108" i="10"/>
  <c r="E108" i="10"/>
  <c r="D109" i="10"/>
  <c r="E109" i="10"/>
  <c r="D110" i="10"/>
  <c r="E110" i="10"/>
  <c r="D111" i="10"/>
  <c r="E111" i="10"/>
  <c r="D112" i="10"/>
  <c r="E112" i="10"/>
  <c r="D113" i="10"/>
  <c r="E113" i="10"/>
  <c r="D114" i="10"/>
  <c r="E114" i="10"/>
  <c r="D115" i="10"/>
  <c r="E115" i="10"/>
  <c r="D116" i="10"/>
  <c r="E116" i="10"/>
  <c r="D117" i="10"/>
  <c r="E117" i="10"/>
  <c r="D118" i="10"/>
  <c r="E118" i="10"/>
  <c r="D119" i="10"/>
  <c r="E119" i="10"/>
  <c r="D120" i="10"/>
  <c r="E120" i="10"/>
  <c r="D121" i="10"/>
  <c r="E121" i="10"/>
  <c r="D122" i="10"/>
  <c r="E122" i="10"/>
  <c r="D123" i="10"/>
  <c r="E123" i="10"/>
  <c r="D124" i="10"/>
  <c r="E124" i="10"/>
  <c r="D125" i="10"/>
  <c r="E125" i="10"/>
  <c r="D126" i="10"/>
  <c r="E126" i="10"/>
  <c r="D127" i="10"/>
  <c r="E127" i="10"/>
  <c r="D128" i="10"/>
  <c r="E128" i="10"/>
  <c r="D129" i="10"/>
  <c r="E129" i="10"/>
  <c r="D130" i="10"/>
  <c r="E130" i="10"/>
  <c r="D131" i="10"/>
  <c r="E131" i="10"/>
  <c r="D132" i="10"/>
  <c r="E132" i="10"/>
  <c r="G94" i="10"/>
  <c r="H94" i="10"/>
  <c r="F94" i="10"/>
  <c r="E133" i="10"/>
  <c r="D28" i="10"/>
  <c r="D49" i="10"/>
  <c r="E28" i="10"/>
  <c r="D29" i="10"/>
  <c r="E29" i="10"/>
  <c r="D30" i="10"/>
  <c r="E30" i="10"/>
  <c r="D31" i="10"/>
  <c r="E31" i="10"/>
  <c r="D32" i="10"/>
  <c r="E32" i="10"/>
  <c r="D33" i="10"/>
  <c r="E33" i="10"/>
  <c r="D34" i="10"/>
  <c r="E34" i="10"/>
  <c r="D35" i="10"/>
  <c r="E35" i="10"/>
  <c r="D36" i="10"/>
  <c r="E36" i="10"/>
  <c r="D37" i="10"/>
  <c r="E37" i="10"/>
  <c r="D38" i="10"/>
  <c r="E38" i="10"/>
  <c r="D39" i="10"/>
  <c r="E39" i="10"/>
  <c r="D40" i="10"/>
  <c r="E40" i="10"/>
  <c r="D41" i="10"/>
  <c r="E41" i="10"/>
  <c r="D42" i="10"/>
  <c r="E42" i="10"/>
  <c r="D43" i="10"/>
  <c r="E43" i="10"/>
  <c r="D44" i="10"/>
  <c r="E44" i="10"/>
  <c r="D45" i="10"/>
  <c r="E45" i="10"/>
  <c r="D46" i="10"/>
  <c r="E46" i="10"/>
  <c r="D47" i="10"/>
  <c r="E47" i="10"/>
  <c r="D48" i="10"/>
  <c r="E48" i="10"/>
  <c r="G28" i="10"/>
  <c r="H28" i="10"/>
  <c r="F28" i="10"/>
  <c r="E49" i="10"/>
  <c r="D3" i="10"/>
  <c r="D25" i="10"/>
  <c r="E3" i="10"/>
  <c r="D4" i="10"/>
  <c r="E4" i="10"/>
  <c r="D5" i="10"/>
  <c r="E5" i="10"/>
  <c r="D6" i="10"/>
  <c r="E6" i="10"/>
  <c r="D7" i="10"/>
  <c r="E7" i="10"/>
  <c r="D8" i="10"/>
  <c r="E8" i="10"/>
  <c r="D9" i="10"/>
  <c r="E9" i="10"/>
  <c r="D10" i="10"/>
  <c r="E10" i="10"/>
  <c r="D11" i="10"/>
  <c r="E11" i="10"/>
  <c r="D12" i="10"/>
  <c r="E12" i="10"/>
  <c r="D13" i="10"/>
  <c r="E13" i="10"/>
  <c r="D14" i="10"/>
  <c r="E14" i="10"/>
  <c r="D15" i="10"/>
  <c r="E15" i="10"/>
  <c r="D16" i="10"/>
  <c r="E16" i="10"/>
  <c r="D17" i="10"/>
  <c r="E17" i="10"/>
  <c r="D18" i="10"/>
  <c r="E18" i="10"/>
  <c r="D19" i="10"/>
  <c r="E19" i="10"/>
  <c r="D20" i="10"/>
  <c r="E20" i="10"/>
  <c r="D21" i="10"/>
  <c r="E21" i="10"/>
  <c r="D22" i="10"/>
  <c r="E22" i="10"/>
  <c r="D23" i="10"/>
  <c r="E23" i="10"/>
  <c r="D24" i="10"/>
  <c r="E24" i="10"/>
  <c r="G3" i="10"/>
  <c r="H3" i="10"/>
  <c r="F3" i="10"/>
  <c r="E25" i="10"/>
  <c r="J95" i="10"/>
  <c r="I95" i="10"/>
  <c r="J94" i="10"/>
  <c r="I94" i="10"/>
  <c r="J56" i="10"/>
  <c r="I56" i="10"/>
  <c r="J55" i="10"/>
  <c r="I55" i="10"/>
  <c r="J29" i="10"/>
  <c r="I29" i="10"/>
  <c r="J28" i="10"/>
  <c r="I28" i="10"/>
  <c r="P5" i="10"/>
  <c r="P6" i="10"/>
  <c r="P7" i="10"/>
  <c r="P9" i="10"/>
  <c r="P10" i="10"/>
  <c r="O5" i="10"/>
  <c r="O6" i="10"/>
  <c r="O7" i="10"/>
  <c r="O9" i="10"/>
  <c r="O10" i="10"/>
  <c r="N5" i="10"/>
  <c r="N6" i="10"/>
  <c r="N7" i="10"/>
  <c r="N9" i="10"/>
  <c r="N10" i="10"/>
  <c r="M5" i="10"/>
  <c r="M6" i="10"/>
  <c r="M7" i="10"/>
  <c r="M9" i="10"/>
  <c r="M10" i="10"/>
  <c r="J4" i="10"/>
  <c r="I4" i="10"/>
  <c r="J3" i="10"/>
  <c r="I3" i="10"/>
  <c r="D124" i="9"/>
  <c r="D167" i="9"/>
  <c r="E124" i="9"/>
  <c r="D125" i="9"/>
  <c r="E125" i="9"/>
  <c r="D126" i="9"/>
  <c r="E126" i="9"/>
  <c r="D127" i="9"/>
  <c r="E127" i="9"/>
  <c r="D128" i="9"/>
  <c r="E128" i="9"/>
  <c r="D129" i="9"/>
  <c r="E129" i="9"/>
  <c r="D130" i="9"/>
  <c r="E130" i="9"/>
  <c r="D131" i="9"/>
  <c r="E131" i="9"/>
  <c r="D132" i="9"/>
  <c r="E132" i="9"/>
  <c r="D133" i="9"/>
  <c r="E133" i="9"/>
  <c r="D134" i="9"/>
  <c r="E134" i="9"/>
  <c r="D135" i="9"/>
  <c r="E135" i="9"/>
  <c r="D136" i="9"/>
  <c r="E136" i="9"/>
  <c r="D137" i="9"/>
  <c r="E137" i="9"/>
  <c r="D138" i="9"/>
  <c r="E138" i="9"/>
  <c r="D139" i="9"/>
  <c r="E139" i="9"/>
  <c r="D140" i="9"/>
  <c r="E140" i="9"/>
  <c r="D141" i="9"/>
  <c r="E141" i="9"/>
  <c r="D142" i="9"/>
  <c r="E142" i="9"/>
  <c r="D143" i="9"/>
  <c r="E143" i="9"/>
  <c r="D144" i="9"/>
  <c r="E144" i="9"/>
  <c r="D145" i="9"/>
  <c r="E145" i="9"/>
  <c r="D146" i="9"/>
  <c r="E146" i="9"/>
  <c r="D147" i="9"/>
  <c r="E147" i="9"/>
  <c r="D148" i="9"/>
  <c r="E148" i="9"/>
  <c r="D149" i="9"/>
  <c r="E149" i="9"/>
  <c r="D150" i="9"/>
  <c r="E150" i="9"/>
  <c r="D151" i="9"/>
  <c r="E151" i="9"/>
  <c r="D152" i="9"/>
  <c r="E152" i="9"/>
  <c r="D153" i="9"/>
  <c r="E153" i="9"/>
  <c r="D154" i="9"/>
  <c r="E154" i="9"/>
  <c r="D155" i="9"/>
  <c r="E155" i="9"/>
  <c r="D156" i="9"/>
  <c r="E156" i="9"/>
  <c r="D157" i="9"/>
  <c r="E157" i="9"/>
  <c r="D158" i="9"/>
  <c r="E158" i="9"/>
  <c r="D159" i="9"/>
  <c r="E159" i="9"/>
  <c r="D160" i="9"/>
  <c r="E160" i="9"/>
  <c r="D161" i="9"/>
  <c r="E161" i="9"/>
  <c r="D162" i="9"/>
  <c r="E162" i="9"/>
  <c r="D163" i="9"/>
  <c r="E163" i="9"/>
  <c r="D164" i="9"/>
  <c r="E164" i="9"/>
  <c r="D165" i="9"/>
  <c r="E165" i="9"/>
  <c r="D166" i="9"/>
  <c r="E166" i="9"/>
  <c r="G124" i="9"/>
  <c r="H124" i="9"/>
  <c r="F124" i="9"/>
  <c r="E167" i="9"/>
  <c r="D90" i="9"/>
  <c r="D121" i="9"/>
  <c r="E90" i="9"/>
  <c r="D91" i="9"/>
  <c r="E91" i="9"/>
  <c r="D92" i="9"/>
  <c r="E92" i="9"/>
  <c r="D93" i="9"/>
  <c r="E93" i="9"/>
  <c r="D94" i="9"/>
  <c r="E94" i="9"/>
  <c r="D95" i="9"/>
  <c r="E95" i="9"/>
  <c r="D96" i="9"/>
  <c r="E96" i="9"/>
  <c r="D97" i="9"/>
  <c r="E97" i="9"/>
  <c r="D98" i="9"/>
  <c r="E98" i="9"/>
  <c r="D99" i="9"/>
  <c r="E99" i="9"/>
  <c r="D100" i="9"/>
  <c r="E100" i="9"/>
  <c r="D101" i="9"/>
  <c r="E101" i="9"/>
  <c r="D102" i="9"/>
  <c r="E102" i="9"/>
  <c r="D103" i="9"/>
  <c r="E103" i="9"/>
  <c r="D104" i="9"/>
  <c r="E104" i="9"/>
  <c r="D105" i="9"/>
  <c r="E105" i="9"/>
  <c r="D106" i="9"/>
  <c r="E106" i="9"/>
  <c r="D107" i="9"/>
  <c r="E107" i="9"/>
  <c r="D108" i="9"/>
  <c r="E108" i="9"/>
  <c r="D109" i="9"/>
  <c r="E109" i="9"/>
  <c r="D110" i="9"/>
  <c r="E110" i="9"/>
  <c r="D111" i="9"/>
  <c r="E111" i="9"/>
  <c r="D112" i="9"/>
  <c r="E112" i="9"/>
  <c r="D113" i="9"/>
  <c r="E113" i="9"/>
  <c r="D114" i="9"/>
  <c r="E114" i="9"/>
  <c r="D115" i="9"/>
  <c r="E115" i="9"/>
  <c r="D116" i="9"/>
  <c r="E116" i="9"/>
  <c r="D117" i="9"/>
  <c r="E117" i="9"/>
  <c r="D118" i="9"/>
  <c r="E118" i="9"/>
  <c r="D119" i="9"/>
  <c r="E119" i="9"/>
  <c r="D120" i="9"/>
  <c r="E120" i="9"/>
  <c r="G90" i="9"/>
  <c r="F90" i="9"/>
  <c r="E121" i="9"/>
  <c r="D50" i="9"/>
  <c r="D86" i="9"/>
  <c r="E50" i="9"/>
  <c r="D51" i="9"/>
  <c r="E51" i="9"/>
  <c r="D52" i="9"/>
  <c r="E52" i="9"/>
  <c r="D53" i="9"/>
  <c r="E53" i="9"/>
  <c r="D54" i="9"/>
  <c r="E54" i="9"/>
  <c r="D55" i="9"/>
  <c r="E55" i="9"/>
  <c r="D56" i="9"/>
  <c r="E56" i="9"/>
  <c r="D57" i="9"/>
  <c r="E57" i="9"/>
  <c r="D58" i="9"/>
  <c r="E58" i="9"/>
  <c r="D59" i="9"/>
  <c r="E59" i="9"/>
  <c r="D60" i="9"/>
  <c r="E60" i="9"/>
  <c r="D61" i="9"/>
  <c r="E61" i="9"/>
  <c r="D62" i="9"/>
  <c r="E62" i="9"/>
  <c r="D63" i="9"/>
  <c r="E63" i="9"/>
  <c r="D64" i="9"/>
  <c r="E64" i="9"/>
  <c r="D65" i="9"/>
  <c r="E65" i="9"/>
  <c r="D66" i="9"/>
  <c r="E66" i="9"/>
  <c r="D67" i="9"/>
  <c r="E67" i="9"/>
  <c r="D68" i="9"/>
  <c r="E68" i="9"/>
  <c r="D69" i="9"/>
  <c r="E69" i="9"/>
  <c r="D70" i="9"/>
  <c r="E70" i="9"/>
  <c r="D71" i="9"/>
  <c r="E71" i="9"/>
  <c r="D72" i="9"/>
  <c r="E72" i="9"/>
  <c r="D73" i="9"/>
  <c r="E73" i="9"/>
  <c r="D74" i="9"/>
  <c r="E74" i="9"/>
  <c r="D75" i="9"/>
  <c r="E75" i="9"/>
  <c r="D76" i="9"/>
  <c r="E76" i="9"/>
  <c r="D77" i="9"/>
  <c r="E77" i="9"/>
  <c r="D78" i="9"/>
  <c r="E78" i="9"/>
  <c r="D79" i="9"/>
  <c r="E79" i="9"/>
  <c r="D80" i="9"/>
  <c r="E80" i="9"/>
  <c r="D81" i="9"/>
  <c r="E81" i="9"/>
  <c r="D82" i="9"/>
  <c r="E82" i="9"/>
  <c r="D83" i="9"/>
  <c r="E83" i="9"/>
  <c r="D84" i="9"/>
  <c r="E84" i="9"/>
  <c r="D85" i="9"/>
  <c r="E85" i="9"/>
  <c r="G50" i="9"/>
  <c r="H50" i="9"/>
  <c r="F50" i="9"/>
  <c r="E86" i="9"/>
  <c r="D3" i="9"/>
  <c r="D46" i="9"/>
  <c r="E3" i="9"/>
  <c r="D4" i="9"/>
  <c r="E4" i="9"/>
  <c r="D5" i="9"/>
  <c r="E5" i="9"/>
  <c r="D6" i="9"/>
  <c r="E6" i="9"/>
  <c r="D7" i="9"/>
  <c r="E7" i="9"/>
  <c r="D8" i="9"/>
  <c r="E8" i="9"/>
  <c r="D9" i="9"/>
  <c r="E9" i="9"/>
  <c r="D10" i="9"/>
  <c r="E10" i="9"/>
  <c r="D11" i="9"/>
  <c r="E11" i="9"/>
  <c r="D12" i="9"/>
  <c r="E12" i="9"/>
  <c r="D13" i="9"/>
  <c r="E13" i="9"/>
  <c r="D14" i="9"/>
  <c r="E14" i="9"/>
  <c r="D15" i="9"/>
  <c r="E15" i="9"/>
  <c r="D16" i="9"/>
  <c r="E16" i="9"/>
  <c r="D17" i="9"/>
  <c r="E17" i="9"/>
  <c r="D18" i="9"/>
  <c r="E18" i="9"/>
  <c r="D19" i="9"/>
  <c r="E19" i="9"/>
  <c r="D20" i="9"/>
  <c r="E20" i="9"/>
  <c r="D21" i="9"/>
  <c r="E21" i="9"/>
  <c r="D22" i="9"/>
  <c r="E22" i="9"/>
  <c r="D23" i="9"/>
  <c r="E23" i="9"/>
  <c r="D24" i="9"/>
  <c r="E24" i="9"/>
  <c r="D25" i="9"/>
  <c r="E25" i="9"/>
  <c r="D26" i="9"/>
  <c r="E26" i="9"/>
  <c r="D27" i="9"/>
  <c r="E27" i="9"/>
  <c r="D28" i="9"/>
  <c r="E28" i="9"/>
  <c r="D29" i="9"/>
  <c r="E29" i="9"/>
  <c r="D30" i="9"/>
  <c r="E30" i="9"/>
  <c r="D31" i="9"/>
  <c r="E31" i="9"/>
  <c r="D32" i="9"/>
  <c r="E32" i="9"/>
  <c r="D33" i="9"/>
  <c r="E33" i="9"/>
  <c r="D34" i="9"/>
  <c r="E34" i="9"/>
  <c r="D35" i="9"/>
  <c r="E35" i="9"/>
  <c r="D36" i="9"/>
  <c r="E36" i="9"/>
  <c r="D37" i="9"/>
  <c r="E37" i="9"/>
  <c r="D38" i="9"/>
  <c r="E38" i="9"/>
  <c r="D39" i="9"/>
  <c r="E39" i="9"/>
  <c r="D40" i="9"/>
  <c r="E40" i="9"/>
  <c r="D41" i="9"/>
  <c r="E41" i="9"/>
  <c r="D42" i="9"/>
  <c r="E42" i="9"/>
  <c r="D43" i="9"/>
  <c r="E43" i="9"/>
  <c r="D44" i="9"/>
  <c r="E44" i="9"/>
  <c r="D45" i="9"/>
  <c r="E45" i="9"/>
  <c r="E46" i="9"/>
  <c r="G3" i="9"/>
  <c r="H3" i="9"/>
  <c r="F3" i="9"/>
  <c r="J125" i="9"/>
  <c r="I125" i="9"/>
  <c r="J124" i="9"/>
  <c r="I124" i="9"/>
  <c r="J91" i="9"/>
  <c r="I91" i="9"/>
  <c r="J90" i="9"/>
  <c r="I90" i="9"/>
  <c r="H90" i="9"/>
  <c r="J51" i="9"/>
  <c r="I51" i="9"/>
  <c r="J50" i="9"/>
  <c r="I50" i="9"/>
  <c r="R5" i="9"/>
  <c r="O5" i="9"/>
  <c r="R6" i="9"/>
  <c r="R7" i="9"/>
  <c r="R9" i="9"/>
  <c r="R10" i="9"/>
  <c r="Q5" i="9"/>
  <c r="Q6" i="9"/>
  <c r="Q7" i="9"/>
  <c r="Q9" i="9"/>
  <c r="Q10" i="9"/>
  <c r="P5" i="9"/>
  <c r="P6" i="9"/>
  <c r="P7" i="9"/>
  <c r="P9" i="9"/>
  <c r="P10" i="9"/>
  <c r="O6" i="9"/>
  <c r="O7" i="9"/>
  <c r="O9" i="9"/>
  <c r="O10" i="9"/>
  <c r="J4" i="9"/>
  <c r="I4" i="9"/>
  <c r="J3" i="9"/>
  <c r="I3" i="9"/>
  <c r="G127" i="8"/>
  <c r="H127" i="8"/>
  <c r="E157" i="8"/>
  <c r="G86" i="8"/>
  <c r="H86" i="8"/>
  <c r="G36" i="8"/>
  <c r="H36" i="8"/>
  <c r="E80" i="8"/>
  <c r="G3" i="8"/>
  <c r="H3" i="8"/>
  <c r="E30" i="8"/>
  <c r="J128" i="8"/>
  <c r="I128" i="8"/>
  <c r="J127" i="8"/>
  <c r="I127" i="8"/>
  <c r="J87" i="8"/>
  <c r="I87" i="8"/>
  <c r="J86" i="8"/>
  <c r="I86" i="8"/>
  <c r="J37" i="8"/>
  <c r="I37" i="8"/>
  <c r="J36" i="8"/>
  <c r="I36" i="8"/>
  <c r="R28" i="8"/>
  <c r="R30" i="8"/>
  <c r="R31" i="8"/>
  <c r="Q28" i="8"/>
  <c r="Q30" i="8"/>
  <c r="Q31" i="8"/>
  <c r="P28" i="8"/>
  <c r="P30" i="8"/>
  <c r="P31" i="8"/>
  <c r="O28" i="8"/>
  <c r="O30" i="8"/>
  <c r="O31" i="8"/>
  <c r="J4" i="8"/>
  <c r="I4" i="8"/>
  <c r="J3" i="8"/>
  <c r="I3" i="8"/>
  <c r="D96" i="6"/>
  <c r="D121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E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7" i="6"/>
  <c r="E117" i="6"/>
  <c r="D118" i="6"/>
  <c r="E118" i="6"/>
  <c r="D119" i="6"/>
  <c r="E119" i="6"/>
  <c r="D120" i="6"/>
  <c r="E120" i="6"/>
  <c r="G96" i="6"/>
  <c r="H96" i="6"/>
  <c r="F96" i="6"/>
  <c r="E121" i="6"/>
  <c r="D64" i="6"/>
  <c r="E64" i="6"/>
  <c r="D65" i="6"/>
  <c r="E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75" i="6"/>
  <c r="E75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83" i="6"/>
  <c r="E83" i="6"/>
  <c r="D84" i="6"/>
  <c r="E84" i="6"/>
  <c r="D85" i="6"/>
  <c r="E85" i="6"/>
  <c r="D86" i="6"/>
  <c r="E86" i="6"/>
  <c r="D87" i="6"/>
  <c r="E87" i="6"/>
  <c r="D88" i="6"/>
  <c r="E88" i="6"/>
  <c r="F64" i="6"/>
  <c r="G64" i="6"/>
  <c r="I64" i="6"/>
  <c r="H64" i="6"/>
  <c r="D60" i="6"/>
  <c r="D36" i="6"/>
  <c r="E36" i="6"/>
  <c r="D37" i="6"/>
  <c r="E37" i="6"/>
  <c r="D38" i="6"/>
  <c r="E38" i="6"/>
  <c r="D39" i="6"/>
  <c r="E39" i="6"/>
  <c r="D40" i="6"/>
  <c r="E40" i="6"/>
  <c r="D41" i="6"/>
  <c r="E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51" i="6"/>
  <c r="E51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E60" i="6"/>
  <c r="G36" i="6"/>
  <c r="H36" i="6"/>
  <c r="F36" i="6"/>
  <c r="I37" i="6"/>
  <c r="D23" i="1"/>
  <c r="D42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F23" i="1"/>
  <c r="G23" i="1"/>
  <c r="I24" i="1"/>
  <c r="I23" i="1"/>
  <c r="D3" i="6"/>
  <c r="D32" i="6"/>
  <c r="E3" i="6"/>
  <c r="D4" i="6"/>
  <c r="E4" i="6"/>
  <c r="D5" i="6"/>
  <c r="E5" i="6"/>
  <c r="D6" i="6"/>
  <c r="E6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5" i="6"/>
  <c r="E15" i="6"/>
  <c r="D16" i="6"/>
  <c r="E16" i="6"/>
  <c r="D17" i="6"/>
  <c r="E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D26" i="6"/>
  <c r="E26" i="6"/>
  <c r="D27" i="6"/>
  <c r="E27" i="6"/>
  <c r="D28" i="6"/>
  <c r="E28" i="6"/>
  <c r="D29" i="6"/>
  <c r="E29" i="6"/>
  <c r="D30" i="6"/>
  <c r="E30" i="6"/>
  <c r="D31" i="6"/>
  <c r="E31" i="6"/>
  <c r="F3" i="6"/>
  <c r="O5" i="6"/>
  <c r="O6" i="6"/>
  <c r="O7" i="6"/>
  <c r="G3" i="6"/>
  <c r="H3" i="6"/>
  <c r="O9" i="6"/>
  <c r="O10" i="6"/>
  <c r="I4" i="6"/>
  <c r="J4" i="6"/>
  <c r="J3" i="6"/>
  <c r="I3" i="6"/>
  <c r="E32" i="6"/>
  <c r="J97" i="6"/>
  <c r="I97" i="6"/>
  <c r="J96" i="6"/>
  <c r="I96" i="6"/>
  <c r="J65" i="6"/>
  <c r="I65" i="6"/>
  <c r="J64" i="6"/>
  <c r="J37" i="6"/>
  <c r="J36" i="6"/>
  <c r="I36" i="6"/>
  <c r="R5" i="6"/>
  <c r="R6" i="6"/>
  <c r="R7" i="6"/>
  <c r="R9" i="6"/>
  <c r="R10" i="6"/>
  <c r="Q5" i="6"/>
  <c r="Q6" i="6"/>
  <c r="Q7" i="6"/>
  <c r="Q9" i="6"/>
  <c r="Q10" i="6"/>
  <c r="P5" i="6"/>
  <c r="P6" i="6"/>
  <c r="P7" i="6"/>
  <c r="P9" i="6"/>
  <c r="P10" i="6"/>
  <c r="N9" i="2"/>
  <c r="N8" i="2"/>
  <c r="Q5" i="2"/>
  <c r="P5" i="2"/>
  <c r="N5" i="2"/>
  <c r="O5" i="2"/>
  <c r="O4" i="2"/>
  <c r="O6" i="2"/>
  <c r="O9" i="2"/>
  <c r="Q8" i="2"/>
  <c r="H61" i="2"/>
  <c r="G61" i="2"/>
  <c r="F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61" i="2"/>
  <c r="J62" i="2"/>
  <c r="I62" i="2"/>
  <c r="J61" i="2"/>
  <c r="I61" i="2"/>
  <c r="D85" i="1"/>
  <c r="D108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D94" i="1"/>
  <c r="E9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G85" i="1"/>
  <c r="H85" i="1"/>
  <c r="P29" i="1"/>
  <c r="D60" i="1"/>
  <c r="D80" i="1"/>
  <c r="E60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G60" i="1"/>
  <c r="H60" i="1"/>
  <c r="O29" i="1"/>
  <c r="D46" i="1"/>
  <c r="D54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G46" i="1"/>
  <c r="H46" i="1"/>
  <c r="N29" i="1"/>
  <c r="H23" i="1"/>
  <c r="M29" i="1"/>
  <c r="P8" i="2"/>
  <c r="O8" i="2"/>
  <c r="Q4" i="2"/>
  <c r="P4" i="2"/>
  <c r="H43" i="2"/>
  <c r="G43" i="2"/>
  <c r="F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43" i="2"/>
  <c r="J44" i="2"/>
  <c r="I44" i="2"/>
  <c r="J43" i="2"/>
  <c r="I43" i="2"/>
  <c r="D19" i="2"/>
  <c r="D3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D34" i="2"/>
  <c r="E34" i="2"/>
  <c r="D35" i="2"/>
  <c r="E35" i="2"/>
  <c r="D36" i="2"/>
  <c r="E36" i="2"/>
  <c r="D37" i="2"/>
  <c r="E37" i="2"/>
  <c r="D38" i="2"/>
  <c r="E38" i="2"/>
  <c r="G19" i="2"/>
  <c r="H19" i="2"/>
  <c r="F19" i="2"/>
  <c r="E39" i="2"/>
  <c r="J20" i="2"/>
  <c r="I20" i="2"/>
  <c r="J19" i="2"/>
  <c r="I19" i="2"/>
  <c r="J21" i="2"/>
  <c r="D3" i="2"/>
  <c r="D16" i="2"/>
  <c r="E3" i="2"/>
  <c r="D4" i="2"/>
  <c r="E4" i="2"/>
  <c r="D5" i="2"/>
  <c r="E5" i="2"/>
  <c r="D6" i="2"/>
  <c r="E6" i="2"/>
  <c r="D7" i="2"/>
  <c r="E7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F3" i="2"/>
  <c r="G3" i="2"/>
  <c r="H3" i="2"/>
  <c r="N4" i="2"/>
  <c r="Q6" i="2"/>
  <c r="Q9" i="2"/>
  <c r="P6" i="2"/>
  <c r="P9" i="2"/>
  <c r="N6" i="2"/>
  <c r="I3" i="2"/>
  <c r="J3" i="2"/>
  <c r="M25" i="1"/>
  <c r="F46" i="1"/>
  <c r="N25" i="1"/>
  <c r="F60" i="1"/>
  <c r="O25" i="1"/>
  <c r="F85" i="1"/>
  <c r="P25" i="1"/>
  <c r="M26" i="1"/>
  <c r="N26" i="1"/>
  <c r="O26" i="1"/>
  <c r="P26" i="1"/>
  <c r="M27" i="1"/>
  <c r="N27" i="1"/>
  <c r="O27" i="1"/>
  <c r="P27" i="1"/>
  <c r="M30" i="1"/>
  <c r="N30" i="1"/>
  <c r="O30" i="1"/>
  <c r="P30" i="1"/>
  <c r="E16" i="2"/>
  <c r="J4" i="2"/>
  <c r="I4" i="2"/>
  <c r="E108" i="1"/>
  <c r="E80" i="1"/>
  <c r="J23" i="1"/>
  <c r="J24" i="1"/>
  <c r="E54" i="1"/>
  <c r="E42" i="1"/>
  <c r="J86" i="1"/>
  <c r="I86" i="1"/>
  <c r="J85" i="1"/>
  <c r="I85" i="1"/>
  <c r="I46" i="1"/>
  <c r="J47" i="1"/>
  <c r="I47" i="1"/>
  <c r="J46" i="1"/>
  <c r="I60" i="1"/>
  <c r="D2" i="1"/>
  <c r="D20" i="1"/>
  <c r="E2" i="1"/>
  <c r="J61" i="1"/>
  <c r="I61" i="1"/>
  <c r="J60" i="1"/>
  <c r="D3" i="1"/>
  <c r="E3" i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F2" i="1"/>
  <c r="G2" i="1"/>
  <c r="J2" i="1"/>
  <c r="I2" i="1"/>
  <c r="J4" i="1"/>
  <c r="I4" i="1"/>
</calcChain>
</file>

<file path=xl/sharedStrings.xml><?xml version="1.0" encoding="utf-8"?>
<sst xmlns="http://schemas.openxmlformats.org/spreadsheetml/2006/main" count="412" uniqueCount="33">
  <si>
    <t>Mean</t>
  </si>
  <si>
    <t>Length</t>
  </si>
  <si>
    <t>BCK</t>
  </si>
  <si>
    <t>mean/length</t>
  </si>
  <si>
    <t>average</t>
  </si>
  <si>
    <t>stdev</t>
  </si>
  <si>
    <t>min</t>
  </si>
  <si>
    <t>max</t>
  </si>
  <si>
    <t>siCONT-0min</t>
  </si>
  <si>
    <t>BKGD</t>
  </si>
  <si>
    <t>M/L - BKGD</t>
  </si>
  <si>
    <t>EXAMPLE</t>
  </si>
  <si>
    <t>siCOPS3-0min</t>
  </si>
  <si>
    <t>siDG1-0min</t>
  </si>
  <si>
    <t>siDP-0min</t>
  </si>
  <si>
    <t>siCONT</t>
  </si>
  <si>
    <t>siCOPS3</t>
  </si>
  <si>
    <t>siDG1</t>
  </si>
  <si>
    <t>siDP</t>
  </si>
  <si>
    <t>AVERAGE</t>
  </si>
  <si>
    <t>normalized</t>
  </si>
  <si>
    <t>st error</t>
  </si>
  <si>
    <t>siDDP-0min</t>
  </si>
  <si>
    <t>siCONT-5min</t>
  </si>
  <si>
    <t>siCOPS3-5min</t>
  </si>
  <si>
    <t>siDG1-5min</t>
  </si>
  <si>
    <t>siDP-5min</t>
  </si>
  <si>
    <t>0min</t>
  </si>
  <si>
    <t>5min</t>
  </si>
  <si>
    <t>Average fold change</t>
  </si>
  <si>
    <t>ttest</t>
  </si>
  <si>
    <t>st dev</t>
  </si>
  <si>
    <t>AVERGE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</si>
</sst>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3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3" fillId="0" borderId="0" xfId="0" applyFont="1"/>
    <xf numFmtId="14" fontId="0" fillId="0" borderId="0" xfId="0" applyNumberFormat="1"/>
    <xf numFmtId="164" fontId="0" fillId="0" borderId="0" xfId="0" applyNumberFormat="1"/>
  </cellXfs>
  <cellStyles count="6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'0MIN-121815'!$M$30:$P$30</c:f>
                <c:numCache>
                  <c:formatCode>General</c:formatCode>
                  <c:ptCount val="4"/>
                  <c:pt idx="0">
                    <c:v>0.0529423631275104</c:v>
                  </c:pt>
                  <c:pt idx="1">
                    <c:v>0.095479749788627</c:v>
                  </c:pt>
                  <c:pt idx="2">
                    <c:v>0.188812268335075</c:v>
                  </c:pt>
                  <c:pt idx="3">
                    <c:v>0.0553019213840449</c:v>
                  </c:pt>
                </c:numCache>
              </c:numRef>
            </c:plus>
            <c:minus>
              <c:numRef>
                <c:f>'0MIN-121815'!$M$30:$P$30</c:f>
                <c:numCache>
                  <c:formatCode>General</c:formatCode>
                  <c:ptCount val="4"/>
                  <c:pt idx="0">
                    <c:v>0.0529423631275104</c:v>
                  </c:pt>
                  <c:pt idx="1">
                    <c:v>0.095479749788627</c:v>
                  </c:pt>
                  <c:pt idx="2">
                    <c:v>0.188812268335075</c:v>
                  </c:pt>
                  <c:pt idx="3">
                    <c:v>0.0553019213840449</c:v>
                  </c:pt>
                </c:numCache>
              </c:numRef>
            </c:minus>
          </c:errBars>
          <c:val>
            <c:numRef>
              <c:f>'0MIN-121815'!$M$26:$P$26</c:f>
              <c:numCache>
                <c:formatCode>General</c:formatCode>
                <c:ptCount val="4"/>
                <c:pt idx="0">
                  <c:v>1.0</c:v>
                </c:pt>
                <c:pt idx="1">
                  <c:v>1.166625379858422</c:v>
                </c:pt>
                <c:pt idx="2">
                  <c:v>0.974964555652388</c:v>
                </c:pt>
                <c:pt idx="3">
                  <c:v>0.772466481312622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7161448"/>
        <c:axId val="2067158408"/>
      </c:barChart>
      <c:catAx>
        <c:axId val="2067161448"/>
        <c:scaling>
          <c:orientation val="minMax"/>
        </c:scaling>
        <c:delete val="0"/>
        <c:axPos val="b"/>
        <c:majorTickMark val="out"/>
        <c:minorTickMark val="none"/>
        <c:tickLblPos val="nextTo"/>
        <c:crossAx val="2067158408"/>
        <c:crosses val="autoZero"/>
        <c:auto val="1"/>
        <c:lblAlgn val="ctr"/>
        <c:lblOffset val="100"/>
        <c:noMultiLvlLbl val="0"/>
      </c:catAx>
      <c:valAx>
        <c:axId val="2067158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7161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BFBFBF"/>
            </a:solidFill>
            <a:ln>
              <a:solidFill>
                <a:srgbClr val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'5min-121815'!$N$9:$Q$9</c:f>
                <c:numCache>
                  <c:formatCode>General</c:formatCode>
                  <c:ptCount val="4"/>
                  <c:pt idx="0">
                    <c:v>0.0416539842616338</c:v>
                  </c:pt>
                  <c:pt idx="1">
                    <c:v>0.12548734818799</c:v>
                  </c:pt>
                  <c:pt idx="2">
                    <c:v>0.0708263812646078</c:v>
                  </c:pt>
                  <c:pt idx="3">
                    <c:v>0.0644649717710518</c:v>
                  </c:pt>
                </c:numCache>
              </c:numRef>
            </c:plus>
            <c:minus>
              <c:numRef>
                <c:f>'5min-121815'!$N$9:$Q$9</c:f>
                <c:numCache>
                  <c:formatCode>General</c:formatCode>
                  <c:ptCount val="4"/>
                  <c:pt idx="0">
                    <c:v>0.0416539842616338</c:v>
                  </c:pt>
                  <c:pt idx="1">
                    <c:v>0.12548734818799</c:v>
                  </c:pt>
                  <c:pt idx="2">
                    <c:v>0.0708263812646078</c:v>
                  </c:pt>
                  <c:pt idx="3">
                    <c:v>0.0644649717710518</c:v>
                  </c:pt>
                </c:numCache>
              </c:numRef>
            </c:minus>
          </c:errBars>
          <c:val>
            <c:numRef>
              <c:f>'5min-121815'!$N$5:$Q$5</c:f>
              <c:numCache>
                <c:formatCode>General</c:formatCode>
                <c:ptCount val="4"/>
                <c:pt idx="0">
                  <c:v>0.20809630420206</c:v>
                </c:pt>
                <c:pt idx="1">
                  <c:v>1.0</c:v>
                </c:pt>
                <c:pt idx="2">
                  <c:v>0.669600500474691</c:v>
                </c:pt>
                <c:pt idx="3">
                  <c:v>0.759504493318536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7121944"/>
        <c:axId val="2067118952"/>
      </c:barChart>
      <c:catAx>
        <c:axId val="2067121944"/>
        <c:scaling>
          <c:orientation val="minMax"/>
        </c:scaling>
        <c:delete val="0"/>
        <c:axPos val="b"/>
        <c:majorTickMark val="out"/>
        <c:minorTickMark val="none"/>
        <c:tickLblPos val="nextTo"/>
        <c:crossAx val="2067118952"/>
        <c:crosses val="autoZero"/>
        <c:auto val="1"/>
        <c:lblAlgn val="ctr"/>
        <c:lblOffset val="100"/>
        <c:noMultiLvlLbl val="0"/>
      </c:catAx>
      <c:valAx>
        <c:axId val="2067118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71219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'0MIN-111815'!$O$10:$R$10</c:f>
                <c:numCache>
                  <c:formatCode>General</c:formatCode>
                  <c:ptCount val="4"/>
                  <c:pt idx="0">
                    <c:v>0.076619847080752</c:v>
                  </c:pt>
                  <c:pt idx="1">
                    <c:v>0.0834712507035441</c:v>
                  </c:pt>
                  <c:pt idx="2">
                    <c:v>0.0620064509083031</c:v>
                  </c:pt>
                  <c:pt idx="3">
                    <c:v>0.0829112347680456</c:v>
                  </c:pt>
                </c:numCache>
              </c:numRef>
            </c:plus>
            <c:minus>
              <c:numRef>
                <c:f>'0MIN-111815'!$O$10:$R$10</c:f>
                <c:numCache>
                  <c:formatCode>General</c:formatCode>
                  <c:ptCount val="4"/>
                  <c:pt idx="0">
                    <c:v>0.076619847080752</c:v>
                  </c:pt>
                  <c:pt idx="1">
                    <c:v>0.0834712507035441</c:v>
                  </c:pt>
                  <c:pt idx="2">
                    <c:v>0.0620064509083031</c:v>
                  </c:pt>
                  <c:pt idx="3">
                    <c:v>0.0829112347680456</c:v>
                  </c:pt>
                </c:numCache>
              </c:numRef>
            </c:minus>
          </c:errBars>
          <c:val>
            <c:numRef>
              <c:f>'0MIN-111815'!$O$6:$R$6</c:f>
              <c:numCache>
                <c:formatCode>General</c:formatCode>
                <c:ptCount val="4"/>
                <c:pt idx="0">
                  <c:v>1.0</c:v>
                </c:pt>
                <c:pt idx="1">
                  <c:v>1.082293764532855</c:v>
                </c:pt>
                <c:pt idx="2">
                  <c:v>1.16621520138042</c:v>
                </c:pt>
                <c:pt idx="3">
                  <c:v>1.048399730167892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7078536"/>
        <c:axId val="2067075544"/>
      </c:barChart>
      <c:catAx>
        <c:axId val="2067078536"/>
        <c:scaling>
          <c:orientation val="minMax"/>
        </c:scaling>
        <c:delete val="0"/>
        <c:axPos val="b"/>
        <c:majorTickMark val="out"/>
        <c:minorTickMark val="none"/>
        <c:tickLblPos val="nextTo"/>
        <c:crossAx val="2067075544"/>
        <c:crosses val="autoZero"/>
        <c:auto val="1"/>
        <c:lblAlgn val="ctr"/>
        <c:lblOffset val="100"/>
        <c:noMultiLvlLbl val="0"/>
      </c:catAx>
      <c:valAx>
        <c:axId val="2067075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70785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'5MIN-111815'!$O$31:$R$31</c:f>
                <c:numCache>
                  <c:formatCode>General</c:formatCode>
                  <c:ptCount val="4"/>
                  <c:pt idx="0">
                    <c:v>0.0388015579577744</c:v>
                  </c:pt>
                  <c:pt idx="1">
                    <c:v>0.069575215638163</c:v>
                  </c:pt>
                  <c:pt idx="2">
                    <c:v>0.0629518885482969</c:v>
                  </c:pt>
                  <c:pt idx="3">
                    <c:v>0.0570299101103915</c:v>
                  </c:pt>
                </c:numCache>
              </c:numRef>
            </c:plus>
            <c:minus>
              <c:numRef>
                <c:f>'5MIN-111815'!$O$31:$R$31</c:f>
                <c:numCache>
                  <c:formatCode>General</c:formatCode>
                  <c:ptCount val="4"/>
                  <c:pt idx="0">
                    <c:v>0.0388015579577744</c:v>
                  </c:pt>
                  <c:pt idx="1">
                    <c:v>0.069575215638163</c:v>
                  </c:pt>
                  <c:pt idx="2">
                    <c:v>0.0629518885482969</c:v>
                  </c:pt>
                  <c:pt idx="3">
                    <c:v>0.0570299101103915</c:v>
                  </c:pt>
                </c:numCache>
              </c:numRef>
            </c:minus>
          </c:errBars>
          <c:val>
            <c:numRef>
              <c:f>'5MIN-111815'!$O$27:$R$27</c:f>
              <c:numCache>
                <c:formatCode>General</c:formatCode>
                <c:ptCount val="4"/>
                <c:pt idx="0">
                  <c:v>0.313535065399745</c:v>
                </c:pt>
                <c:pt idx="1">
                  <c:v>1.0</c:v>
                </c:pt>
                <c:pt idx="2">
                  <c:v>1.015003155860066</c:v>
                </c:pt>
                <c:pt idx="3">
                  <c:v>1.10363463171813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8303784"/>
        <c:axId val="2068306760"/>
      </c:barChart>
      <c:catAx>
        <c:axId val="2068303784"/>
        <c:scaling>
          <c:orientation val="minMax"/>
        </c:scaling>
        <c:delete val="0"/>
        <c:axPos val="b"/>
        <c:majorTickMark val="out"/>
        <c:minorTickMark val="none"/>
        <c:tickLblPos val="nextTo"/>
        <c:crossAx val="2068306760"/>
        <c:crosses val="autoZero"/>
        <c:auto val="1"/>
        <c:lblAlgn val="ctr"/>
        <c:lblOffset val="100"/>
        <c:noMultiLvlLbl val="0"/>
      </c:catAx>
      <c:valAx>
        <c:axId val="2068306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83037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'0MIN-050516'!$O$10:$R$10</c:f>
                <c:numCache>
                  <c:formatCode>General</c:formatCode>
                  <c:ptCount val="4"/>
                  <c:pt idx="0">
                    <c:v>0.0512777615403732</c:v>
                  </c:pt>
                  <c:pt idx="1">
                    <c:v>0.0839822592676452</c:v>
                  </c:pt>
                  <c:pt idx="2">
                    <c:v>0.0637961949910078</c:v>
                  </c:pt>
                  <c:pt idx="3">
                    <c:v>0.073980897701771</c:v>
                  </c:pt>
                </c:numCache>
              </c:numRef>
            </c:plus>
            <c:minus>
              <c:numRef>
                <c:f>'0MIN-050516'!$O$10:$R$10</c:f>
                <c:numCache>
                  <c:formatCode>General</c:formatCode>
                  <c:ptCount val="4"/>
                  <c:pt idx="0">
                    <c:v>0.0512777615403732</c:v>
                  </c:pt>
                  <c:pt idx="1">
                    <c:v>0.0839822592676452</c:v>
                  </c:pt>
                  <c:pt idx="2">
                    <c:v>0.0637961949910078</c:v>
                  </c:pt>
                  <c:pt idx="3">
                    <c:v>0.073980897701771</c:v>
                  </c:pt>
                </c:numCache>
              </c:numRef>
            </c:minus>
          </c:errBars>
          <c:val>
            <c:numRef>
              <c:f>'0MIN-050516'!$O$6:$R$6</c:f>
              <c:numCache>
                <c:formatCode>General</c:formatCode>
                <c:ptCount val="4"/>
                <c:pt idx="0">
                  <c:v>1.0</c:v>
                </c:pt>
                <c:pt idx="1">
                  <c:v>1.167081634429335</c:v>
                </c:pt>
                <c:pt idx="2">
                  <c:v>1.279990079902907</c:v>
                </c:pt>
                <c:pt idx="3">
                  <c:v>0.972111996940857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7023112"/>
        <c:axId val="2021533512"/>
      </c:barChart>
      <c:catAx>
        <c:axId val="2067023112"/>
        <c:scaling>
          <c:orientation val="minMax"/>
        </c:scaling>
        <c:delete val="0"/>
        <c:axPos val="b"/>
        <c:majorTickMark val="out"/>
        <c:minorTickMark val="none"/>
        <c:tickLblPos val="nextTo"/>
        <c:crossAx val="2021533512"/>
        <c:crosses val="autoZero"/>
        <c:auto val="1"/>
        <c:lblAlgn val="ctr"/>
        <c:lblOffset val="100"/>
        <c:noMultiLvlLbl val="0"/>
      </c:catAx>
      <c:valAx>
        <c:axId val="2021533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70231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'5MIN-050516'!$M$10:$P$10</c:f>
                <c:numCache>
                  <c:formatCode>General</c:formatCode>
                  <c:ptCount val="4"/>
                  <c:pt idx="0">
                    <c:v>0.0262346052239045</c:v>
                  </c:pt>
                  <c:pt idx="1">
                    <c:v>0.115756135924488</c:v>
                  </c:pt>
                  <c:pt idx="2">
                    <c:v>0.109039954419255</c:v>
                  </c:pt>
                  <c:pt idx="3">
                    <c:v>0.0441275065322052</c:v>
                  </c:pt>
                </c:numCache>
              </c:numRef>
            </c:plus>
            <c:minus>
              <c:numRef>
                <c:f>'5MIN-050516'!$M$10:$P$10</c:f>
                <c:numCache>
                  <c:formatCode>General</c:formatCode>
                  <c:ptCount val="4"/>
                  <c:pt idx="0">
                    <c:v>0.0262346052239045</c:v>
                  </c:pt>
                  <c:pt idx="1">
                    <c:v>0.115756135924488</c:v>
                  </c:pt>
                  <c:pt idx="2">
                    <c:v>0.109039954419255</c:v>
                  </c:pt>
                  <c:pt idx="3">
                    <c:v>0.0441275065322052</c:v>
                  </c:pt>
                </c:numCache>
              </c:numRef>
            </c:minus>
          </c:errBars>
          <c:val>
            <c:numRef>
              <c:f>'5MIN-050516'!$M$6:$P$6</c:f>
              <c:numCache>
                <c:formatCode>General</c:formatCode>
                <c:ptCount val="4"/>
                <c:pt idx="0">
                  <c:v>0.22070412098236</c:v>
                </c:pt>
                <c:pt idx="1">
                  <c:v>0.996333953946483</c:v>
                </c:pt>
                <c:pt idx="2">
                  <c:v>1.245633679404277</c:v>
                </c:pt>
                <c:pt idx="3">
                  <c:v>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484984"/>
        <c:axId val="2022367848"/>
      </c:barChart>
      <c:catAx>
        <c:axId val="2022484984"/>
        <c:scaling>
          <c:orientation val="minMax"/>
        </c:scaling>
        <c:delete val="0"/>
        <c:axPos val="b"/>
        <c:majorTickMark val="out"/>
        <c:minorTickMark val="none"/>
        <c:tickLblPos val="nextTo"/>
        <c:crossAx val="2022367848"/>
        <c:crosses val="autoZero"/>
        <c:auto val="1"/>
        <c:lblAlgn val="ctr"/>
        <c:lblOffset val="100"/>
        <c:noMultiLvlLbl val="0"/>
      </c:catAx>
      <c:valAx>
        <c:axId val="2022367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224849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'Quant of Bio Repeats'!$U$19:$X$19</c:f>
                <c:numCache>
                  <c:formatCode>General</c:formatCode>
                  <c:ptCount val="4"/>
                  <c:pt idx="0">
                    <c:v>0.0602799905828785</c:v>
                  </c:pt>
                  <c:pt idx="1">
                    <c:v>0.0842312056984688</c:v>
                  </c:pt>
                  <c:pt idx="2">
                    <c:v>0.104546956441796</c:v>
                  </c:pt>
                  <c:pt idx="3">
                    <c:v>0.0707313512846205</c:v>
                  </c:pt>
                </c:numCache>
              </c:numRef>
            </c:plus>
            <c:minus>
              <c:numRef>
                <c:f>'Quant of Bio Repeats'!$U$19:$X$19</c:f>
                <c:numCache>
                  <c:formatCode>General</c:formatCode>
                  <c:ptCount val="4"/>
                  <c:pt idx="0">
                    <c:v>0.0602799905828785</c:v>
                  </c:pt>
                  <c:pt idx="1">
                    <c:v>0.0842312056984688</c:v>
                  </c:pt>
                  <c:pt idx="2">
                    <c:v>0.104546956441796</c:v>
                  </c:pt>
                  <c:pt idx="3">
                    <c:v>0.0707313512846205</c:v>
                  </c:pt>
                </c:numCache>
              </c:numRef>
            </c:minus>
          </c:errBars>
          <c:val>
            <c:numRef>
              <c:f>'Quant of Bio Repeats'!$U$12:$X$12</c:f>
              <c:numCache>
                <c:formatCode>General</c:formatCode>
                <c:ptCount val="4"/>
                <c:pt idx="0">
                  <c:v>1.0</c:v>
                </c:pt>
                <c:pt idx="1">
                  <c:v>1.153698784114272</c:v>
                </c:pt>
                <c:pt idx="2">
                  <c:v>1.140389945645238</c:v>
                </c:pt>
                <c:pt idx="3">
                  <c:v>0.930992736140457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8358312"/>
        <c:axId val="2068361288"/>
      </c:barChart>
      <c:catAx>
        <c:axId val="2068358312"/>
        <c:scaling>
          <c:orientation val="minMax"/>
        </c:scaling>
        <c:delete val="0"/>
        <c:axPos val="b"/>
        <c:majorTickMark val="out"/>
        <c:minorTickMark val="none"/>
        <c:tickLblPos val="nextTo"/>
        <c:crossAx val="2068361288"/>
        <c:crosses val="autoZero"/>
        <c:auto val="1"/>
        <c:lblAlgn val="ctr"/>
        <c:lblOffset val="100"/>
        <c:noMultiLvlLbl val="0"/>
      </c:catAx>
      <c:valAx>
        <c:axId val="2068361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83583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'Quant of Bio Repeats'!$T$29</c:f>
              <c:strCache>
                <c:ptCount val="1"/>
                <c:pt idx="0">
                  <c:v>Average fold change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'Quant of Bio Repeats'!$U$36:$X$36</c:f>
                <c:numCache>
                  <c:formatCode>General</c:formatCode>
                  <c:ptCount val="4"/>
                  <c:pt idx="0">
                    <c:v>0.0355633824811042</c:v>
                  </c:pt>
                  <c:pt idx="1">
                    <c:v>0.103606233250214</c:v>
                  </c:pt>
                  <c:pt idx="2">
                    <c:v>0.0809394080773866</c:v>
                  </c:pt>
                  <c:pt idx="3">
                    <c:v>0.0552074628045495</c:v>
                  </c:pt>
                </c:numCache>
              </c:numRef>
            </c:plus>
            <c:minus>
              <c:numRef>
                <c:f>'Quant of Bio Repeats'!$U$36:$X$36</c:f>
                <c:numCache>
                  <c:formatCode>General</c:formatCode>
                  <c:ptCount val="4"/>
                  <c:pt idx="0">
                    <c:v>0.0355633824811042</c:v>
                  </c:pt>
                  <c:pt idx="1">
                    <c:v>0.103606233250214</c:v>
                  </c:pt>
                  <c:pt idx="2">
                    <c:v>0.0809394080773866</c:v>
                  </c:pt>
                  <c:pt idx="3">
                    <c:v>0.0552074628045495</c:v>
                  </c:pt>
                </c:numCache>
              </c:numRef>
            </c:minus>
          </c:errBars>
          <c:val>
            <c:numRef>
              <c:f>'Quant of Bio Repeats'!$U$29:$X$29</c:f>
              <c:numCache>
                <c:formatCode>General</c:formatCode>
                <c:ptCount val="4"/>
                <c:pt idx="0">
                  <c:v>0.247445163528055</c:v>
                </c:pt>
                <c:pt idx="1">
                  <c:v>0.998777984648827</c:v>
                </c:pt>
                <c:pt idx="2">
                  <c:v>0.976745778579678</c:v>
                </c:pt>
                <c:pt idx="3">
                  <c:v>0.954379708345555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8387976"/>
        <c:axId val="2068390952"/>
      </c:barChart>
      <c:catAx>
        <c:axId val="2068387976"/>
        <c:scaling>
          <c:orientation val="minMax"/>
        </c:scaling>
        <c:delete val="0"/>
        <c:axPos val="b"/>
        <c:majorTickMark val="out"/>
        <c:minorTickMark val="none"/>
        <c:tickLblPos val="nextTo"/>
        <c:crossAx val="2068390952"/>
        <c:crosses val="autoZero"/>
        <c:auto val="1"/>
        <c:lblAlgn val="ctr"/>
        <c:lblOffset val="100"/>
        <c:noMultiLvlLbl val="0"/>
      </c:catAx>
      <c:valAx>
        <c:axId val="2068390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83879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806450</xdr:colOff>
      <xdr:row>31</xdr:row>
      <xdr:rowOff>6350</xdr:rowOff>
    </xdr:from>
    <xdr:to>
      <xdr:col>16</xdr:col>
      <xdr:colOff>425450</xdr:colOff>
      <xdr:row>45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514350</xdr:colOff>
      <xdr:row>11</xdr:row>
      <xdr:rowOff>95250</xdr:rowOff>
    </xdr:from>
    <xdr:to>
      <xdr:col>17</xdr:col>
      <xdr:colOff>133350</xdr:colOff>
      <xdr:row>25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666750</xdr:colOff>
      <xdr:row>12</xdr:row>
      <xdr:rowOff>63500</xdr:rowOff>
    </xdr:from>
    <xdr:to>
      <xdr:col>18</xdr:col>
      <xdr:colOff>285750</xdr:colOff>
      <xdr:row>36</xdr:row>
      <xdr:rowOff>158750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666750</xdr:colOff>
      <xdr:row>33</xdr:row>
      <xdr:rowOff>63500</xdr:rowOff>
    </xdr:from>
    <xdr:to>
      <xdr:col>18</xdr:col>
      <xdr:colOff>285750</xdr:colOff>
      <xdr:row>57</xdr:row>
      <xdr:rowOff>158750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692150</xdr:colOff>
      <xdr:row>11</xdr:row>
      <xdr:rowOff>0</xdr:rowOff>
    </xdr:from>
    <xdr:to>
      <xdr:col>18</xdr:col>
      <xdr:colOff>215900</xdr:colOff>
      <xdr:row>22</xdr:row>
      <xdr:rowOff>88900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12</xdr:row>
      <xdr:rowOff>63500</xdr:rowOff>
    </xdr:from>
    <xdr:to>
      <xdr:col>16</xdr:col>
      <xdr:colOff>285750</xdr:colOff>
      <xdr:row>28</xdr:row>
      <xdr:rowOff>158750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527050</xdr:colOff>
      <xdr:row>1</xdr:row>
      <xdr:rowOff>31750</xdr:rowOff>
    </xdr:from>
    <xdr:to>
      <xdr:col>30</xdr:col>
      <xdr:colOff>146050</xdr:colOff>
      <xdr:row>20</xdr:row>
      <xdr:rowOff>107950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527050</xdr:colOff>
      <xdr:row>22</xdr:row>
      <xdr:rowOff>146050</xdr:rowOff>
    </xdr:from>
    <xdr:to>
      <xdr:col>30</xdr:col>
      <xdr:colOff>146050</xdr:colOff>
      <xdr:row>37</xdr:row>
      <xdr:rowOff>31750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8"/>
  <sheetViews>
    <sheetView tabSelected="1" zoomScale="50" zoomScaleNormal="50" zoomScalePageLayoutView="50" workbookViewId="0">
      <selection activeCell="A18" sqref="A18:XFD18"/>
    </sheetView>
  </sheetViews>
  <sheetFormatPr baseColWidth="10" defaultRowHeight="15" x14ac:dyDescent="0"/>
  <cols>
    <col min="1" max="1" width="17.5" customWidth="1"/>
  </cols>
  <sheetData>
    <row r="1" spans="1:10">
      <c r="A1" t="s">
        <v>11</v>
      </c>
      <c r="B1" t="s">
        <v>0</v>
      </c>
      <c r="C1" t="s">
        <v>1</v>
      </c>
      <c r="D1" t="s">
        <v>3</v>
      </c>
      <c r="E1" t="s">
        <v>10</v>
      </c>
      <c r="F1" t="s">
        <v>4</v>
      </c>
      <c r="G1" t="s">
        <v>5</v>
      </c>
      <c r="I1" t="s">
        <v>6</v>
      </c>
      <c r="J1" t="s">
        <v>7</v>
      </c>
    </row>
    <row r="2" spans="1:10">
      <c r="A2" t="s">
        <v>8</v>
      </c>
      <c r="B2">
        <v>150.36799999999999</v>
      </c>
      <c r="C2">
        <v>42.953000000000003</v>
      </c>
      <c r="D2">
        <f>B2/C2</f>
        <v>3.5007566409796751</v>
      </c>
      <c r="E2">
        <f>D2-$D$20</f>
        <v>1.9003754740892171</v>
      </c>
      <c r="F2">
        <f>AVERAGE(E2:E18)</f>
        <v>2.4495545847380158</v>
      </c>
      <c r="G2">
        <f>STDEV(E2:E18)</f>
        <v>1.5091739319324924</v>
      </c>
      <c r="I2">
        <f>F2-G2</f>
        <v>0.94038065280552341</v>
      </c>
      <c r="J2">
        <f>F2+G2</f>
        <v>3.958728516670508</v>
      </c>
    </row>
    <row r="3" spans="1:10">
      <c r="A3" t="s">
        <v>8</v>
      </c>
      <c r="B3">
        <v>156.46199999999999</v>
      </c>
      <c r="C3">
        <v>37.406999999999996</v>
      </c>
      <c r="D3">
        <f t="shared" ref="D3:D20" si="0">B3/C3</f>
        <v>4.1826930788355119</v>
      </c>
      <c r="E3">
        <f>D3-$D$20</f>
        <v>2.5823119119450539</v>
      </c>
    </row>
    <row r="4" spans="1:10">
      <c r="A4" t="s">
        <v>8</v>
      </c>
      <c r="B4">
        <v>176.39400000000001</v>
      </c>
      <c r="C4">
        <v>30.042000000000002</v>
      </c>
      <c r="D4">
        <f t="shared" si="0"/>
        <v>5.8715797882963852</v>
      </c>
      <c r="E4">
        <f>D4-$D$20</f>
        <v>4.2711986214059277</v>
      </c>
      <c r="I4">
        <f>F2-(2*G2)</f>
        <v>-0.56879327912696898</v>
      </c>
      <c r="J4">
        <f>F2+(2*G2)</f>
        <v>5.4679024486030006</v>
      </c>
    </row>
    <row r="5" spans="1:10">
      <c r="A5" t="s">
        <v>8</v>
      </c>
      <c r="B5">
        <v>149.83600000000001</v>
      </c>
      <c r="C5">
        <v>34.817</v>
      </c>
      <c r="D5">
        <f t="shared" si="0"/>
        <v>4.3035298848263785</v>
      </c>
      <c r="E5">
        <f>D5-$D$20</f>
        <v>2.7031487179359206</v>
      </c>
    </row>
    <row r="6" spans="1:10">
      <c r="A6" t="s">
        <v>8</v>
      </c>
      <c r="B6">
        <v>170.78899999999999</v>
      </c>
      <c r="C6">
        <v>41.246000000000002</v>
      </c>
      <c r="D6">
        <f t="shared" si="0"/>
        <v>4.1407409203316679</v>
      </c>
      <c r="E6">
        <f>D6-$D$20</f>
        <v>2.5403597534412099</v>
      </c>
    </row>
    <row r="7" spans="1:10">
      <c r="A7" t="s">
        <v>8</v>
      </c>
      <c r="B7">
        <v>140.00800000000001</v>
      </c>
      <c r="C7">
        <v>39.445999999999998</v>
      </c>
      <c r="D7">
        <f t="shared" si="0"/>
        <v>3.5493586168432798</v>
      </c>
      <c r="E7">
        <f>D7-$D$20</f>
        <v>1.9489774499528218</v>
      </c>
    </row>
    <row r="8" spans="1:10">
      <c r="A8" t="s">
        <v>8</v>
      </c>
      <c r="B8">
        <v>193.702</v>
      </c>
      <c r="C8">
        <v>34.67</v>
      </c>
      <c r="D8">
        <f t="shared" si="0"/>
        <v>5.587020478800115</v>
      </c>
      <c r="E8">
        <f>D8-$D$20</f>
        <v>3.986639311909657</v>
      </c>
    </row>
    <row r="9" spans="1:10">
      <c r="A9" t="s">
        <v>8</v>
      </c>
      <c r="B9">
        <v>136.351</v>
      </c>
      <c r="C9">
        <v>27.018999999999998</v>
      </c>
      <c r="D9">
        <f t="shared" si="0"/>
        <v>5.0464858062844664</v>
      </c>
      <c r="E9">
        <f>D9-$D$20</f>
        <v>3.4461046393940085</v>
      </c>
    </row>
    <row r="10" spans="1:10">
      <c r="A10" t="s">
        <v>8</v>
      </c>
      <c r="B10">
        <v>141.02500000000001</v>
      </c>
      <c r="C10">
        <v>32.003999999999998</v>
      </c>
      <c r="D10">
        <f t="shared" si="0"/>
        <v>4.4064804399450077</v>
      </c>
      <c r="E10">
        <f>D10-$D$20</f>
        <v>2.8060992730545498</v>
      </c>
    </row>
    <row r="11" spans="1:10">
      <c r="A11" t="s">
        <v>8</v>
      </c>
      <c r="B11">
        <v>105.55</v>
      </c>
      <c r="C11">
        <v>31.184999999999999</v>
      </c>
      <c r="D11">
        <f t="shared" si="0"/>
        <v>3.3846400513067181</v>
      </c>
      <c r="E11">
        <f>D11-$D$20</f>
        <v>1.7842588844162601</v>
      </c>
    </row>
    <row r="12" spans="1:10">
      <c r="A12" t="s">
        <v>8</v>
      </c>
      <c r="B12">
        <v>101.78100000000001</v>
      </c>
      <c r="C12">
        <v>39.527999999999999</v>
      </c>
      <c r="D12">
        <f t="shared" si="0"/>
        <v>2.5749089253187618</v>
      </c>
      <c r="E12">
        <f>D12-$D$20</f>
        <v>0.97452775842830386</v>
      </c>
    </row>
    <row r="13" spans="1:10">
      <c r="A13" t="s">
        <v>8</v>
      </c>
      <c r="B13">
        <v>60.656999999999996</v>
      </c>
      <c r="C13">
        <v>32.756999999999998</v>
      </c>
      <c r="D13">
        <f t="shared" si="0"/>
        <v>1.8517263485667186</v>
      </c>
      <c r="E13">
        <f>D13-$D$20</f>
        <v>0.25134518167626063</v>
      </c>
    </row>
    <row r="14" spans="1:10">
      <c r="A14" t="s">
        <v>8</v>
      </c>
      <c r="B14">
        <v>71.45</v>
      </c>
      <c r="C14">
        <v>36.582000000000001</v>
      </c>
      <c r="D14">
        <f t="shared" si="0"/>
        <v>1.9531463561314308</v>
      </c>
      <c r="E14">
        <f>D14-$D$20</f>
        <v>0.35276518924097289</v>
      </c>
    </row>
    <row r="15" spans="1:10">
      <c r="A15" t="s">
        <v>8</v>
      </c>
      <c r="B15">
        <v>202.83500000000001</v>
      </c>
      <c r="C15">
        <v>29.295999999999999</v>
      </c>
      <c r="D15">
        <f t="shared" si="0"/>
        <v>6.9236414527580559</v>
      </c>
      <c r="E15">
        <f>D15-$D$20</f>
        <v>5.3232602858675975</v>
      </c>
    </row>
    <row r="16" spans="1:10">
      <c r="A16" t="s">
        <v>8</v>
      </c>
      <c r="B16">
        <v>123.712</v>
      </c>
      <c r="C16">
        <v>42.573</v>
      </c>
      <c r="D16">
        <f t="shared" si="0"/>
        <v>2.9058793131797147</v>
      </c>
      <c r="E16">
        <f>D16-$D$20</f>
        <v>1.3054981462892568</v>
      </c>
    </row>
    <row r="17" spans="1:32">
      <c r="A17" t="s">
        <v>8</v>
      </c>
      <c r="B17">
        <v>105.48399999999999</v>
      </c>
      <c r="C17">
        <v>43.832000000000001</v>
      </c>
      <c r="D17">
        <f t="shared" si="0"/>
        <v>2.4065522905639716</v>
      </c>
      <c r="E17">
        <f>D17-$D$20</f>
        <v>0.80617112367351362</v>
      </c>
    </row>
    <row r="18" spans="1:32">
      <c r="A18" t="s">
        <v>8</v>
      </c>
      <c r="B18">
        <v>152.851</v>
      </c>
      <c r="C18">
        <v>24.417999999999999</v>
      </c>
      <c r="D18">
        <f t="shared" si="0"/>
        <v>6.2597673847161932</v>
      </c>
      <c r="E18">
        <f>D18-$D$20</f>
        <v>4.6593862178257357</v>
      </c>
    </row>
    <row r="20" spans="1:32">
      <c r="A20" t="s">
        <v>2</v>
      </c>
      <c r="B20">
        <v>36.948</v>
      </c>
      <c r="C20">
        <v>23.087</v>
      </c>
      <c r="D20">
        <f t="shared" si="0"/>
        <v>1.600381166890458</v>
      </c>
    </row>
    <row r="22" spans="1:32">
      <c r="A22" t="s">
        <v>8</v>
      </c>
      <c r="B22" t="s">
        <v>0</v>
      </c>
      <c r="C22" t="s">
        <v>1</v>
      </c>
      <c r="D22" t="s">
        <v>3</v>
      </c>
      <c r="E22" t="s">
        <v>10</v>
      </c>
      <c r="F22" t="s">
        <v>4</v>
      </c>
      <c r="G22" t="s">
        <v>5</v>
      </c>
      <c r="H22" t="s">
        <v>21</v>
      </c>
      <c r="I22" t="s">
        <v>6</v>
      </c>
      <c r="J22" t="s">
        <v>7</v>
      </c>
    </row>
    <row r="23" spans="1:32">
      <c r="B23" s="1">
        <v>191.09899999999999</v>
      </c>
      <c r="C23">
        <v>27.295000000000002</v>
      </c>
      <c r="D23">
        <f>B23/C23</f>
        <v>7.001245649386334</v>
      </c>
      <c r="E23">
        <f>D23-$D$42</f>
        <v>5.1427232956716722</v>
      </c>
      <c r="F23">
        <f>AVERAGE(E23:E41)</f>
        <v>5.2906298892332835</v>
      </c>
      <c r="G23">
        <f>STDEV(E23:E41)</f>
        <v>1.2209208324267886</v>
      </c>
      <c r="H23">
        <f>G23/SQRT(COUNT(E23:E41))</f>
        <v>0.28009844876904882</v>
      </c>
      <c r="I23">
        <f>F23-G23</f>
        <v>4.0697090568064951</v>
      </c>
      <c r="J23">
        <f>F23+G23</f>
        <v>6.5115507216600719</v>
      </c>
    </row>
    <row r="24" spans="1:32">
      <c r="B24" s="1">
        <v>188.11600000000001</v>
      </c>
      <c r="C24">
        <v>28.599</v>
      </c>
      <c r="D24">
        <f t="shared" ref="D24:D42" si="1">B24/C24</f>
        <v>6.5777125074303298</v>
      </c>
      <c r="E24">
        <f t="shared" ref="E24:E42" si="2">D24-$D$42</f>
        <v>4.719190153715668</v>
      </c>
      <c r="I24">
        <f>F23-(2*G23)</f>
        <v>2.8487882243797062</v>
      </c>
      <c r="J24">
        <f>F23+(2*G23)</f>
        <v>7.7324715540868603</v>
      </c>
      <c r="M24" t="s">
        <v>15</v>
      </c>
      <c r="N24" t="s">
        <v>16</v>
      </c>
      <c r="O24" t="s">
        <v>17</v>
      </c>
      <c r="P24" t="s">
        <v>18</v>
      </c>
      <c r="AD24" s="1"/>
      <c r="AF24" s="1"/>
    </row>
    <row r="25" spans="1:32">
      <c r="B25" s="1">
        <v>180.227</v>
      </c>
      <c r="C25">
        <v>21.704999999999998</v>
      </c>
      <c r="D25">
        <f t="shared" si="1"/>
        <v>8.30347846118406</v>
      </c>
      <c r="E25">
        <f t="shared" si="2"/>
        <v>6.4449561074693982</v>
      </c>
      <c r="L25" t="s">
        <v>19</v>
      </c>
      <c r="M25">
        <f>F23</f>
        <v>5.2906298892332835</v>
      </c>
      <c r="N25">
        <f>F46</f>
        <v>6.1721831042170994</v>
      </c>
      <c r="O25">
        <f>F60</f>
        <v>5.1581766190775724</v>
      </c>
      <c r="P25">
        <f>F85</f>
        <v>4.0868342544634215</v>
      </c>
      <c r="AD25" s="1"/>
      <c r="AF25" s="1"/>
    </row>
    <row r="26" spans="1:32">
      <c r="B26" s="1">
        <v>152.76599999999999</v>
      </c>
      <c r="C26">
        <v>21.922000000000001</v>
      </c>
      <c r="D26">
        <f t="shared" si="1"/>
        <v>6.9686160021895809</v>
      </c>
      <c r="E26">
        <f t="shared" si="2"/>
        <v>5.1100936484749191</v>
      </c>
      <c r="L26" t="s">
        <v>20</v>
      </c>
      <c r="M26">
        <f>M25/$M$25</f>
        <v>1</v>
      </c>
      <c r="N26">
        <f>N25/$M$25</f>
        <v>1.1666253798584219</v>
      </c>
      <c r="O26">
        <f>O25/$M$25</f>
        <v>0.97496455565238827</v>
      </c>
      <c r="P26">
        <f>P25/$M$25</f>
        <v>0.77246648131262197</v>
      </c>
      <c r="AD26" s="1"/>
      <c r="AF26" s="1"/>
    </row>
    <row r="27" spans="1:32">
      <c r="B27" s="1">
        <v>166.316</v>
      </c>
      <c r="C27">
        <v>27.146000000000001</v>
      </c>
      <c r="D27">
        <f t="shared" si="1"/>
        <v>6.1267221690120088</v>
      </c>
      <c r="E27">
        <f t="shared" si="2"/>
        <v>4.268199815297347</v>
      </c>
      <c r="M27">
        <f>M26/M25</f>
        <v>0.18901341067819805</v>
      </c>
      <c r="N27">
        <f>N26/N25</f>
        <v>0.18901341067819805</v>
      </c>
      <c r="O27">
        <f>O26/O25</f>
        <v>0.18901341067819805</v>
      </c>
      <c r="P27">
        <f>P26/P25</f>
        <v>0.18901341067819802</v>
      </c>
      <c r="AD27" s="1"/>
      <c r="AF27" s="1"/>
    </row>
    <row r="28" spans="1:32">
      <c r="B28" s="1">
        <v>211.38300000000001</v>
      </c>
      <c r="C28">
        <v>30.411999999999999</v>
      </c>
      <c r="D28">
        <f t="shared" si="1"/>
        <v>6.9506444824411426</v>
      </c>
      <c r="E28">
        <f t="shared" si="2"/>
        <v>5.0921221287264808</v>
      </c>
      <c r="AD28" s="1"/>
      <c r="AF28" s="1"/>
    </row>
    <row r="29" spans="1:32">
      <c r="B29" s="1">
        <v>197.83199999999999</v>
      </c>
      <c r="C29">
        <v>29.605</v>
      </c>
      <c r="D29">
        <f t="shared" si="1"/>
        <v>6.6823847323087318</v>
      </c>
      <c r="E29">
        <f t="shared" si="2"/>
        <v>4.82386237859407</v>
      </c>
      <c r="L29" t="s">
        <v>5</v>
      </c>
      <c r="M29">
        <f>H23</f>
        <v>0.28009844876904882</v>
      </c>
      <c r="N29">
        <f>H46</f>
        <v>0.50514801804822562</v>
      </c>
      <c r="O29">
        <f>H60</f>
        <v>0.99893583030748079</v>
      </c>
      <c r="P29">
        <f>H85</f>
        <v>0.29258199820645725</v>
      </c>
      <c r="AD29" s="1"/>
      <c r="AF29" s="1"/>
    </row>
    <row r="30" spans="1:32">
      <c r="B30" s="1">
        <v>172.39</v>
      </c>
      <c r="C30">
        <v>16.826000000000001</v>
      </c>
      <c r="D30">
        <f t="shared" si="1"/>
        <v>10.245453464875787</v>
      </c>
      <c r="E30">
        <f t="shared" si="2"/>
        <v>8.3869311111611253</v>
      </c>
      <c r="L30" t="s">
        <v>20</v>
      </c>
      <c r="M30">
        <f>M27*M29</f>
        <v>5.2942363127510439E-2</v>
      </c>
      <c r="N30">
        <f>N27*N29</f>
        <v>9.5479749788627069E-2</v>
      </c>
      <c r="O30">
        <f>O27*O29</f>
        <v>0.18881226833507461</v>
      </c>
      <c r="P30">
        <f>P27*P29</f>
        <v>5.5301921384044897E-2</v>
      </c>
      <c r="AD30" s="1"/>
      <c r="AF30" s="1"/>
    </row>
    <row r="31" spans="1:32">
      <c r="B31" s="1">
        <v>153.864</v>
      </c>
      <c r="C31">
        <v>27.074000000000002</v>
      </c>
      <c r="D31">
        <f t="shared" si="1"/>
        <v>5.6830907882100909</v>
      </c>
      <c r="E31">
        <f t="shared" si="2"/>
        <v>3.8245684344954292</v>
      </c>
      <c r="AD31" s="1"/>
      <c r="AF31" s="1"/>
    </row>
    <row r="32" spans="1:32">
      <c r="B32" s="1">
        <v>143.55000000000001</v>
      </c>
      <c r="C32">
        <v>19.805</v>
      </c>
      <c r="D32">
        <f t="shared" si="1"/>
        <v>7.2481696541277465</v>
      </c>
      <c r="E32">
        <f t="shared" si="2"/>
        <v>5.3896473004130847</v>
      </c>
      <c r="AD32" s="1"/>
      <c r="AF32" s="1"/>
    </row>
    <row r="33" spans="1:32">
      <c r="B33" s="1">
        <v>172.46299999999999</v>
      </c>
      <c r="C33">
        <v>18.870999999999999</v>
      </c>
      <c r="D33">
        <f t="shared" si="1"/>
        <v>9.1390493349584023</v>
      </c>
      <c r="E33">
        <f t="shared" si="2"/>
        <v>7.2805269812437405</v>
      </c>
      <c r="AD33" s="1"/>
      <c r="AF33" s="1"/>
    </row>
    <row r="34" spans="1:32">
      <c r="B34" s="1">
        <v>181.85499999999999</v>
      </c>
      <c r="C34">
        <v>22.481999999999999</v>
      </c>
      <c r="D34">
        <f t="shared" si="1"/>
        <v>8.0889155769059684</v>
      </c>
      <c r="E34">
        <f t="shared" si="2"/>
        <v>6.2303932231913066</v>
      </c>
      <c r="AD34" s="1"/>
      <c r="AF34" s="1"/>
    </row>
    <row r="35" spans="1:32">
      <c r="B35" s="1">
        <v>172.833</v>
      </c>
      <c r="C35">
        <v>29.853000000000002</v>
      </c>
      <c r="D35">
        <f t="shared" si="1"/>
        <v>5.7894683951361667</v>
      </c>
      <c r="E35">
        <f t="shared" si="2"/>
        <v>3.9309460414215049</v>
      </c>
      <c r="AD35" s="1"/>
      <c r="AF35" s="1"/>
    </row>
    <row r="36" spans="1:32">
      <c r="B36" s="1">
        <v>171.69900000000001</v>
      </c>
      <c r="C36">
        <v>22.747</v>
      </c>
      <c r="D36">
        <f t="shared" si="1"/>
        <v>7.5482041587901705</v>
      </c>
      <c r="E36">
        <f t="shared" si="2"/>
        <v>5.6896818050755087</v>
      </c>
      <c r="AD36" s="1"/>
      <c r="AF36" s="1"/>
    </row>
    <row r="37" spans="1:32">
      <c r="B37" s="1">
        <v>114.01600000000001</v>
      </c>
      <c r="C37">
        <v>16.579999999999998</v>
      </c>
      <c r="D37">
        <f t="shared" si="1"/>
        <v>6.8767189384800975</v>
      </c>
      <c r="E37">
        <f t="shared" si="2"/>
        <v>5.0181965847654357</v>
      </c>
      <c r="AD37" s="1"/>
      <c r="AF37" s="1"/>
    </row>
    <row r="38" spans="1:32">
      <c r="B38" s="1">
        <v>111.849</v>
      </c>
      <c r="C38">
        <v>22.699000000000002</v>
      </c>
      <c r="D38">
        <f t="shared" si="1"/>
        <v>4.927485792325653</v>
      </c>
      <c r="E38">
        <f t="shared" si="2"/>
        <v>3.0689634386109912</v>
      </c>
      <c r="AD38" s="1"/>
      <c r="AF38" s="1"/>
    </row>
    <row r="39" spans="1:32">
      <c r="B39" s="1">
        <v>165.011</v>
      </c>
      <c r="C39">
        <v>21.82</v>
      </c>
      <c r="D39">
        <f t="shared" si="1"/>
        <v>7.5623739688359297</v>
      </c>
      <c r="E39">
        <f t="shared" si="2"/>
        <v>5.7038516151212679</v>
      </c>
      <c r="AD39" s="1"/>
      <c r="AF39" s="1"/>
    </row>
    <row r="40" spans="1:32">
      <c r="B40" s="1">
        <v>145.87799999999999</v>
      </c>
      <c r="C40">
        <v>20.376999999999999</v>
      </c>
      <c r="D40">
        <f t="shared" si="1"/>
        <v>7.1589537223340036</v>
      </c>
      <c r="E40">
        <f t="shared" si="2"/>
        <v>5.3004313686193418</v>
      </c>
      <c r="AD40" s="1"/>
      <c r="AF40" s="1"/>
    </row>
    <row r="41" spans="1:32">
      <c r="B41">
        <v>152.47200000000001</v>
      </c>
      <c r="C41">
        <v>21.922000000000001</v>
      </c>
      <c r="D41">
        <f t="shared" si="1"/>
        <v>6.9552048170787337</v>
      </c>
      <c r="E41">
        <f t="shared" si="2"/>
        <v>5.0966824633640719</v>
      </c>
      <c r="AD41" s="1"/>
      <c r="AF41" s="1"/>
    </row>
    <row r="42" spans="1:32">
      <c r="A42" t="s">
        <v>9</v>
      </c>
      <c r="B42">
        <v>45.228999999999999</v>
      </c>
      <c r="C42">
        <v>24.335999999999999</v>
      </c>
      <c r="D42">
        <f t="shared" si="1"/>
        <v>1.8585223537146616</v>
      </c>
      <c r="E42">
        <f t="shared" si="2"/>
        <v>0</v>
      </c>
    </row>
    <row r="45" spans="1:32">
      <c r="A45" t="s">
        <v>12</v>
      </c>
      <c r="B45" t="s">
        <v>0</v>
      </c>
      <c r="C45" t="s">
        <v>1</v>
      </c>
      <c r="D45" t="s">
        <v>3</v>
      </c>
      <c r="E45" t="s">
        <v>10</v>
      </c>
      <c r="F45" t="s">
        <v>4</v>
      </c>
      <c r="G45" t="s">
        <v>5</v>
      </c>
      <c r="H45" t="s">
        <v>21</v>
      </c>
      <c r="I45" t="s">
        <v>6</v>
      </c>
      <c r="J45" t="s">
        <v>7</v>
      </c>
    </row>
    <row r="46" spans="1:32">
      <c r="B46">
        <v>232.21899999999999</v>
      </c>
      <c r="C46">
        <v>30.414000000000001</v>
      </c>
      <c r="D46">
        <f>B46/C46</f>
        <v>7.6352666535148277</v>
      </c>
      <c r="E46">
        <f>D46-$D$54</f>
        <v>5.0045511647742629</v>
      </c>
      <c r="F46">
        <f>AVERAGE(E46:E53)</f>
        <v>6.1721831042170994</v>
      </c>
      <c r="G46">
        <f>STDEV(E46:E53)</f>
        <v>1.4287743562593793</v>
      </c>
      <c r="H46">
        <f>G46/SQRT((COUNT(E46:E53)))</f>
        <v>0.50514801804822562</v>
      </c>
      <c r="I46">
        <f>F46-G46</f>
        <v>4.7434087479577203</v>
      </c>
      <c r="J46">
        <f>F46+G46</f>
        <v>7.6009574604764785</v>
      </c>
    </row>
    <row r="47" spans="1:32">
      <c r="B47">
        <v>208.732</v>
      </c>
      <c r="C47">
        <v>28.652999999999999</v>
      </c>
      <c r="D47">
        <f t="shared" ref="D47:D52" si="3">B47/C47</f>
        <v>7.2848218336648873</v>
      </c>
      <c r="E47">
        <f>D47-$D$54</f>
        <v>4.6541063449243225</v>
      </c>
      <c r="I47">
        <f>F46-(2*G46)</f>
        <v>3.3146343916983407</v>
      </c>
      <c r="J47">
        <f>F46+(2*G46)</f>
        <v>9.0297318167358576</v>
      </c>
    </row>
    <row r="48" spans="1:32">
      <c r="B48">
        <v>215.82599999999999</v>
      </c>
      <c r="C48">
        <v>24.777000000000001</v>
      </c>
      <c r="D48">
        <f t="shared" si="3"/>
        <v>8.7107397990071433</v>
      </c>
      <c r="E48">
        <f>D48-$D$54</f>
        <v>6.0800243102665785</v>
      </c>
    </row>
    <row r="49" spans="1:10">
      <c r="B49">
        <v>231.32599999999999</v>
      </c>
      <c r="C49">
        <v>24.39</v>
      </c>
      <c r="D49">
        <f t="shared" si="3"/>
        <v>9.4844608446084457</v>
      </c>
      <c r="E49">
        <f>D49-$D$54</f>
        <v>6.8537453558678809</v>
      </c>
    </row>
    <row r="50" spans="1:10">
      <c r="B50">
        <v>206.72</v>
      </c>
      <c r="C50">
        <v>20.292000000000002</v>
      </c>
      <c r="D50">
        <f t="shared" si="3"/>
        <v>10.187265917602996</v>
      </c>
      <c r="E50">
        <f>D50-$D$54</f>
        <v>7.5565504288624314</v>
      </c>
    </row>
    <row r="51" spans="1:10">
      <c r="B51">
        <v>216.483</v>
      </c>
      <c r="C51">
        <v>20.125</v>
      </c>
      <c r="D51">
        <f t="shared" si="3"/>
        <v>10.756919254658385</v>
      </c>
      <c r="E51">
        <f>D51-$D$54</f>
        <v>8.1262037659178201</v>
      </c>
    </row>
    <row r="52" spans="1:10">
      <c r="B52">
        <v>170.65100000000001</v>
      </c>
      <c r="C52">
        <v>17.904</v>
      </c>
      <c r="D52">
        <f t="shared" si="3"/>
        <v>9.5314454870420029</v>
      </c>
      <c r="E52">
        <f>D52-$D$54</f>
        <v>6.9007299983014381</v>
      </c>
    </row>
    <row r="53" spans="1:10">
      <c r="B53">
        <v>149.77699999999999</v>
      </c>
      <c r="C53">
        <v>21.922000000000001</v>
      </c>
      <c r="D53">
        <f>B53/C53</f>
        <v>6.8322689535626306</v>
      </c>
      <c r="E53">
        <f>D53-$D$54</f>
        <v>4.2015534648220658</v>
      </c>
    </row>
    <row r="54" spans="1:10">
      <c r="A54" t="s">
        <v>9</v>
      </c>
      <c r="B54">
        <v>42.173000000000002</v>
      </c>
      <c r="C54">
        <v>16.030999999999999</v>
      </c>
      <c r="D54">
        <f>B54/C54</f>
        <v>2.6307154887405653</v>
      </c>
      <c r="E54">
        <f>D54-$D$54</f>
        <v>0</v>
      </c>
    </row>
    <row r="59" spans="1:10">
      <c r="A59" t="s">
        <v>13</v>
      </c>
      <c r="B59" t="s">
        <v>0</v>
      </c>
      <c r="C59" t="s">
        <v>1</v>
      </c>
      <c r="D59" t="s">
        <v>3</v>
      </c>
      <c r="E59" t="s">
        <v>10</v>
      </c>
      <c r="F59" t="s">
        <v>4</v>
      </c>
      <c r="G59" t="s">
        <v>5</v>
      </c>
      <c r="H59" t="s">
        <v>21</v>
      </c>
      <c r="I59" t="s">
        <v>6</v>
      </c>
      <c r="J59" t="s">
        <v>7</v>
      </c>
    </row>
    <row r="60" spans="1:10">
      <c r="B60">
        <v>158.47</v>
      </c>
      <c r="C60">
        <v>22.361000000000001</v>
      </c>
      <c r="D60">
        <f>B60/C60</f>
        <v>7.0868923572291038</v>
      </c>
      <c r="E60">
        <f>D60-$D$80</f>
        <v>4.5186580225818291</v>
      </c>
      <c r="F60">
        <f>AVERAGE(E60:E79)</f>
        <v>5.1581766190775724</v>
      </c>
      <c r="G60">
        <f>STDEV(E60:E79)</f>
        <v>4.3542603353922038</v>
      </c>
      <c r="H60">
        <f>G60/SQRT((COUNT(E60:E79)))</f>
        <v>0.99893583030748079</v>
      </c>
      <c r="I60">
        <f>F60-G60</f>
        <v>0.8039162836853686</v>
      </c>
      <c r="J60">
        <f>F60+G60</f>
        <v>9.5124369544697771</v>
      </c>
    </row>
    <row r="61" spans="1:10">
      <c r="I61">
        <f>F60-(2*G60)</f>
        <v>-3.5503440517068352</v>
      </c>
      <c r="J61">
        <f>F60+(2*G60)</f>
        <v>13.86669728986198</v>
      </c>
    </row>
    <row r="62" spans="1:10">
      <c r="B62">
        <v>189.06200000000001</v>
      </c>
      <c r="C62">
        <v>31.609000000000002</v>
      </c>
      <c r="D62">
        <f t="shared" ref="D62:D73" si="4">B62/C62</f>
        <v>5.9812711569489707</v>
      </c>
      <c r="E62">
        <f>D62-$D$80</f>
        <v>3.413036822301696</v>
      </c>
    </row>
    <row r="63" spans="1:10">
      <c r="B63">
        <v>205.29499999999999</v>
      </c>
      <c r="C63">
        <v>35.33</v>
      </c>
      <c r="D63">
        <f t="shared" si="4"/>
        <v>5.8107840362298333</v>
      </c>
      <c r="E63">
        <f>D63-$D$80</f>
        <v>3.2425497015825586</v>
      </c>
    </row>
    <row r="64" spans="1:10">
      <c r="B64">
        <v>170.358</v>
      </c>
      <c r="C64">
        <v>30.731999999999999</v>
      </c>
      <c r="D64">
        <f t="shared" si="4"/>
        <v>5.5433424443576733</v>
      </c>
      <c r="E64">
        <f>D64-$D$80</f>
        <v>2.9751081097103986</v>
      </c>
    </row>
    <row r="65" spans="1:5">
      <c r="B65">
        <v>131.12</v>
      </c>
      <c r="C65">
        <v>19.29</v>
      </c>
      <c r="D65">
        <f t="shared" si="4"/>
        <v>6.7973043027475377</v>
      </c>
      <c r="E65">
        <f>D65-$D$80</f>
        <v>4.229069968100263</v>
      </c>
    </row>
    <row r="66" spans="1:5">
      <c r="B66">
        <v>129.78700000000001</v>
      </c>
      <c r="C66">
        <v>25.943999999999999</v>
      </c>
      <c r="D66">
        <f t="shared" si="4"/>
        <v>5.0025824853530683</v>
      </c>
      <c r="E66">
        <f>D66-$D$80</f>
        <v>2.4343481507057936</v>
      </c>
    </row>
    <row r="67" spans="1:5">
      <c r="B67">
        <v>127.28100000000001</v>
      </c>
      <c r="C67">
        <v>19.827000000000002</v>
      </c>
      <c r="D67">
        <f t="shared" si="4"/>
        <v>6.4195793614767735</v>
      </c>
      <c r="E67">
        <f>D67-$D$80</f>
        <v>3.8513450268294989</v>
      </c>
    </row>
    <row r="68" spans="1:5">
      <c r="B68">
        <v>165.71899999999999</v>
      </c>
      <c r="C68">
        <v>30.157</v>
      </c>
      <c r="D68">
        <f t="shared" si="4"/>
        <v>5.495208409324535</v>
      </c>
      <c r="E68">
        <f>D68-$D$80</f>
        <v>2.9269740746772603</v>
      </c>
    </row>
    <row r="69" spans="1:5">
      <c r="B69">
        <v>218.35499999999999</v>
      </c>
      <c r="C69">
        <v>10.382</v>
      </c>
      <c r="D69">
        <f t="shared" si="4"/>
        <v>21.032074744750531</v>
      </c>
      <c r="E69">
        <f>D69-$D$80</f>
        <v>18.463840410103256</v>
      </c>
    </row>
    <row r="70" spans="1:5">
      <c r="B70">
        <v>188.21700000000001</v>
      </c>
      <c r="C70">
        <v>21.170999999999999</v>
      </c>
      <c r="D70">
        <f t="shared" si="4"/>
        <v>8.8903216664304949</v>
      </c>
      <c r="E70">
        <f>D70-$D$80</f>
        <v>6.3220873317832202</v>
      </c>
    </row>
    <row r="71" spans="1:5">
      <c r="B71">
        <v>197.15700000000001</v>
      </c>
      <c r="C71">
        <v>25.050999999999998</v>
      </c>
      <c r="D71">
        <f t="shared" si="4"/>
        <v>7.8702247415272852</v>
      </c>
      <c r="E71">
        <f>D71-$D$80</f>
        <v>5.3019904068800106</v>
      </c>
    </row>
    <row r="72" spans="1:5">
      <c r="B72">
        <v>134.15</v>
      </c>
      <c r="C72">
        <v>29.757999999999999</v>
      </c>
      <c r="D72">
        <f t="shared" si="4"/>
        <v>4.508031453726729</v>
      </c>
      <c r="E72">
        <f>D72-$D$80</f>
        <v>1.9397971190794543</v>
      </c>
    </row>
    <row r="73" spans="1:5">
      <c r="B73">
        <v>151.44</v>
      </c>
      <c r="C73">
        <v>17.158999999999999</v>
      </c>
      <c r="D73">
        <f t="shared" si="4"/>
        <v>8.8256891427239346</v>
      </c>
      <c r="E73">
        <f>D73-$D$80</f>
        <v>6.2574548080766599</v>
      </c>
    </row>
    <row r="74" spans="1:5">
      <c r="B74">
        <v>182.607</v>
      </c>
      <c r="C74">
        <v>43.287999999999997</v>
      </c>
      <c r="D74">
        <f t="shared" ref="D74:D79" si="5">B74/C74</f>
        <v>4.2184208094622067</v>
      </c>
      <c r="E74">
        <f>D74-$D$80</f>
        <v>1.650186474814932</v>
      </c>
    </row>
    <row r="75" spans="1:5">
      <c r="B75">
        <v>159.88399999999999</v>
      </c>
      <c r="C75">
        <v>40.646000000000001</v>
      </c>
      <c r="D75">
        <f t="shared" si="5"/>
        <v>3.9335727992914427</v>
      </c>
      <c r="E75">
        <f>D75-$D$80</f>
        <v>1.365338464644168</v>
      </c>
    </row>
    <row r="76" spans="1:5">
      <c r="B76">
        <v>206.07900000000001</v>
      </c>
      <c r="C76">
        <v>12.552</v>
      </c>
      <c r="D76">
        <f t="shared" si="5"/>
        <v>16.418021032504782</v>
      </c>
      <c r="E76">
        <f>D76-$D$80</f>
        <v>13.849786697857507</v>
      </c>
    </row>
    <row r="77" spans="1:5">
      <c r="B77">
        <v>147.43700000000001</v>
      </c>
      <c r="C77">
        <v>30.925999999999998</v>
      </c>
      <c r="D77">
        <f t="shared" si="5"/>
        <v>4.7674125331436334</v>
      </c>
      <c r="E77">
        <f>D77-$D$80</f>
        <v>2.1991781984963588</v>
      </c>
    </row>
    <row r="78" spans="1:5">
      <c r="B78">
        <v>154.42699999999999</v>
      </c>
      <c r="C78">
        <v>22.373000000000001</v>
      </c>
      <c r="D78">
        <f t="shared" si="5"/>
        <v>6.9023823358512484</v>
      </c>
      <c r="E78">
        <f>D78-$D$80</f>
        <v>4.3341480012039737</v>
      </c>
    </row>
    <row r="79" spans="1:5">
      <c r="B79">
        <v>146.88300000000001</v>
      </c>
      <c r="C79">
        <v>13</v>
      </c>
      <c r="D79">
        <f t="shared" si="5"/>
        <v>11.298692307692308</v>
      </c>
      <c r="E79">
        <f>D79-$D$80</f>
        <v>8.7304579730450342</v>
      </c>
    </row>
    <row r="80" spans="1:5">
      <c r="A80" t="s">
        <v>9</v>
      </c>
      <c r="B80">
        <v>75.578000000000003</v>
      </c>
      <c r="C80">
        <v>29.428000000000001</v>
      </c>
      <c r="D80">
        <f>B80/C80</f>
        <v>2.5682343346472747</v>
      </c>
      <c r="E80">
        <f>D80-$D$80</f>
        <v>0</v>
      </c>
    </row>
    <row r="84" spans="1:10">
      <c r="A84" t="s">
        <v>14</v>
      </c>
      <c r="B84" t="s">
        <v>0</v>
      </c>
      <c r="C84" t="s">
        <v>1</v>
      </c>
      <c r="D84" t="s">
        <v>3</v>
      </c>
      <c r="E84" t="s">
        <v>10</v>
      </c>
      <c r="F84" t="s">
        <v>4</v>
      </c>
      <c r="G84" t="s">
        <v>5</v>
      </c>
      <c r="H84" t="s">
        <v>21</v>
      </c>
      <c r="I84" t="s">
        <v>6</v>
      </c>
      <c r="J84" t="s">
        <v>7</v>
      </c>
    </row>
    <row r="85" spans="1:10">
      <c r="B85">
        <v>174.31700000000001</v>
      </c>
      <c r="C85">
        <v>31.952999999999999</v>
      </c>
      <c r="D85">
        <f>B85/C85</f>
        <v>5.4554188965042405</v>
      </c>
      <c r="E85">
        <f>D85-D108</f>
        <v>3.2892666130335213</v>
      </c>
      <c r="F85">
        <f>AVERAGE(E85:E107)</f>
        <v>4.0868342544634215</v>
      </c>
      <c r="G85">
        <f>STDEV(E85:E107)</f>
        <v>1.4031739701523531</v>
      </c>
      <c r="H85">
        <f>G85/SQRT((COUNT(E85:E107)))</f>
        <v>0.29258199820645725</v>
      </c>
      <c r="I85">
        <f>F85-G85</f>
        <v>2.6836602843110686</v>
      </c>
      <c r="J85">
        <f>F85+G85</f>
        <v>5.4900082246157744</v>
      </c>
    </row>
    <row r="86" spans="1:10">
      <c r="B86">
        <v>192.471</v>
      </c>
      <c r="C86">
        <v>26.196000000000002</v>
      </c>
      <c r="D86">
        <f t="shared" ref="D86:D107" si="6">B86/C86</f>
        <v>7.3473431058176821</v>
      </c>
      <c r="E86">
        <f>D86-D109</f>
        <v>7.3473431058176821</v>
      </c>
      <c r="I86">
        <f>F85-(2*G85)</f>
        <v>1.2804863141587153</v>
      </c>
      <c r="J86">
        <f>F85+(2*G85)</f>
        <v>6.8931821947681282</v>
      </c>
    </row>
    <row r="87" spans="1:10">
      <c r="B87">
        <v>153.00200000000001</v>
      </c>
      <c r="C87">
        <v>29.734000000000002</v>
      </c>
      <c r="D87">
        <f t="shared" si="6"/>
        <v>5.1456918006322727</v>
      </c>
      <c r="E87">
        <f>D87-D110</f>
        <v>5.1456918006322727</v>
      </c>
    </row>
    <row r="88" spans="1:10">
      <c r="B88">
        <v>97.355000000000004</v>
      </c>
      <c r="C88">
        <v>42.000999999999998</v>
      </c>
      <c r="D88">
        <f t="shared" si="6"/>
        <v>2.317921001880908</v>
      </c>
      <c r="E88">
        <f>D88-D111</f>
        <v>2.317921001880908</v>
      </c>
    </row>
    <row r="89" spans="1:10">
      <c r="B89">
        <v>149.858</v>
      </c>
      <c r="C89">
        <v>31.02</v>
      </c>
      <c r="D89">
        <f t="shared" si="6"/>
        <v>4.8310122501611863</v>
      </c>
      <c r="E89">
        <f>D89-D112</f>
        <v>4.8310122501611863</v>
      </c>
    </row>
    <row r="90" spans="1:10">
      <c r="B90">
        <v>112.601</v>
      </c>
      <c r="C90">
        <v>30.509</v>
      </c>
      <c r="D90">
        <f t="shared" si="6"/>
        <v>3.6907469926906815</v>
      </c>
      <c r="E90">
        <f>D90-D113</f>
        <v>3.6907469926906815</v>
      </c>
    </row>
    <row r="91" spans="1:10">
      <c r="B91">
        <v>136.095</v>
      </c>
      <c r="C91">
        <v>37.936999999999998</v>
      </c>
      <c r="D91">
        <f t="shared" si="6"/>
        <v>3.5873948915306957</v>
      </c>
      <c r="E91">
        <f>D91-D114</f>
        <v>3.5873948915306957</v>
      </c>
    </row>
    <row r="92" spans="1:10">
      <c r="B92">
        <v>97.106999999999999</v>
      </c>
      <c r="C92">
        <v>39.840000000000003</v>
      </c>
      <c r="D92">
        <f t="shared" si="6"/>
        <v>2.4374246987951804</v>
      </c>
      <c r="E92">
        <f>D92-D115</f>
        <v>2.4374246987951804</v>
      </c>
    </row>
    <row r="93" spans="1:10">
      <c r="B93">
        <v>133.93700000000001</v>
      </c>
      <c r="C93">
        <v>42.231999999999999</v>
      </c>
      <c r="D93">
        <f t="shared" si="6"/>
        <v>3.171457662436068</v>
      </c>
      <c r="E93">
        <f>D93-D116</f>
        <v>3.171457662436068</v>
      </c>
    </row>
    <row r="94" spans="1:10">
      <c r="B94">
        <v>132.83500000000001</v>
      </c>
      <c r="C94">
        <v>31.216000000000001</v>
      </c>
      <c r="D94">
        <f t="shared" si="6"/>
        <v>4.2553498206048186</v>
      </c>
      <c r="E94">
        <f>D94-D117</f>
        <v>4.2553498206048186</v>
      </c>
    </row>
    <row r="95" spans="1:10">
      <c r="B95">
        <v>147.81200000000001</v>
      </c>
      <c r="C95">
        <v>37.21</v>
      </c>
      <c r="D95">
        <f t="shared" si="6"/>
        <v>3.9723730180059125</v>
      </c>
      <c r="E95">
        <f>D95-D118</f>
        <v>3.9723730180059125</v>
      </c>
    </row>
    <row r="96" spans="1:10">
      <c r="B96">
        <v>117.804</v>
      </c>
      <c r="C96">
        <v>41.636000000000003</v>
      </c>
      <c r="D96">
        <f t="shared" si="6"/>
        <v>2.8293784225189738</v>
      </c>
      <c r="E96">
        <f>D96-D119</f>
        <v>2.8293784225189738</v>
      </c>
    </row>
    <row r="97" spans="1:5">
      <c r="B97">
        <v>97.653999999999996</v>
      </c>
      <c r="C97">
        <v>29.463999999999999</v>
      </c>
      <c r="D97">
        <f t="shared" si="6"/>
        <v>3.3143497149063266</v>
      </c>
      <c r="E97">
        <f>D97-D120</f>
        <v>3.3143497149063266</v>
      </c>
    </row>
    <row r="98" spans="1:5">
      <c r="B98">
        <v>106.44799999999999</v>
      </c>
      <c r="C98">
        <v>34.57</v>
      </c>
      <c r="D98">
        <f t="shared" si="6"/>
        <v>3.0792016199016485</v>
      </c>
      <c r="E98">
        <f>D98-D121</f>
        <v>3.0792016199016485</v>
      </c>
    </row>
    <row r="99" spans="1:5">
      <c r="B99">
        <v>97.256</v>
      </c>
      <c r="C99">
        <v>40.249000000000002</v>
      </c>
      <c r="D99">
        <f t="shared" si="6"/>
        <v>2.4163581703893264</v>
      </c>
      <c r="E99">
        <f>D99-D122</f>
        <v>2.4163581703893264</v>
      </c>
    </row>
    <row r="100" spans="1:5">
      <c r="B100">
        <v>143.30099999999999</v>
      </c>
      <c r="C100">
        <v>24.413</v>
      </c>
      <c r="D100">
        <f t="shared" si="6"/>
        <v>5.8698644164994054</v>
      </c>
      <c r="E100">
        <f>D100-D123</f>
        <v>5.8698644164994054</v>
      </c>
    </row>
    <row r="101" spans="1:5">
      <c r="B101">
        <v>105.88</v>
      </c>
      <c r="C101">
        <v>38.69</v>
      </c>
      <c r="D101">
        <f t="shared" si="6"/>
        <v>2.7366244507624709</v>
      </c>
      <c r="E101">
        <f>D101-D124</f>
        <v>2.7366244507624709</v>
      </c>
    </row>
    <row r="102" spans="1:5">
      <c r="B102">
        <v>151.65199999999999</v>
      </c>
      <c r="C102">
        <v>31.867999999999999</v>
      </c>
      <c r="D102">
        <f t="shared" si="6"/>
        <v>4.7587548638132295</v>
      </c>
      <c r="E102">
        <f>D102-D125</f>
        <v>4.7587548638132295</v>
      </c>
    </row>
    <row r="103" spans="1:5">
      <c r="B103">
        <v>153.929</v>
      </c>
      <c r="C103">
        <v>25.055</v>
      </c>
      <c r="D103">
        <f t="shared" si="6"/>
        <v>6.1436439832368794</v>
      </c>
      <c r="E103">
        <f>D103-D126</f>
        <v>6.1436439832368794</v>
      </c>
    </row>
    <row r="104" spans="1:5">
      <c r="B104">
        <v>129.678</v>
      </c>
      <c r="C104">
        <v>40.360999999999997</v>
      </c>
      <c r="D104">
        <f t="shared" si="6"/>
        <v>3.2129530982879513</v>
      </c>
      <c r="E104">
        <f>D104-D127</f>
        <v>3.2129530982879513</v>
      </c>
    </row>
    <row r="105" spans="1:5">
      <c r="B105">
        <v>119.914</v>
      </c>
      <c r="C105">
        <v>23.021999999999998</v>
      </c>
      <c r="D105">
        <f t="shared" si="6"/>
        <v>5.2086699678568333</v>
      </c>
      <c r="E105">
        <f>D105-D128</f>
        <v>5.2086699678568333</v>
      </c>
    </row>
    <row r="106" spans="1:5">
      <c r="B106">
        <v>121.794</v>
      </c>
      <c r="C106">
        <v>30.885000000000002</v>
      </c>
      <c r="D106">
        <f t="shared" si="6"/>
        <v>3.9434677027683338</v>
      </c>
      <c r="E106">
        <f>D106-D129</f>
        <v>3.9434677027683338</v>
      </c>
    </row>
    <row r="107" spans="1:5">
      <c r="B107">
        <v>158.35400000000001</v>
      </c>
      <c r="C107">
        <v>24.597000000000001</v>
      </c>
      <c r="D107">
        <f t="shared" si="6"/>
        <v>6.4379395861283895</v>
      </c>
      <c r="E107">
        <f>D107-D130</f>
        <v>6.4379395861283895</v>
      </c>
    </row>
    <row r="108" spans="1:5">
      <c r="A108" t="s">
        <v>9</v>
      </c>
      <c r="B108">
        <v>55.447000000000003</v>
      </c>
      <c r="C108">
        <v>25.597000000000001</v>
      </c>
      <c r="D108">
        <f>B108/C108</f>
        <v>2.1661522834707192</v>
      </c>
      <c r="E108">
        <f>D108-D114</f>
        <v>2.1661522834707192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78"/>
  <sheetViews>
    <sheetView zoomScale="50" zoomScaleNormal="50" zoomScalePageLayoutView="50" workbookViewId="0">
      <selection activeCell="I22" sqref="I22"/>
    </sheetView>
  </sheetViews>
  <sheetFormatPr baseColWidth="10" defaultRowHeight="15" x14ac:dyDescent="0"/>
  <sheetData>
    <row r="2" spans="1:17">
      <c r="A2" t="s">
        <v>8</v>
      </c>
      <c r="B2" t="s">
        <v>0</v>
      </c>
      <c r="C2" t="s">
        <v>1</v>
      </c>
      <c r="D2" t="s">
        <v>3</v>
      </c>
      <c r="E2" t="s">
        <v>10</v>
      </c>
      <c r="F2" t="s">
        <v>4</v>
      </c>
      <c r="G2" t="s">
        <v>5</v>
      </c>
      <c r="H2" t="s">
        <v>21</v>
      </c>
      <c r="I2" t="s">
        <v>6</v>
      </c>
      <c r="J2" t="s">
        <v>7</v>
      </c>
    </row>
    <row r="3" spans="1:17">
      <c r="B3">
        <v>92.358999999999995</v>
      </c>
      <c r="C3">
        <v>73.667000000000002</v>
      </c>
      <c r="D3">
        <f>B3/C3</f>
        <v>1.2537364084325409</v>
      </c>
      <c r="E3">
        <f>D3-$D$16</f>
        <v>0.58426928236466913</v>
      </c>
      <c r="F3">
        <f>AVERAGE(E3:E15)</f>
        <v>1.4048100909418662</v>
      </c>
      <c r="G3">
        <f>STDEV(E3:E15)</f>
        <v>1.013868139580314</v>
      </c>
      <c r="H3">
        <f>G3/SQRT(COUNT(E3:E15))</f>
        <v>0.28119642798585409</v>
      </c>
      <c r="I3">
        <f>F3-G3</f>
        <v>0.39094195136155219</v>
      </c>
      <c r="J3">
        <f>F3+G3</f>
        <v>2.4186782305221799</v>
      </c>
    </row>
    <row r="4" spans="1:17">
      <c r="B4">
        <v>25.254000000000001</v>
      </c>
      <c r="C4">
        <v>38.006</v>
      </c>
      <c r="D4">
        <f t="shared" ref="D4:D16" si="0">B4/C4</f>
        <v>0.66447403041625008</v>
      </c>
      <c r="E4">
        <f t="shared" ref="E4:E16" si="1">D4-$D$16</f>
        <v>-4.9930956516216485E-3</v>
      </c>
      <c r="I4">
        <f>F3-(2*G3)</f>
        <v>-0.62292618821876178</v>
      </c>
      <c r="J4">
        <f>F3+(2*G3)</f>
        <v>3.4325463701024939</v>
      </c>
      <c r="M4" t="s">
        <v>19</v>
      </c>
      <c r="N4">
        <f>F3</f>
        <v>1.4048100909418662</v>
      </c>
      <c r="O4">
        <f>F19</f>
        <v>6.7507690553591386</v>
      </c>
      <c r="P4">
        <f>F43</f>
        <v>4.5203183380575371</v>
      </c>
      <c r="Q4">
        <f>E72</f>
        <v>5.1272394309009925</v>
      </c>
    </row>
    <row r="5" spans="1:17">
      <c r="B5">
        <v>72.932000000000002</v>
      </c>
      <c r="C5">
        <v>31.623000000000001</v>
      </c>
      <c r="D5">
        <f t="shared" si="0"/>
        <v>2.3062960503431045</v>
      </c>
      <c r="E5">
        <f t="shared" si="1"/>
        <v>1.6368289242752327</v>
      </c>
      <c r="M5" t="s">
        <v>20</v>
      </c>
      <c r="N5">
        <f>N4/O4</f>
        <v>0.20809630420205966</v>
      </c>
      <c r="O5">
        <f>O4/O4</f>
        <v>1</v>
      </c>
      <c r="P5">
        <f>P4/O4</f>
        <v>0.66960050047469111</v>
      </c>
      <c r="Q5">
        <f>Q4/O4</f>
        <v>0.75950449331853576</v>
      </c>
    </row>
    <row r="6" spans="1:17">
      <c r="B6">
        <v>67.569999999999993</v>
      </c>
      <c r="C6">
        <v>24.585000000000001</v>
      </c>
      <c r="D6">
        <f t="shared" si="0"/>
        <v>2.7484238356721575</v>
      </c>
      <c r="E6">
        <f t="shared" si="1"/>
        <v>2.0789567096042858</v>
      </c>
      <c r="N6">
        <f>N5/N4</f>
        <v>0.14813127094107065</v>
      </c>
      <c r="O6">
        <f>O5/O4</f>
        <v>0.14813127094107062</v>
      </c>
      <c r="P6">
        <f>P5/P4</f>
        <v>0.14813127094107062</v>
      </c>
      <c r="Q6">
        <f>Q5/Q4</f>
        <v>0.14813127094107065</v>
      </c>
    </row>
    <row r="7" spans="1:17">
      <c r="B7">
        <v>54.893000000000001</v>
      </c>
      <c r="C7">
        <v>47.03</v>
      </c>
      <c r="D7">
        <f t="shared" si="0"/>
        <v>1.1671911545821816</v>
      </c>
      <c r="E7">
        <f t="shared" si="1"/>
        <v>0.49772402851430986</v>
      </c>
      <c r="N7" t="s">
        <v>15</v>
      </c>
      <c r="O7" t="s">
        <v>16</v>
      </c>
      <c r="P7" t="s">
        <v>17</v>
      </c>
      <c r="Q7" t="s">
        <v>18</v>
      </c>
    </row>
    <row r="8" spans="1:17">
      <c r="B8">
        <v>56.417000000000002</v>
      </c>
      <c r="C8">
        <v>53.805999999999997</v>
      </c>
      <c r="D8">
        <f t="shared" si="0"/>
        <v>1.0485261866706317</v>
      </c>
      <c r="E8">
        <f t="shared" si="1"/>
        <v>0.37905906060275996</v>
      </c>
      <c r="M8" t="s">
        <v>5</v>
      </c>
      <c r="N8">
        <f>H3</f>
        <v>0.28119642798585409</v>
      </c>
      <c r="O8">
        <f>H19</f>
        <v>0.84713610698655861</v>
      </c>
      <c r="P8">
        <f>H43</f>
        <v>0.47813254294418295</v>
      </c>
      <c r="Q8">
        <f>H61</f>
        <v>0.43518813658661698</v>
      </c>
    </row>
    <row r="9" spans="1:17">
      <c r="B9">
        <v>45.164999999999999</v>
      </c>
      <c r="C9">
        <v>28.302</v>
      </c>
      <c r="D9">
        <f t="shared" si="0"/>
        <v>1.5958236167055331</v>
      </c>
      <c r="E9">
        <f t="shared" si="1"/>
        <v>0.92635649063766135</v>
      </c>
      <c r="M9" t="s">
        <v>20</v>
      </c>
      <c r="N9">
        <f>N6*N8</f>
        <v>4.165398426163381E-2</v>
      </c>
      <c r="O9">
        <f>O6*O8</f>
        <v>0.12548734818798971</v>
      </c>
      <c r="P9">
        <f>P6*P8</f>
        <v>7.0826381264607843E-2</v>
      </c>
      <c r="Q9">
        <f>Q6*Q8</f>
        <v>6.4464971771051816E-2</v>
      </c>
    </row>
    <row r="10" spans="1:17">
      <c r="B10">
        <v>127.10299999999999</v>
      </c>
      <c r="C10">
        <v>55.494</v>
      </c>
      <c r="D10">
        <f t="shared" si="0"/>
        <v>2.2903917540635024</v>
      </c>
      <c r="E10">
        <f t="shared" si="1"/>
        <v>1.6209246279956306</v>
      </c>
    </row>
    <row r="11" spans="1:17">
      <c r="B11">
        <v>109.917</v>
      </c>
      <c r="C11">
        <v>27.984000000000002</v>
      </c>
      <c r="D11">
        <f t="shared" si="0"/>
        <v>3.9278516295025727</v>
      </c>
      <c r="E11">
        <f t="shared" si="1"/>
        <v>3.258384503434701</v>
      </c>
    </row>
    <row r="12" spans="1:17">
      <c r="B12">
        <v>104.884</v>
      </c>
      <c r="C12">
        <v>31.808</v>
      </c>
      <c r="D12">
        <f t="shared" si="0"/>
        <v>3.2974094567404428</v>
      </c>
      <c r="E12">
        <f t="shared" si="1"/>
        <v>2.6279423306725711</v>
      </c>
    </row>
    <row r="13" spans="1:17">
      <c r="B13">
        <v>87.69</v>
      </c>
      <c r="C13">
        <v>26.873999999999999</v>
      </c>
      <c r="D13">
        <f t="shared" si="0"/>
        <v>3.2630051350747937</v>
      </c>
      <c r="E13">
        <f t="shared" si="1"/>
        <v>2.593538009006922</v>
      </c>
    </row>
    <row r="14" spans="1:17">
      <c r="B14">
        <v>38.406999999999996</v>
      </c>
      <c r="C14">
        <v>17.913</v>
      </c>
      <c r="D14">
        <f t="shared" si="0"/>
        <v>2.1440853011779151</v>
      </c>
      <c r="E14">
        <f t="shared" si="1"/>
        <v>1.4746181751100433</v>
      </c>
    </row>
    <row r="15" spans="1:17">
      <c r="B15">
        <v>49.875</v>
      </c>
      <c r="C15">
        <v>39.634</v>
      </c>
      <c r="D15">
        <f t="shared" si="0"/>
        <v>1.2583892617449663</v>
      </c>
      <c r="E15">
        <f t="shared" si="1"/>
        <v>0.58892213567709462</v>
      </c>
    </row>
    <row r="16" spans="1:17">
      <c r="A16" t="s">
        <v>9</v>
      </c>
      <c r="B16">
        <v>14.183999999999999</v>
      </c>
      <c r="C16">
        <v>21.187000000000001</v>
      </c>
      <c r="D16">
        <f t="shared" si="0"/>
        <v>0.66946712606787173</v>
      </c>
      <c r="E16">
        <f t="shared" si="1"/>
        <v>0</v>
      </c>
    </row>
    <row r="18" spans="1:10">
      <c r="A18" t="s">
        <v>12</v>
      </c>
      <c r="B18" t="s">
        <v>0</v>
      </c>
      <c r="C18" t="s">
        <v>1</v>
      </c>
      <c r="D18" t="s">
        <v>3</v>
      </c>
      <c r="E18" t="s">
        <v>10</v>
      </c>
      <c r="F18" t="s">
        <v>4</v>
      </c>
      <c r="G18" t="s">
        <v>5</v>
      </c>
      <c r="H18" t="s">
        <v>21</v>
      </c>
      <c r="I18" t="s">
        <v>6</v>
      </c>
      <c r="J18" t="s">
        <v>7</v>
      </c>
    </row>
    <row r="19" spans="1:10">
      <c r="B19">
        <v>202.53800000000001</v>
      </c>
      <c r="C19">
        <v>32.695999999999998</v>
      </c>
      <c r="D19">
        <f>B19/C19</f>
        <v>6.1945803768045025</v>
      </c>
      <c r="E19">
        <f>D19-$D$39</f>
        <v>5.6423174259607212</v>
      </c>
      <c r="F19">
        <f>AVERAGE(E19:E38)</f>
        <v>6.7507690553591386</v>
      </c>
      <c r="G19">
        <f>STDEV(E19:E38)</f>
        <v>3.7885078428329595</v>
      </c>
      <c r="H19">
        <f>G19/SQRT((COUNT(E19:E38)))</f>
        <v>0.84713610698655861</v>
      </c>
      <c r="I19">
        <f>F19-G19</f>
        <v>2.9622612125261791</v>
      </c>
      <c r="J19">
        <f>F19+G19</f>
        <v>10.539276898192098</v>
      </c>
    </row>
    <row r="20" spans="1:10">
      <c r="B20">
        <v>174.83199999999999</v>
      </c>
      <c r="C20">
        <v>37.738999999999997</v>
      </c>
      <c r="D20">
        <f t="shared" ref="D20:D39" si="2">B20/C20</f>
        <v>4.6326611727920719</v>
      </c>
      <c r="E20">
        <f t="shared" ref="E20:E39" si="3">D20-$D$39</f>
        <v>4.0803982219482906</v>
      </c>
      <c r="I20">
        <f>F19-(2*G19)</f>
        <v>-0.82624663030678036</v>
      </c>
      <c r="J20">
        <f>F19+(2*G19)</f>
        <v>14.327784741025058</v>
      </c>
    </row>
    <row r="21" spans="1:10">
      <c r="B21">
        <v>222.03700000000001</v>
      </c>
      <c r="C21">
        <v>41.905999999999999</v>
      </c>
      <c r="D21">
        <f t="shared" si="2"/>
        <v>5.2984536820503036</v>
      </c>
      <c r="E21">
        <f t="shared" si="3"/>
        <v>4.7461907312065224</v>
      </c>
      <c r="I21">
        <f>F20-(2*G20)</f>
        <v>0</v>
      </c>
      <c r="J21">
        <f>F20+(2*G20)</f>
        <v>0</v>
      </c>
    </row>
    <row r="22" spans="1:10">
      <c r="B22">
        <v>200.38200000000001</v>
      </c>
      <c r="C22">
        <v>46.981000000000002</v>
      </c>
      <c r="D22">
        <f t="shared" si="2"/>
        <v>4.2651710265852154</v>
      </c>
      <c r="E22">
        <f t="shared" si="3"/>
        <v>3.7129080757414346</v>
      </c>
    </row>
    <row r="23" spans="1:10">
      <c r="B23">
        <v>176.745</v>
      </c>
      <c r="C23">
        <v>26.885000000000002</v>
      </c>
      <c r="D23">
        <f t="shared" si="2"/>
        <v>6.5741119583410823</v>
      </c>
      <c r="E23">
        <f t="shared" si="3"/>
        <v>6.021849007497301</v>
      </c>
    </row>
    <row r="24" spans="1:10">
      <c r="B24">
        <v>216.77199999999999</v>
      </c>
      <c r="C24">
        <v>20.047000000000001</v>
      </c>
      <c r="D24">
        <f t="shared" si="2"/>
        <v>10.813189005836284</v>
      </c>
      <c r="E24">
        <f t="shared" si="3"/>
        <v>10.260926054992503</v>
      </c>
    </row>
    <row r="25" spans="1:10">
      <c r="B25">
        <v>225.21700000000001</v>
      </c>
      <c r="C25">
        <v>18.341999999999999</v>
      </c>
      <c r="D25">
        <f t="shared" si="2"/>
        <v>12.27875913204667</v>
      </c>
      <c r="E25">
        <f t="shared" si="3"/>
        <v>11.726496181202888</v>
      </c>
    </row>
    <row r="26" spans="1:10">
      <c r="B26">
        <v>223.75800000000001</v>
      </c>
      <c r="C26">
        <v>23.01</v>
      </c>
      <c r="D26">
        <f t="shared" si="2"/>
        <v>9.7243807040417209</v>
      </c>
      <c r="E26">
        <f t="shared" si="3"/>
        <v>9.1721177531979396</v>
      </c>
    </row>
    <row r="27" spans="1:10">
      <c r="B27">
        <v>211.37200000000001</v>
      </c>
      <c r="C27">
        <v>28.756</v>
      </c>
      <c r="D27">
        <f t="shared" si="2"/>
        <v>7.3505355404089583</v>
      </c>
      <c r="E27">
        <f t="shared" si="3"/>
        <v>6.798272589565177</v>
      </c>
    </row>
    <row r="28" spans="1:10">
      <c r="B28">
        <v>198.79599999999999</v>
      </c>
      <c r="C28">
        <v>27.36</v>
      </c>
      <c r="D28">
        <f t="shared" si="2"/>
        <v>7.2659356725146198</v>
      </c>
      <c r="E28">
        <f t="shared" si="3"/>
        <v>6.7136727216708385</v>
      </c>
    </row>
    <row r="29" spans="1:10">
      <c r="B29">
        <v>208.10300000000001</v>
      </c>
      <c r="C29">
        <v>27.472999999999999</v>
      </c>
      <c r="D29">
        <f t="shared" si="2"/>
        <v>7.5748189131146955</v>
      </c>
      <c r="E29">
        <f t="shared" si="3"/>
        <v>7.0225559622709142</v>
      </c>
    </row>
    <row r="30" spans="1:10">
      <c r="B30">
        <v>159.91300000000001</v>
      </c>
      <c r="C30">
        <v>27.843</v>
      </c>
      <c r="D30">
        <f t="shared" si="2"/>
        <v>5.7433825378012431</v>
      </c>
      <c r="E30">
        <f t="shared" si="3"/>
        <v>5.1911195869574618</v>
      </c>
    </row>
    <row r="31" spans="1:10">
      <c r="B31">
        <v>113.871</v>
      </c>
      <c r="C31">
        <v>30.407</v>
      </c>
      <c r="D31">
        <f t="shared" si="2"/>
        <v>3.7448942677672901</v>
      </c>
      <c r="E31">
        <f t="shared" si="3"/>
        <v>3.1926313169235092</v>
      </c>
    </row>
    <row r="32" spans="1:10">
      <c r="B32">
        <v>143.61500000000001</v>
      </c>
      <c r="C32">
        <v>27.459</v>
      </c>
      <c r="D32">
        <f t="shared" si="2"/>
        <v>5.2301613314396009</v>
      </c>
      <c r="E32">
        <f t="shared" si="3"/>
        <v>4.6778983805958196</v>
      </c>
    </row>
    <row r="33" spans="1:10">
      <c r="B33">
        <v>162.946</v>
      </c>
      <c r="C33">
        <v>30.596</v>
      </c>
      <c r="D33">
        <f t="shared" si="2"/>
        <v>5.325728853444895</v>
      </c>
      <c r="E33">
        <f t="shared" si="3"/>
        <v>4.7734659026011137</v>
      </c>
    </row>
    <row r="34" spans="1:10">
      <c r="B34">
        <v>166.77600000000001</v>
      </c>
      <c r="C34">
        <v>31.588000000000001</v>
      </c>
      <c r="D34">
        <f t="shared" si="2"/>
        <v>5.2797264784095228</v>
      </c>
      <c r="E34">
        <f t="shared" si="3"/>
        <v>4.7274635275657415</v>
      </c>
    </row>
    <row r="35" spans="1:10">
      <c r="B35">
        <v>227.59899999999999</v>
      </c>
      <c r="C35">
        <v>11.081</v>
      </c>
      <c r="D35">
        <f t="shared" si="2"/>
        <v>20.539572240772493</v>
      </c>
      <c r="E35">
        <f t="shared" si="3"/>
        <v>19.987309289928714</v>
      </c>
    </row>
    <row r="36" spans="1:10">
      <c r="B36">
        <v>156.40799999999999</v>
      </c>
      <c r="C36">
        <v>27.867000000000001</v>
      </c>
      <c r="D36">
        <f t="shared" si="2"/>
        <v>5.61266013564431</v>
      </c>
      <c r="E36">
        <f t="shared" si="3"/>
        <v>5.0603971848005287</v>
      </c>
    </row>
    <row r="37" spans="1:10">
      <c r="B37">
        <v>195.83</v>
      </c>
      <c r="C37">
        <v>32.201999999999998</v>
      </c>
      <c r="D37">
        <f t="shared" si="2"/>
        <v>6.0812992981802383</v>
      </c>
      <c r="E37">
        <f t="shared" si="3"/>
        <v>5.529036347336457</v>
      </c>
    </row>
    <row r="38" spans="1:10">
      <c r="B38">
        <v>192.072</v>
      </c>
      <c r="C38">
        <v>29.411000000000001</v>
      </c>
      <c r="D38">
        <f t="shared" si="2"/>
        <v>6.530617796062697</v>
      </c>
      <c r="E38">
        <f t="shared" si="3"/>
        <v>5.9783548452189157</v>
      </c>
    </row>
    <row r="39" spans="1:10">
      <c r="A39" t="s">
        <v>9</v>
      </c>
      <c r="B39">
        <v>15.021000000000001</v>
      </c>
      <c r="C39">
        <v>27.199000000000002</v>
      </c>
      <c r="D39">
        <f t="shared" si="2"/>
        <v>0.55226295084378096</v>
      </c>
      <c r="E39">
        <f t="shared" si="3"/>
        <v>0</v>
      </c>
    </row>
    <row r="42" spans="1:10">
      <c r="A42" t="s">
        <v>13</v>
      </c>
      <c r="B42" t="s">
        <v>0</v>
      </c>
      <c r="C42" t="s">
        <v>1</v>
      </c>
      <c r="D42" t="s">
        <v>3</v>
      </c>
      <c r="E42" t="s">
        <v>10</v>
      </c>
      <c r="F42" t="s">
        <v>4</v>
      </c>
      <c r="G42" t="s">
        <v>5</v>
      </c>
      <c r="H42" t="s">
        <v>21</v>
      </c>
      <c r="I42" t="s">
        <v>6</v>
      </c>
      <c r="J42" t="s">
        <v>7</v>
      </c>
    </row>
    <row r="43" spans="1:10">
      <c r="B43">
        <v>212.00200000000001</v>
      </c>
      <c r="C43">
        <v>31.015999999999998</v>
      </c>
      <c r="D43">
        <f>B43/C43</f>
        <v>6.8352463244776898</v>
      </c>
      <c r="E43">
        <f>D43-$D$57</f>
        <v>5.0777200129822173</v>
      </c>
      <c r="F43">
        <f>AVERAGE(E43:E56)</f>
        <v>4.5203183380575371</v>
      </c>
      <c r="G43">
        <f>STDEV(E43:E56)</f>
        <v>1.7890081611641109</v>
      </c>
      <c r="H43">
        <f>G43/SQRT((COUNT(E43:E56)))</f>
        <v>0.47813254294418295</v>
      </c>
      <c r="I43">
        <f>F43-G43</f>
        <v>2.7313101768934263</v>
      </c>
      <c r="J43">
        <f>F43+G43</f>
        <v>6.3093264992216476</v>
      </c>
    </row>
    <row r="44" spans="1:10">
      <c r="B44">
        <v>239.24100000000001</v>
      </c>
      <c r="C44">
        <v>42.378999999999998</v>
      </c>
      <c r="D44">
        <f t="shared" ref="D44:D57" si="4">B44/C44</f>
        <v>5.6452724226621678</v>
      </c>
      <c r="E44">
        <f t="shared" ref="E44:E57" si="5">D44-$D$57</f>
        <v>3.8877461111666953</v>
      </c>
      <c r="I44">
        <f>F43-(2*G43)</f>
        <v>0.94230201572931538</v>
      </c>
      <c r="J44">
        <f>F43+(2*G43)</f>
        <v>8.0983346603857598</v>
      </c>
    </row>
    <row r="45" spans="1:10">
      <c r="B45">
        <v>207.42699999999999</v>
      </c>
      <c r="C45">
        <v>34.469000000000001</v>
      </c>
      <c r="D45">
        <f t="shared" si="4"/>
        <v>6.0177840958542452</v>
      </c>
      <c r="E45">
        <f t="shared" si="5"/>
        <v>4.2602577843587728</v>
      </c>
    </row>
    <row r="46" spans="1:10">
      <c r="B46">
        <v>179.071</v>
      </c>
      <c r="C46">
        <v>35.680999999999997</v>
      </c>
      <c r="D46">
        <f t="shared" si="4"/>
        <v>5.0186653961492116</v>
      </c>
      <c r="E46">
        <f t="shared" si="5"/>
        <v>3.2611390846537391</v>
      </c>
    </row>
    <row r="47" spans="1:10">
      <c r="B47">
        <v>192.28</v>
      </c>
      <c r="C47">
        <v>31.646000000000001</v>
      </c>
      <c r="D47">
        <f t="shared" si="4"/>
        <v>6.0759653668710101</v>
      </c>
      <c r="E47">
        <f t="shared" si="5"/>
        <v>4.3184390553755376</v>
      </c>
    </row>
    <row r="48" spans="1:10">
      <c r="B48">
        <v>158.10499999999999</v>
      </c>
      <c r="C48">
        <v>25.51</v>
      </c>
      <c r="D48">
        <f t="shared" si="4"/>
        <v>6.1977655821246564</v>
      </c>
      <c r="E48">
        <f t="shared" si="5"/>
        <v>4.440239270629184</v>
      </c>
    </row>
    <row r="49" spans="1:10">
      <c r="B49">
        <v>139.749</v>
      </c>
      <c r="C49">
        <v>36.789000000000001</v>
      </c>
      <c r="D49">
        <f t="shared" si="4"/>
        <v>3.7986626437250264</v>
      </c>
      <c r="E49">
        <f t="shared" si="5"/>
        <v>2.0411363322295539</v>
      </c>
    </row>
    <row r="50" spans="1:10">
      <c r="B50">
        <v>166.273</v>
      </c>
      <c r="C50">
        <v>28.568000000000001</v>
      </c>
      <c r="D50">
        <f t="shared" si="4"/>
        <v>5.8202534304116487</v>
      </c>
      <c r="E50">
        <f t="shared" si="5"/>
        <v>4.0627271189161762</v>
      </c>
    </row>
    <row r="51" spans="1:10">
      <c r="B51">
        <v>192.65899999999999</v>
      </c>
      <c r="C51">
        <v>20.276</v>
      </c>
      <c r="D51">
        <f t="shared" si="4"/>
        <v>9.5018248175182478</v>
      </c>
      <c r="E51">
        <f t="shared" si="5"/>
        <v>7.7442985060227754</v>
      </c>
    </row>
    <row r="52" spans="1:10">
      <c r="B52">
        <v>174.137</v>
      </c>
      <c r="C52">
        <v>21.234000000000002</v>
      </c>
      <c r="D52">
        <f t="shared" si="4"/>
        <v>8.200857115946123</v>
      </c>
      <c r="E52">
        <f t="shared" si="5"/>
        <v>6.4433308044506505</v>
      </c>
    </row>
    <row r="53" spans="1:10">
      <c r="B53">
        <v>218.66900000000001</v>
      </c>
      <c r="C53">
        <v>25.821999999999999</v>
      </c>
      <c r="D53">
        <f t="shared" si="4"/>
        <v>8.4683215862442882</v>
      </c>
      <c r="E53">
        <f t="shared" si="5"/>
        <v>6.7107952747488158</v>
      </c>
    </row>
    <row r="54" spans="1:10">
      <c r="B54">
        <v>193.27099999999999</v>
      </c>
      <c r="C54">
        <v>26.103999999999999</v>
      </c>
      <c r="D54">
        <f t="shared" si="4"/>
        <v>7.4038844621513942</v>
      </c>
      <c r="E54">
        <f t="shared" si="5"/>
        <v>5.6463581506559217</v>
      </c>
    </row>
    <row r="55" spans="1:10">
      <c r="B55">
        <v>193.06299999999999</v>
      </c>
      <c r="C55">
        <v>31.202000000000002</v>
      </c>
      <c r="D55">
        <f t="shared" si="4"/>
        <v>6.1875200307672582</v>
      </c>
      <c r="E55">
        <f t="shared" si="5"/>
        <v>4.4299937192717858</v>
      </c>
    </row>
    <row r="56" spans="1:10">
      <c r="B56">
        <v>97.724000000000004</v>
      </c>
      <c r="C56">
        <v>35.957000000000001</v>
      </c>
      <c r="D56">
        <f t="shared" si="4"/>
        <v>2.717801818839169</v>
      </c>
      <c r="E56">
        <f t="shared" si="5"/>
        <v>0.96027550734369682</v>
      </c>
    </row>
    <row r="57" spans="1:10">
      <c r="A57" t="s">
        <v>9</v>
      </c>
      <c r="B57">
        <v>21.542000000000002</v>
      </c>
      <c r="C57">
        <v>12.257</v>
      </c>
      <c r="D57">
        <f t="shared" si="4"/>
        <v>1.7575263114954722</v>
      </c>
      <c r="E57">
        <f t="shared" si="5"/>
        <v>0</v>
      </c>
    </row>
    <row r="60" spans="1:10">
      <c r="A60" t="s">
        <v>22</v>
      </c>
      <c r="B60" t="s">
        <v>0</v>
      </c>
      <c r="C60" t="s">
        <v>1</v>
      </c>
      <c r="D60" t="s">
        <v>3</v>
      </c>
      <c r="E60" t="s">
        <v>10</v>
      </c>
      <c r="F60" t="s">
        <v>4</v>
      </c>
      <c r="G60" t="s">
        <v>5</v>
      </c>
      <c r="H60" t="s">
        <v>21</v>
      </c>
      <c r="I60" t="s">
        <v>6</v>
      </c>
      <c r="J60" t="s">
        <v>7</v>
      </c>
    </row>
    <row r="61" spans="1:10">
      <c r="B61">
        <v>140.172</v>
      </c>
      <c r="C61">
        <v>24.413</v>
      </c>
      <c r="D61">
        <f>B61/C61</f>
        <v>5.741694998566337</v>
      </c>
      <c r="E61">
        <f>D61-$D$78</f>
        <v>3.6419830249001732</v>
      </c>
      <c r="F61">
        <f>AVERAGE(E61:E77)</f>
        <v>4.0106113474404586</v>
      </c>
      <c r="G61">
        <f>STDEV(E61:E77)</f>
        <v>1.7943266541623473</v>
      </c>
      <c r="H61">
        <f>G61/SQRT((COUNT(E61:E77)))</f>
        <v>0.43518813658661698</v>
      </c>
      <c r="I61">
        <f>F61-G61</f>
        <v>2.2162846932781113</v>
      </c>
      <c r="J61">
        <f>F61+G61</f>
        <v>5.8049380016028058</v>
      </c>
    </row>
    <row r="62" spans="1:10">
      <c r="B62">
        <v>167.28100000000001</v>
      </c>
      <c r="C62">
        <v>28.288</v>
      </c>
      <c r="D62">
        <f t="shared" ref="D62:D78" si="6">B62/C62</f>
        <v>5.9134968891402719</v>
      </c>
      <c r="E62">
        <f t="shared" ref="E62:E78" si="7">D62-$D$78</f>
        <v>3.8137849154741081</v>
      </c>
      <c r="I62">
        <f>F61-(2*G61)</f>
        <v>0.42195803911576402</v>
      </c>
      <c r="J62">
        <f>F61+(2*G61)</f>
        <v>7.5992646557651531</v>
      </c>
    </row>
    <row r="63" spans="1:10">
      <c r="B63">
        <v>145.08500000000001</v>
      </c>
      <c r="C63">
        <v>26.414999999999999</v>
      </c>
      <c r="D63">
        <f t="shared" si="6"/>
        <v>5.4925231875828135</v>
      </c>
      <c r="E63">
        <f t="shared" si="7"/>
        <v>3.3928112139166497</v>
      </c>
    </row>
    <row r="64" spans="1:10">
      <c r="B64">
        <v>190.12</v>
      </c>
      <c r="C64">
        <v>29.713000000000001</v>
      </c>
      <c r="D64">
        <f t="shared" si="6"/>
        <v>6.3985460909366267</v>
      </c>
      <c r="E64">
        <f t="shared" si="7"/>
        <v>4.2988341172704629</v>
      </c>
    </row>
    <row r="65" spans="1:5">
      <c r="B65">
        <v>155.65</v>
      </c>
      <c r="C65">
        <v>30.858000000000001</v>
      </c>
      <c r="D65">
        <f t="shared" si="6"/>
        <v>5.0440728498282459</v>
      </c>
      <c r="E65">
        <f t="shared" si="7"/>
        <v>2.9443608761620821</v>
      </c>
    </row>
    <row r="66" spans="1:5">
      <c r="B66">
        <v>193.56</v>
      </c>
      <c r="C66">
        <v>23.213999999999999</v>
      </c>
      <c r="D66">
        <f t="shared" si="6"/>
        <v>8.338071853192039</v>
      </c>
      <c r="E66">
        <f t="shared" si="7"/>
        <v>6.2383598795258752</v>
      </c>
    </row>
    <row r="67" spans="1:5">
      <c r="B67">
        <v>207.905</v>
      </c>
      <c r="C67">
        <v>22.033000000000001</v>
      </c>
      <c r="D67">
        <f t="shared" si="6"/>
        <v>9.4360731629827974</v>
      </c>
      <c r="E67">
        <f t="shared" si="7"/>
        <v>7.3363611893166336</v>
      </c>
    </row>
    <row r="68" spans="1:5">
      <c r="B68">
        <v>161.77500000000001</v>
      </c>
      <c r="C68">
        <v>37.423999999999999</v>
      </c>
      <c r="D68">
        <f t="shared" si="6"/>
        <v>4.3227607952116287</v>
      </c>
      <c r="E68">
        <f t="shared" si="7"/>
        <v>2.2230488215454649</v>
      </c>
    </row>
    <row r="69" spans="1:5">
      <c r="B69">
        <v>131.85300000000001</v>
      </c>
      <c r="C69">
        <v>60.374000000000002</v>
      </c>
      <c r="D69">
        <f t="shared" si="6"/>
        <v>2.1839367939841656</v>
      </c>
      <c r="E69">
        <f t="shared" si="7"/>
        <v>8.4224820318001825E-2</v>
      </c>
    </row>
    <row r="70" spans="1:5">
      <c r="B70">
        <v>180.47399999999999</v>
      </c>
      <c r="C70">
        <v>47.264000000000003</v>
      </c>
      <c r="D70">
        <f t="shared" si="6"/>
        <v>3.8184241706161135</v>
      </c>
      <c r="E70">
        <f t="shared" si="7"/>
        <v>1.7187121969499497</v>
      </c>
    </row>
    <row r="71" spans="1:5">
      <c r="B71">
        <v>173.52600000000001</v>
      </c>
      <c r="C71">
        <v>34.886000000000003</v>
      </c>
      <c r="D71">
        <f t="shared" si="6"/>
        <v>4.9740870263142805</v>
      </c>
      <c r="E71">
        <f t="shared" si="7"/>
        <v>2.8743750526481167</v>
      </c>
    </row>
    <row r="72" spans="1:5">
      <c r="B72">
        <v>195.26499999999999</v>
      </c>
      <c r="C72">
        <v>27.018999999999998</v>
      </c>
      <c r="D72">
        <f t="shared" si="6"/>
        <v>7.2269514045671563</v>
      </c>
      <c r="E72">
        <f t="shared" si="7"/>
        <v>5.1272394309009925</v>
      </c>
    </row>
    <row r="73" spans="1:5">
      <c r="B73">
        <v>134.76400000000001</v>
      </c>
      <c r="C73">
        <v>16.68</v>
      </c>
      <c r="D73">
        <f t="shared" si="6"/>
        <v>8.0793764988009595</v>
      </c>
      <c r="E73">
        <f t="shared" si="7"/>
        <v>5.9796645251347957</v>
      </c>
    </row>
    <row r="74" spans="1:5">
      <c r="B74">
        <v>166.37200000000001</v>
      </c>
      <c r="C74">
        <v>25.055</v>
      </c>
      <c r="D74">
        <f t="shared" si="6"/>
        <v>6.6402714029135907</v>
      </c>
      <c r="E74">
        <f t="shared" si="7"/>
        <v>4.5405594292474269</v>
      </c>
    </row>
    <row r="75" spans="1:5">
      <c r="B75">
        <v>116.842</v>
      </c>
      <c r="C75">
        <v>20.742000000000001</v>
      </c>
      <c r="D75">
        <f t="shared" si="6"/>
        <v>5.6331115610837914</v>
      </c>
      <c r="E75">
        <f t="shared" si="7"/>
        <v>3.5333995874176276</v>
      </c>
    </row>
    <row r="76" spans="1:5">
      <c r="B76">
        <v>194.596</v>
      </c>
      <c r="C76">
        <v>26.257000000000001</v>
      </c>
      <c r="D76">
        <f t="shared" si="6"/>
        <v>7.4112046311459796</v>
      </c>
      <c r="E76">
        <f t="shared" si="7"/>
        <v>5.3114926574798158</v>
      </c>
    </row>
    <row r="77" spans="1:5">
      <c r="B77">
        <v>181.1</v>
      </c>
      <c r="C77">
        <v>25.08</v>
      </c>
      <c r="D77">
        <f t="shared" si="6"/>
        <v>7.2208931419457736</v>
      </c>
      <c r="E77">
        <f t="shared" si="7"/>
        <v>5.1211811682796098</v>
      </c>
    </row>
    <row r="78" spans="1:5">
      <c r="A78" t="s">
        <v>9</v>
      </c>
      <c r="B78">
        <v>45.927</v>
      </c>
      <c r="C78">
        <v>21.873000000000001</v>
      </c>
      <c r="D78">
        <f t="shared" si="6"/>
        <v>2.0997119736661638</v>
      </c>
      <c r="E78">
        <f t="shared" si="7"/>
        <v>0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1"/>
  <sheetViews>
    <sheetView topLeftCell="A82" zoomScale="50" zoomScaleNormal="50" zoomScalePageLayoutView="50" workbookViewId="0">
      <selection activeCell="V1" sqref="V1:X1048576"/>
    </sheetView>
  </sheetViews>
  <sheetFormatPr baseColWidth="10" defaultRowHeight="15" x14ac:dyDescent="0"/>
  <sheetData>
    <row r="1" spans="1:34">
      <c r="V1" s="1"/>
      <c r="W1" s="1"/>
      <c r="X1" s="1"/>
    </row>
    <row r="2" spans="1:34">
      <c r="A2" t="s">
        <v>8</v>
      </c>
      <c r="B2" t="s">
        <v>0</v>
      </c>
      <c r="C2" t="s">
        <v>1</v>
      </c>
      <c r="D2" t="s">
        <v>3</v>
      </c>
      <c r="E2" t="s">
        <v>10</v>
      </c>
      <c r="F2" t="s">
        <v>4</v>
      </c>
      <c r="G2" t="s">
        <v>5</v>
      </c>
      <c r="H2" t="s">
        <v>21</v>
      </c>
      <c r="I2" t="s">
        <v>6</v>
      </c>
      <c r="J2" t="s">
        <v>7</v>
      </c>
      <c r="V2" s="1"/>
      <c r="W2" s="1"/>
      <c r="X2" s="1"/>
    </row>
    <row r="3" spans="1:34">
      <c r="B3">
        <v>227.63200000000001</v>
      </c>
      <c r="C3">
        <v>9.8089999999999993</v>
      </c>
      <c r="D3">
        <f>B3/C3</f>
        <v>23.20644306249363</v>
      </c>
      <c r="E3">
        <f>D3-$D$32</f>
        <v>17.514743457750548</v>
      </c>
      <c r="F3">
        <f>AVERAGE(E3:E31)</f>
        <v>15.554995134736444</v>
      </c>
      <c r="G3">
        <f>STDEV(E3:E31)</f>
        <v>6.4181543826856959</v>
      </c>
      <c r="H3">
        <f>G3/SQRT(COUNT(E3:E31))</f>
        <v>1.1918213485653479</v>
      </c>
      <c r="I3">
        <f>F3-G3</f>
        <v>9.1368407520507482</v>
      </c>
      <c r="J3">
        <f>F3+G3</f>
        <v>21.97314951742214</v>
      </c>
      <c r="V3" s="1"/>
      <c r="W3" s="1"/>
      <c r="X3" s="1"/>
    </row>
    <row r="4" spans="1:34">
      <c r="B4">
        <v>222.613</v>
      </c>
      <c r="C4">
        <v>6.2629999999999999</v>
      </c>
      <c r="D4">
        <f t="shared" ref="D4:D32" si="0">B4/C4</f>
        <v>35.544148171802654</v>
      </c>
      <c r="E4">
        <f t="shared" ref="E4:E32" si="1">D4-$D$32</f>
        <v>29.852448567059572</v>
      </c>
      <c r="I4">
        <f>F3-(2*G3)</f>
        <v>2.7186863693650523</v>
      </c>
      <c r="J4">
        <f>F3+(2*G3)</f>
        <v>28.391303900107836</v>
      </c>
      <c r="O4" t="s">
        <v>15</v>
      </c>
      <c r="P4" t="s">
        <v>16</v>
      </c>
      <c r="Q4" t="s">
        <v>17</v>
      </c>
      <c r="R4" t="s">
        <v>18</v>
      </c>
      <c r="V4" s="1"/>
      <c r="W4" s="1"/>
      <c r="X4" s="1"/>
      <c r="AF4" s="1"/>
      <c r="AH4" s="1"/>
    </row>
    <row r="5" spans="1:34">
      <c r="B5">
        <v>235.405</v>
      </c>
      <c r="C5">
        <v>7.782</v>
      </c>
      <c r="D5">
        <f t="shared" si="0"/>
        <v>30.249935749164738</v>
      </c>
      <c r="E5">
        <f t="shared" si="1"/>
        <v>24.558236144421656</v>
      </c>
      <c r="N5" t="s">
        <v>19</v>
      </c>
      <c r="O5">
        <f>F3</f>
        <v>15.554995134736444</v>
      </c>
      <c r="P5">
        <f>F36</f>
        <v>16.835074241664152</v>
      </c>
      <c r="Q5">
        <f>F64</f>
        <v>18.140471783528117</v>
      </c>
      <c r="R5">
        <f>F96</f>
        <v>16.307852702020558</v>
      </c>
      <c r="V5" s="1"/>
      <c r="W5" s="1"/>
      <c r="X5" s="1"/>
      <c r="AF5" s="1"/>
      <c r="AH5" s="1"/>
    </row>
    <row r="6" spans="1:34">
      <c r="B6">
        <v>235.535</v>
      </c>
      <c r="C6">
        <v>8.0690000000000008</v>
      </c>
      <c r="D6">
        <f t="shared" si="0"/>
        <v>29.190110298673932</v>
      </c>
      <c r="E6">
        <f t="shared" si="1"/>
        <v>23.49841069393085</v>
      </c>
      <c r="N6" t="s">
        <v>20</v>
      </c>
      <c r="O6">
        <f>O5/$O$5</f>
        <v>1</v>
      </c>
      <c r="P6">
        <f>P5/$O$5</f>
        <v>1.0822937645328552</v>
      </c>
      <c r="Q6">
        <f>Q5/$O$5</f>
        <v>1.1662152013804201</v>
      </c>
      <c r="R6">
        <f>R5/$O$5</f>
        <v>1.0483997301678918</v>
      </c>
      <c r="V6" s="1"/>
      <c r="W6" s="1"/>
      <c r="X6" s="1"/>
      <c r="AF6" s="1"/>
      <c r="AH6" s="1"/>
    </row>
    <row r="7" spans="1:34">
      <c r="B7">
        <v>194.36</v>
      </c>
      <c r="C7">
        <v>8.9440000000000008</v>
      </c>
      <c r="D7">
        <f t="shared" si="0"/>
        <v>21.73076923076923</v>
      </c>
      <c r="E7">
        <f t="shared" si="1"/>
        <v>16.039069626026148</v>
      </c>
      <c r="O7">
        <f>O6/O5</f>
        <v>6.4288030393970519E-2</v>
      </c>
      <c r="P7">
        <f>P6/P5</f>
        <v>6.4288030393970519E-2</v>
      </c>
      <c r="Q7">
        <f>Q6/Q5</f>
        <v>6.4288030393970519E-2</v>
      </c>
      <c r="R7">
        <f>R6/R5</f>
        <v>6.4288030393970519E-2</v>
      </c>
      <c r="V7" s="1"/>
      <c r="W7" s="1"/>
      <c r="X7" s="1"/>
      <c r="AF7" s="1"/>
      <c r="AH7" s="1"/>
    </row>
    <row r="8" spans="1:34">
      <c r="B8">
        <v>208.68700000000001</v>
      </c>
      <c r="C8">
        <v>13.004</v>
      </c>
      <c r="D8">
        <f t="shared" si="0"/>
        <v>16.047908335896647</v>
      </c>
      <c r="E8">
        <f t="shared" si="1"/>
        <v>10.356208731153565</v>
      </c>
      <c r="V8" s="1"/>
      <c r="W8" s="1"/>
      <c r="X8" s="1"/>
      <c r="AF8" s="1"/>
      <c r="AH8" s="1"/>
    </row>
    <row r="9" spans="1:34">
      <c r="B9">
        <v>164.56</v>
      </c>
      <c r="C9">
        <v>11.101000000000001</v>
      </c>
      <c r="D9">
        <f t="shared" si="0"/>
        <v>14.823889739663093</v>
      </c>
      <c r="E9">
        <f t="shared" si="1"/>
        <v>9.132190134920009</v>
      </c>
      <c r="N9" t="s">
        <v>5</v>
      </c>
      <c r="O9">
        <f>H3</f>
        <v>1.1918213485653479</v>
      </c>
      <c r="P9">
        <f>H36</f>
        <v>1.2983948985839953</v>
      </c>
      <c r="Q9">
        <f>H64</f>
        <v>0.96451004220092895</v>
      </c>
      <c r="R9">
        <f>H96</f>
        <v>1.2896838534319399</v>
      </c>
      <c r="V9" s="1"/>
      <c r="W9" s="1"/>
      <c r="X9" s="1"/>
      <c r="AF9" s="1"/>
      <c r="AH9" s="1"/>
    </row>
    <row r="10" spans="1:34">
      <c r="B10">
        <v>205.977</v>
      </c>
      <c r="C10">
        <v>9.718</v>
      </c>
      <c r="D10">
        <f t="shared" si="0"/>
        <v>21.195410578308294</v>
      </c>
      <c r="E10">
        <f t="shared" si="1"/>
        <v>15.503710973565212</v>
      </c>
      <c r="N10" t="s">
        <v>20</v>
      </c>
      <c r="O10">
        <f>O7*O9</f>
        <v>7.6619847080752021E-2</v>
      </c>
      <c r="P10">
        <f>P7*P9</f>
        <v>8.347125070354415E-2</v>
      </c>
      <c r="Q10">
        <f>Q7*Q9</f>
        <v>6.2006450908303111E-2</v>
      </c>
      <c r="R10">
        <f>R7*R9</f>
        <v>8.2911234768045572E-2</v>
      </c>
      <c r="V10" s="1"/>
      <c r="W10" s="1"/>
      <c r="X10" s="1"/>
      <c r="AF10" s="1"/>
      <c r="AH10" s="1"/>
    </row>
    <row r="11" spans="1:34">
      <c r="B11">
        <v>177.14400000000001</v>
      </c>
      <c r="C11">
        <v>11.401999999999999</v>
      </c>
      <c r="D11">
        <f t="shared" si="0"/>
        <v>15.536221715488512</v>
      </c>
      <c r="E11">
        <f t="shared" si="1"/>
        <v>9.8445221107454302</v>
      </c>
      <c r="AF11" s="1"/>
      <c r="AH11" s="1"/>
    </row>
    <row r="12" spans="1:34">
      <c r="B12">
        <v>156.48599999999999</v>
      </c>
      <c r="C12">
        <v>9.843</v>
      </c>
      <c r="D12">
        <f t="shared" si="0"/>
        <v>15.898201767753733</v>
      </c>
      <c r="E12">
        <f t="shared" si="1"/>
        <v>10.206502163010651</v>
      </c>
      <c r="V12" s="1"/>
      <c r="W12" s="1"/>
      <c r="X12" s="1"/>
      <c r="AF12" s="1"/>
      <c r="AH12" s="1"/>
    </row>
    <row r="13" spans="1:34">
      <c r="B13">
        <v>218.39</v>
      </c>
      <c r="C13">
        <v>7.52</v>
      </c>
      <c r="D13">
        <f t="shared" si="0"/>
        <v>29.041223404255319</v>
      </c>
      <c r="E13">
        <f t="shared" si="1"/>
        <v>23.349523799512237</v>
      </c>
      <c r="AF13" s="1"/>
      <c r="AH13" s="1"/>
    </row>
    <row r="14" spans="1:34">
      <c r="B14">
        <v>185.66200000000001</v>
      </c>
      <c r="C14">
        <v>7.008</v>
      </c>
      <c r="D14">
        <f t="shared" si="0"/>
        <v>26.492865296803654</v>
      </c>
      <c r="E14">
        <f t="shared" si="1"/>
        <v>20.801165692060572</v>
      </c>
      <c r="AF14" s="1"/>
      <c r="AH14" s="1"/>
    </row>
    <row r="15" spans="1:34">
      <c r="B15">
        <v>175.18600000000001</v>
      </c>
      <c r="C15">
        <v>10.853</v>
      </c>
      <c r="D15">
        <f t="shared" si="0"/>
        <v>16.14171196904082</v>
      </c>
      <c r="E15">
        <f t="shared" si="1"/>
        <v>10.450012364297738</v>
      </c>
      <c r="AF15" s="1"/>
      <c r="AH15" s="1"/>
    </row>
    <row r="16" spans="1:34">
      <c r="B16">
        <v>186.40899999999999</v>
      </c>
      <c r="C16">
        <v>11.557</v>
      </c>
      <c r="D16">
        <f t="shared" si="0"/>
        <v>16.129531885437395</v>
      </c>
      <c r="E16">
        <f t="shared" si="1"/>
        <v>10.437832280694312</v>
      </c>
      <c r="AF16" s="1"/>
      <c r="AH16" s="1"/>
    </row>
    <row r="17" spans="1:34">
      <c r="B17">
        <v>163.62799999999999</v>
      </c>
      <c r="C17">
        <v>10.919</v>
      </c>
      <c r="D17">
        <f t="shared" si="0"/>
        <v>14.985621393900539</v>
      </c>
      <c r="E17">
        <f t="shared" si="1"/>
        <v>9.293921789157455</v>
      </c>
      <c r="AF17" s="1"/>
      <c r="AH17" s="1"/>
    </row>
    <row r="18" spans="1:34">
      <c r="B18">
        <v>159.88800000000001</v>
      </c>
      <c r="C18">
        <v>11.823</v>
      </c>
      <c r="D18">
        <f t="shared" si="0"/>
        <v>13.523471200202994</v>
      </c>
      <c r="E18">
        <f t="shared" si="1"/>
        <v>7.8317715954599114</v>
      </c>
      <c r="AF18" s="1"/>
      <c r="AH18" s="1"/>
    </row>
    <row r="19" spans="1:34">
      <c r="B19">
        <v>193.95500000000001</v>
      </c>
      <c r="C19">
        <v>9.3569999999999993</v>
      </c>
      <c r="D19">
        <f t="shared" si="0"/>
        <v>20.728331730255427</v>
      </c>
      <c r="E19">
        <f t="shared" si="1"/>
        <v>15.036632125512345</v>
      </c>
      <c r="AF19" s="1"/>
      <c r="AH19" s="1"/>
    </row>
    <row r="20" spans="1:34">
      <c r="B20">
        <v>237.02500000000001</v>
      </c>
      <c r="C20">
        <v>9.5449999999999999</v>
      </c>
      <c r="D20">
        <f t="shared" si="0"/>
        <v>24.832372970141435</v>
      </c>
      <c r="E20">
        <f t="shared" si="1"/>
        <v>19.140673365398353</v>
      </c>
      <c r="AF20" s="1"/>
      <c r="AH20" s="1"/>
    </row>
    <row r="21" spans="1:34">
      <c r="B21">
        <v>206.19300000000001</v>
      </c>
      <c r="C21">
        <v>8.0139999999999993</v>
      </c>
      <c r="D21">
        <f t="shared" si="0"/>
        <v>25.729099076615924</v>
      </c>
      <c r="E21">
        <f t="shared" si="1"/>
        <v>20.037399471872842</v>
      </c>
      <c r="AF21" s="1"/>
      <c r="AH21" s="1"/>
    </row>
    <row r="22" spans="1:34">
      <c r="B22">
        <v>201.25899999999999</v>
      </c>
      <c r="C22">
        <v>7.0709999999999997</v>
      </c>
      <c r="D22">
        <f t="shared" si="0"/>
        <v>28.462593692547021</v>
      </c>
      <c r="E22">
        <f t="shared" si="1"/>
        <v>22.770894087803939</v>
      </c>
    </row>
    <row r="23" spans="1:34">
      <c r="B23">
        <v>193.91800000000001</v>
      </c>
      <c r="C23">
        <v>7.782</v>
      </c>
      <c r="D23">
        <f t="shared" si="0"/>
        <v>24.918786944230277</v>
      </c>
      <c r="E23">
        <f t="shared" si="1"/>
        <v>19.227087339487195</v>
      </c>
    </row>
    <row r="24" spans="1:34">
      <c r="B24">
        <v>134.26900000000001</v>
      </c>
      <c r="C24">
        <v>7.4539999999999997</v>
      </c>
      <c r="D24">
        <f t="shared" si="0"/>
        <v>18.013013147303461</v>
      </c>
      <c r="E24">
        <f t="shared" si="1"/>
        <v>12.321313542560379</v>
      </c>
    </row>
    <row r="25" spans="1:34">
      <c r="B25">
        <v>133.815</v>
      </c>
      <c r="C25">
        <v>7.7750000000000004</v>
      </c>
      <c r="D25">
        <f t="shared" si="0"/>
        <v>17.210932475884242</v>
      </c>
      <c r="E25">
        <f t="shared" si="1"/>
        <v>11.51923287114116</v>
      </c>
    </row>
    <row r="26" spans="1:34">
      <c r="B26">
        <v>117.783</v>
      </c>
      <c r="C26">
        <v>11.005000000000001</v>
      </c>
      <c r="D26">
        <f t="shared" si="0"/>
        <v>10.702680599727396</v>
      </c>
      <c r="E26">
        <f t="shared" si="1"/>
        <v>5.0109809949843127</v>
      </c>
    </row>
    <row r="27" spans="1:34">
      <c r="B27">
        <v>149.18799999999999</v>
      </c>
      <c r="C27">
        <v>10.919</v>
      </c>
      <c r="D27">
        <f t="shared" si="0"/>
        <v>13.663155966663613</v>
      </c>
      <c r="E27">
        <f t="shared" si="1"/>
        <v>7.9714563619205299</v>
      </c>
    </row>
    <row r="28" spans="1:34">
      <c r="B28">
        <v>151.667</v>
      </c>
      <c r="C28">
        <v>5.0439999999999996</v>
      </c>
      <c r="D28">
        <f t="shared" si="0"/>
        <v>30.068794607454404</v>
      </c>
      <c r="E28">
        <f t="shared" si="1"/>
        <v>24.377095002711322</v>
      </c>
    </row>
    <row r="29" spans="1:34">
      <c r="B29">
        <v>158.53399999999999</v>
      </c>
      <c r="C29">
        <v>6.0090000000000003</v>
      </c>
      <c r="D29">
        <f t="shared" si="0"/>
        <v>26.382759194541517</v>
      </c>
      <c r="E29">
        <f t="shared" si="1"/>
        <v>20.691059589798435</v>
      </c>
    </row>
    <row r="30" spans="1:34">
      <c r="B30">
        <v>105.07899999999999</v>
      </c>
      <c r="C30">
        <v>6.7489999999999997</v>
      </c>
      <c r="D30">
        <f t="shared" si="0"/>
        <v>15.569565861609128</v>
      </c>
      <c r="E30">
        <f t="shared" si="1"/>
        <v>9.8778662568660458</v>
      </c>
    </row>
    <row r="31" spans="1:34">
      <c r="B31">
        <v>172.03</v>
      </c>
      <c r="C31">
        <v>8.5440000000000005</v>
      </c>
      <c r="D31">
        <f t="shared" si="0"/>
        <v>20.134597378277153</v>
      </c>
      <c r="E31">
        <f t="shared" si="1"/>
        <v>14.442897773534071</v>
      </c>
    </row>
    <row r="32" spans="1:34">
      <c r="A32" t="s">
        <v>9</v>
      </c>
      <c r="B32">
        <v>36</v>
      </c>
      <c r="C32">
        <v>6.3250000000000002</v>
      </c>
      <c r="D32">
        <f t="shared" si="0"/>
        <v>5.691699604743083</v>
      </c>
      <c r="E32">
        <f t="shared" si="1"/>
        <v>0</v>
      </c>
    </row>
    <row r="35" spans="1:22">
      <c r="A35" t="s">
        <v>12</v>
      </c>
      <c r="B35" t="s">
        <v>0</v>
      </c>
      <c r="C35" t="s">
        <v>1</v>
      </c>
      <c r="D35" t="s">
        <v>3</v>
      </c>
      <c r="E35" t="s">
        <v>10</v>
      </c>
      <c r="F35" t="s">
        <v>4</v>
      </c>
      <c r="G35" t="s">
        <v>5</v>
      </c>
      <c r="H35" t="s">
        <v>21</v>
      </c>
      <c r="I35" t="s">
        <v>6</v>
      </c>
      <c r="J35" t="s">
        <v>7</v>
      </c>
    </row>
    <row r="36" spans="1:22">
      <c r="B36">
        <v>116.953</v>
      </c>
      <c r="C36">
        <v>8.6020000000000003</v>
      </c>
      <c r="D36">
        <f>B36/C36</f>
        <v>13.596024180423157</v>
      </c>
      <c r="E36">
        <f>D36-$D$60</f>
        <v>10.134648722900522</v>
      </c>
      <c r="F36">
        <f>AVERAGE(E36:E60)</f>
        <v>16.835074241664152</v>
      </c>
      <c r="G36">
        <f>STDEV(E36:E60)</f>
        <v>6.4919744929199759</v>
      </c>
      <c r="H36">
        <f>G36/SQRT((COUNT(E36:E60)))</f>
        <v>1.2983948985839953</v>
      </c>
      <c r="I36">
        <f>F36-G36</f>
        <v>10.343099748744176</v>
      </c>
      <c r="J36">
        <f>F36+G36</f>
        <v>23.327048734584128</v>
      </c>
    </row>
    <row r="37" spans="1:22">
      <c r="B37">
        <v>180.917</v>
      </c>
      <c r="C37">
        <v>8.7240000000000002</v>
      </c>
      <c r="D37">
        <f>B37/C37</f>
        <v>20.737849610270519</v>
      </c>
      <c r="E37">
        <f>D37-$D$60</f>
        <v>17.276474152747884</v>
      </c>
      <c r="I37">
        <f>F36-(2*G36)</f>
        <v>3.8511252558242006</v>
      </c>
      <c r="J37">
        <f>F36+(2*G36)</f>
        <v>29.819023227504104</v>
      </c>
    </row>
    <row r="38" spans="1:22">
      <c r="B38">
        <v>201.99299999999999</v>
      </c>
      <c r="C38">
        <v>9.7579999999999991</v>
      </c>
      <c r="D38">
        <f>B38/C38</f>
        <v>20.700245952039353</v>
      </c>
      <c r="E38">
        <f>D38-$D$60</f>
        <v>17.238870494516718</v>
      </c>
    </row>
    <row r="39" spans="1:22">
      <c r="B39">
        <v>156.71600000000001</v>
      </c>
      <c r="C39">
        <v>7.5419999999999998</v>
      </c>
      <c r="D39">
        <f>B39/C39</f>
        <v>20.779103686024929</v>
      </c>
      <c r="E39">
        <f>D39-$D$60</f>
        <v>17.317728228502293</v>
      </c>
    </row>
    <row r="40" spans="1:22">
      <c r="B40">
        <v>209.72399999999999</v>
      </c>
      <c r="C40">
        <v>8.2330000000000005</v>
      </c>
      <c r="D40">
        <f>B40/C40</f>
        <v>25.473581926393777</v>
      </c>
      <c r="E40">
        <f>D40-$D$60</f>
        <v>22.012206468871142</v>
      </c>
    </row>
    <row r="41" spans="1:22">
      <c r="B41">
        <v>158.13399999999999</v>
      </c>
      <c r="C41">
        <v>5.2169999999999996</v>
      </c>
      <c r="D41">
        <f>B41/C41</f>
        <v>30.311290013417672</v>
      </c>
      <c r="E41">
        <f>D41-$D$60</f>
        <v>26.849914555895037</v>
      </c>
    </row>
    <row r="42" spans="1:22">
      <c r="B42">
        <v>170.286</v>
      </c>
      <c r="C42">
        <v>8.34</v>
      </c>
      <c r="D42">
        <f>B42/C42</f>
        <v>20.41798561151079</v>
      </c>
      <c r="E42">
        <f>D42-$D$60</f>
        <v>16.956610153988155</v>
      </c>
    </row>
    <row r="43" spans="1:22">
      <c r="B43">
        <v>171.267</v>
      </c>
      <c r="C43">
        <v>9.7349999999999994</v>
      </c>
      <c r="D43">
        <f>B43/C43</f>
        <v>17.59291217257319</v>
      </c>
      <c r="E43">
        <f>D43-$D$60</f>
        <v>14.131536715050554</v>
      </c>
    </row>
    <row r="44" spans="1:22">
      <c r="B44">
        <v>224.72900000000001</v>
      </c>
      <c r="C44">
        <v>12.737</v>
      </c>
      <c r="D44">
        <f>B44/C44</f>
        <v>17.643793671979275</v>
      </c>
      <c r="E44">
        <f>D44-$D$60</f>
        <v>14.182418214456639</v>
      </c>
    </row>
    <row r="45" spans="1:22">
      <c r="B45">
        <v>199.03399999999999</v>
      </c>
      <c r="C45">
        <v>9.69</v>
      </c>
      <c r="D45">
        <f>B45/C45</f>
        <v>20.540144478844169</v>
      </c>
      <c r="E45">
        <f>D45-$D$60</f>
        <v>17.078769021321534</v>
      </c>
    </row>
    <row r="46" spans="1:22">
      <c r="B46">
        <v>206.334</v>
      </c>
      <c r="C46">
        <v>11.926</v>
      </c>
      <c r="D46">
        <f>B46/C46</f>
        <v>17.301190675834313</v>
      </c>
      <c r="E46">
        <f>D46-$D$60</f>
        <v>13.839815218311678</v>
      </c>
      <c r="V46" s="1"/>
    </row>
    <row r="47" spans="1:22">
      <c r="B47">
        <v>198.374</v>
      </c>
      <c r="C47">
        <v>6.4720000000000004</v>
      </c>
      <c r="D47">
        <f>B47/C47</f>
        <v>30.651112484548822</v>
      </c>
      <c r="E47">
        <f>D47-$D$60</f>
        <v>27.189737027026187</v>
      </c>
    </row>
    <row r="48" spans="1:22">
      <c r="B48">
        <v>165.988</v>
      </c>
      <c r="C48">
        <v>6.8719999999999999</v>
      </c>
      <c r="D48">
        <f>B48/C48</f>
        <v>24.154249126891735</v>
      </c>
      <c r="E48">
        <f>D48-$D$60</f>
        <v>20.692873669369099</v>
      </c>
    </row>
    <row r="49" spans="1:10">
      <c r="B49">
        <v>201.09200000000001</v>
      </c>
      <c r="C49">
        <v>9.0679999999999996</v>
      </c>
      <c r="D49">
        <f>B49/C49</f>
        <v>22.176003528892814</v>
      </c>
      <c r="E49">
        <f>D49-$D$60</f>
        <v>18.714628071370178</v>
      </c>
    </row>
    <row r="50" spans="1:10">
      <c r="B50">
        <v>207.73099999999999</v>
      </c>
      <c r="C50">
        <v>9.5510000000000002</v>
      </c>
      <c r="D50">
        <f>B50/C50</f>
        <v>21.749659721495131</v>
      </c>
      <c r="E50">
        <f>D50-$D$60</f>
        <v>18.288284263972496</v>
      </c>
    </row>
    <row r="51" spans="1:10">
      <c r="B51">
        <v>234.69200000000001</v>
      </c>
      <c r="C51">
        <v>10.795999999999999</v>
      </c>
      <c r="D51">
        <f>B51/C51</f>
        <v>21.738792145238978</v>
      </c>
      <c r="E51">
        <f>D51-$D$60</f>
        <v>18.277416687716343</v>
      </c>
    </row>
    <row r="52" spans="1:10">
      <c r="B52">
        <v>160.524</v>
      </c>
      <c r="C52">
        <v>5.6959999999999997</v>
      </c>
      <c r="D52">
        <f>B52/C52</f>
        <v>28.18188202247191</v>
      </c>
      <c r="E52">
        <f>D52-$D$60</f>
        <v>24.720506564949275</v>
      </c>
    </row>
    <row r="53" spans="1:10">
      <c r="B53">
        <v>139.012</v>
      </c>
      <c r="C53">
        <v>10.651</v>
      </c>
      <c r="D53">
        <f>B53/C53</f>
        <v>13.051544455919633</v>
      </c>
      <c r="E53">
        <f>D53-$D$60</f>
        <v>9.5901689983969973</v>
      </c>
    </row>
    <row r="54" spans="1:10">
      <c r="B54">
        <v>151.42599999999999</v>
      </c>
      <c r="C54">
        <v>5.4260000000000002</v>
      </c>
      <c r="D54">
        <f>B54/C54</f>
        <v>27.907482491706595</v>
      </c>
      <c r="E54">
        <f>D54-$D$60</f>
        <v>24.44610703418396</v>
      </c>
    </row>
    <row r="55" spans="1:10">
      <c r="B55">
        <v>103.158</v>
      </c>
      <c r="C55">
        <v>8.6920000000000002</v>
      </c>
      <c r="D55">
        <f>B55/C55</f>
        <v>11.868154624942475</v>
      </c>
      <c r="E55">
        <f>D55-$D$60</f>
        <v>8.40677916741984</v>
      </c>
    </row>
    <row r="56" spans="1:10">
      <c r="B56">
        <v>169.89</v>
      </c>
      <c r="C56">
        <v>9.1950000000000003</v>
      </c>
      <c r="D56">
        <f>B56/C56</f>
        <v>18.476345840130502</v>
      </c>
      <c r="E56">
        <f>D56-$D$60</f>
        <v>15.014970382607867</v>
      </c>
    </row>
    <row r="57" spans="1:10">
      <c r="B57">
        <v>241.65299999999999</v>
      </c>
      <c r="C57">
        <v>8.1720000000000006</v>
      </c>
      <c r="D57">
        <f>B57/C57</f>
        <v>29.570851688693097</v>
      </c>
      <c r="E57">
        <f>D57-$D$60</f>
        <v>26.109476231170461</v>
      </c>
    </row>
    <row r="58" spans="1:10">
      <c r="B58">
        <v>96.527000000000001</v>
      </c>
      <c r="C58">
        <v>7.4539999999999997</v>
      </c>
      <c r="D58">
        <f>B58/C58</f>
        <v>12.949691440837135</v>
      </c>
      <c r="E58">
        <f>D58-$D$60</f>
        <v>9.4883159833145001</v>
      </c>
    </row>
    <row r="59" spans="1:10">
      <c r="B59">
        <v>146.91200000000001</v>
      </c>
      <c r="C59">
        <v>8.9689999999999994</v>
      </c>
      <c r="D59">
        <f>B59/C59</f>
        <v>16.379975471067009</v>
      </c>
      <c r="E59">
        <f>D59-$D$60</f>
        <v>12.918600013544374</v>
      </c>
    </row>
    <row r="60" spans="1:10">
      <c r="A60" s="1" t="s">
        <v>9</v>
      </c>
      <c r="B60">
        <v>35.936</v>
      </c>
      <c r="C60">
        <v>10.382</v>
      </c>
      <c r="D60">
        <f>B60/C60</f>
        <v>3.4613754575226356</v>
      </c>
      <c r="E60">
        <f>D60-$D$60</f>
        <v>0</v>
      </c>
    </row>
    <row r="63" spans="1:10">
      <c r="A63" t="s">
        <v>13</v>
      </c>
      <c r="B63" t="s">
        <v>0</v>
      </c>
      <c r="C63" t="s">
        <v>1</v>
      </c>
      <c r="D63" t="s">
        <v>3</v>
      </c>
      <c r="E63" t="s">
        <v>10</v>
      </c>
      <c r="F63" t="s">
        <v>4</v>
      </c>
      <c r="G63" t="s">
        <v>5</v>
      </c>
      <c r="H63" t="s">
        <v>21</v>
      </c>
      <c r="I63" t="s">
        <v>6</v>
      </c>
      <c r="J63" t="s">
        <v>7</v>
      </c>
    </row>
    <row r="64" spans="1:10">
      <c r="B64">
        <v>214.208</v>
      </c>
      <c r="C64">
        <v>8.0619999999999994</v>
      </c>
      <c r="D64">
        <f>B64/C64</f>
        <v>26.570081865542051</v>
      </c>
      <c r="E64">
        <f>D64-$D$90</f>
        <v>22.879816378816386</v>
      </c>
      <c r="F64">
        <f>AVERAGE(E64:E89)</f>
        <v>18.140471783528117</v>
      </c>
      <c r="G64">
        <f>STDEV(E64:E89)</f>
        <v>4.9180555262387369</v>
      </c>
      <c r="H64">
        <f>G64/SQRT((COUNT(E64:E89)))</f>
        <v>0.96451004220092895</v>
      </c>
      <c r="I64">
        <f>F64-G64</f>
        <v>13.22241625728938</v>
      </c>
      <c r="J64">
        <f>F64+G64</f>
        <v>23.058527309766852</v>
      </c>
    </row>
    <row r="65" spans="2:10">
      <c r="B65">
        <v>200.124</v>
      </c>
      <c r="C65">
        <v>13.667</v>
      </c>
      <c r="D65">
        <f>B65/C65</f>
        <v>14.642862369210507</v>
      </c>
      <c r="E65">
        <f>D65-$D$90</f>
        <v>10.952596882484844</v>
      </c>
      <c r="I65">
        <f>F64-(2*G64)</f>
        <v>8.3043607310506431</v>
      </c>
      <c r="J65">
        <f>F64+(2*G64)</f>
        <v>27.976582836005591</v>
      </c>
    </row>
    <row r="66" spans="2:10">
      <c r="B66">
        <v>211.72399999999999</v>
      </c>
      <c r="C66">
        <v>7.782</v>
      </c>
      <c r="D66">
        <f>B66/C66</f>
        <v>27.206887689539961</v>
      </c>
      <c r="E66">
        <f>D66-$D$90</f>
        <v>23.516622202814297</v>
      </c>
    </row>
    <row r="67" spans="2:10">
      <c r="B67">
        <v>205.107</v>
      </c>
      <c r="C67">
        <v>7.28</v>
      </c>
      <c r="D67">
        <f>B67/C67</f>
        <v>28.174038461538462</v>
      </c>
      <c r="E67">
        <f>D67-$D$90</f>
        <v>24.483772974812798</v>
      </c>
    </row>
    <row r="68" spans="2:10">
      <c r="B68">
        <v>216.90899999999999</v>
      </c>
      <c r="C68">
        <v>8.6020000000000003</v>
      </c>
      <c r="D68">
        <f>B68/C68</f>
        <v>25.216112531969308</v>
      </c>
      <c r="E68">
        <f>D68-$D$90</f>
        <v>21.525847045243644</v>
      </c>
    </row>
    <row r="69" spans="2:10">
      <c r="B69">
        <v>144.85</v>
      </c>
      <c r="C69">
        <v>8.4130000000000003</v>
      </c>
      <c r="D69">
        <f>B69/C69</f>
        <v>17.217401640318553</v>
      </c>
      <c r="E69">
        <f>D69-$D$90</f>
        <v>13.52713615359289</v>
      </c>
    </row>
    <row r="70" spans="2:10">
      <c r="B70">
        <v>216.75800000000001</v>
      </c>
      <c r="C70">
        <v>9.7070000000000007</v>
      </c>
      <c r="D70">
        <f>B70/C70</f>
        <v>22.330071082723808</v>
      </c>
      <c r="E70">
        <f>D70-$D$90</f>
        <v>18.639805595998144</v>
      </c>
    </row>
    <row r="71" spans="2:10">
      <c r="B71">
        <v>164.386</v>
      </c>
      <c r="C71">
        <v>6.9359999999999999</v>
      </c>
      <c r="D71">
        <f>B71/C71</f>
        <v>23.70040369088812</v>
      </c>
      <c r="E71">
        <f>D71-$D$90</f>
        <v>20.010138204162455</v>
      </c>
    </row>
    <row r="72" spans="2:10">
      <c r="B72">
        <v>184.33</v>
      </c>
      <c r="C72">
        <v>8.2330000000000005</v>
      </c>
      <c r="D72">
        <f>B72/C72</f>
        <v>22.389165553261265</v>
      </c>
      <c r="E72">
        <f>D72-$D$90</f>
        <v>18.6989000665356</v>
      </c>
    </row>
    <row r="73" spans="2:10">
      <c r="B73">
        <v>199.57499999999999</v>
      </c>
      <c r="C73">
        <v>8.6669999999999998</v>
      </c>
      <c r="D73">
        <f>B73/C73</f>
        <v>23.0269989615784</v>
      </c>
      <c r="E73">
        <f>D73-$D$90</f>
        <v>19.336733474852736</v>
      </c>
    </row>
    <row r="74" spans="2:10">
      <c r="B74">
        <v>199.57499999999999</v>
      </c>
      <c r="C74">
        <v>8.6669999999999998</v>
      </c>
      <c r="D74">
        <f>B74/C74</f>
        <v>23.0269989615784</v>
      </c>
      <c r="E74">
        <f>D74-$D$90</f>
        <v>19.336733474852736</v>
      </c>
    </row>
    <row r="75" spans="2:10">
      <c r="B75">
        <v>228.33600000000001</v>
      </c>
      <c r="C75">
        <v>12.965999999999999</v>
      </c>
      <c r="D75">
        <f>B75/C75</f>
        <v>17.610365571494679</v>
      </c>
      <c r="E75">
        <f>D75-$D$90</f>
        <v>13.920100084769016</v>
      </c>
    </row>
    <row r="76" spans="2:10">
      <c r="B76">
        <v>229.018</v>
      </c>
      <c r="C76">
        <v>9.2859999999999996</v>
      </c>
      <c r="D76">
        <f>B76/C76</f>
        <v>24.662718070213227</v>
      </c>
      <c r="E76">
        <f>D76-$D$90</f>
        <v>20.972452583487563</v>
      </c>
    </row>
    <row r="77" spans="2:10">
      <c r="B77">
        <v>211.14400000000001</v>
      </c>
      <c r="C77">
        <v>8.4390000000000001</v>
      </c>
      <c r="D77">
        <f>B77/C77</f>
        <v>25.020026069439506</v>
      </c>
      <c r="E77">
        <f>D77-$D$90</f>
        <v>21.329760582713842</v>
      </c>
    </row>
    <row r="78" spans="2:10">
      <c r="B78">
        <v>232.55199999999999</v>
      </c>
      <c r="C78">
        <v>7.867</v>
      </c>
      <c r="D78">
        <f>B78/C78</f>
        <v>29.560442354137535</v>
      </c>
      <c r="E78">
        <f>D78-$D$90</f>
        <v>25.870176867411871</v>
      </c>
    </row>
    <row r="79" spans="2:10">
      <c r="B79">
        <v>240.84399999999999</v>
      </c>
      <c r="C79">
        <v>8.8000000000000007</v>
      </c>
      <c r="D79">
        <f>B79/C79</f>
        <v>27.368636363636362</v>
      </c>
      <c r="E79">
        <f>D79-$D$90</f>
        <v>23.678370876910698</v>
      </c>
    </row>
    <row r="80" spans="2:10">
      <c r="B80">
        <v>211.327</v>
      </c>
      <c r="C80">
        <v>9.0679999999999996</v>
      </c>
      <c r="D80">
        <f>B80/C80</f>
        <v>23.304697838553153</v>
      </c>
      <c r="E80">
        <f>D80-$D$90</f>
        <v>19.614432351827489</v>
      </c>
    </row>
    <row r="81" spans="1:10">
      <c r="B81">
        <v>191.15</v>
      </c>
      <c r="C81">
        <v>8.57</v>
      </c>
      <c r="D81">
        <f>B81/C81</f>
        <v>22.304550758459744</v>
      </c>
      <c r="E81">
        <f>D81-$D$90</f>
        <v>18.614285271734079</v>
      </c>
    </row>
    <row r="82" spans="1:10">
      <c r="B82">
        <v>191.142</v>
      </c>
      <c r="C82">
        <v>9.5449999999999999</v>
      </c>
      <c r="D82">
        <f>B82/C82</f>
        <v>20.025353588266107</v>
      </c>
      <c r="E82">
        <f>D82-$D$90</f>
        <v>16.335088101540443</v>
      </c>
    </row>
    <row r="83" spans="1:10">
      <c r="B83">
        <v>192.702</v>
      </c>
      <c r="C83">
        <v>7.3410000000000002</v>
      </c>
      <c r="D83">
        <f>B83/C83</f>
        <v>26.25010216591745</v>
      </c>
      <c r="E83">
        <f>D83-$D$90</f>
        <v>22.559836679191786</v>
      </c>
    </row>
    <row r="84" spans="1:10">
      <c r="B84">
        <v>165.30699999999999</v>
      </c>
      <c r="C84">
        <v>11.743</v>
      </c>
      <c r="D84">
        <f>B84/C84</f>
        <v>14.077067188963637</v>
      </c>
      <c r="E84">
        <f>D84-$D$90</f>
        <v>10.386801702237975</v>
      </c>
    </row>
    <row r="85" spans="1:10">
      <c r="B85">
        <v>145.59299999999999</v>
      </c>
      <c r="C85">
        <v>8</v>
      </c>
      <c r="D85">
        <f>B85/C85</f>
        <v>18.199124999999999</v>
      </c>
      <c r="E85">
        <f>D85-$D$90</f>
        <v>14.508859513274336</v>
      </c>
    </row>
    <row r="86" spans="1:10">
      <c r="B86">
        <v>196.21799999999999</v>
      </c>
      <c r="C86">
        <v>8.1379999999999999</v>
      </c>
      <c r="D86">
        <f>B86/C86</f>
        <v>24.111329565003686</v>
      </c>
      <c r="E86">
        <f>D86-$D$90</f>
        <v>20.421064078278022</v>
      </c>
    </row>
    <row r="87" spans="1:10">
      <c r="B87">
        <v>114.395</v>
      </c>
      <c r="C87">
        <v>8.7240000000000002</v>
      </c>
      <c r="D87">
        <f>B87/C87</f>
        <v>13.112677670793213</v>
      </c>
      <c r="E87">
        <f>D87-$D$90</f>
        <v>9.4224121840675501</v>
      </c>
    </row>
    <row r="88" spans="1:10">
      <c r="B88">
        <v>158.28200000000001</v>
      </c>
      <c r="C88">
        <v>10.712999999999999</v>
      </c>
      <c r="D88">
        <f>B88/C88</f>
        <v>14.774759637823207</v>
      </c>
      <c r="E88">
        <f>D88-$D$90</f>
        <v>11.084494151097545</v>
      </c>
    </row>
    <row r="89" spans="1:10">
      <c r="B89">
        <v>137.547</v>
      </c>
      <c r="C89">
        <v>10.028</v>
      </c>
      <c r="D89">
        <f t="shared" ref="D89" si="2">B89/C89</f>
        <v>13.716294375747905</v>
      </c>
      <c r="E89">
        <f>D89-$D$90</f>
        <v>10.026028889022243</v>
      </c>
    </row>
    <row r="90" spans="1:10">
      <c r="A90" t="s">
        <v>9</v>
      </c>
      <c r="B90">
        <v>36.695999999999998</v>
      </c>
      <c r="C90">
        <v>9.9440000000000008</v>
      </c>
      <c r="D90">
        <f t="shared" ref="D90" si="3">B90/C90</f>
        <v>3.690265486725663</v>
      </c>
      <c r="E90">
        <f>D90-$D$90</f>
        <v>0</v>
      </c>
    </row>
    <row r="95" spans="1:10">
      <c r="A95" t="s">
        <v>14</v>
      </c>
      <c r="B95" t="s">
        <v>0</v>
      </c>
      <c r="C95" t="s">
        <v>1</v>
      </c>
      <c r="D95" t="s">
        <v>3</v>
      </c>
      <c r="E95" t="s">
        <v>10</v>
      </c>
      <c r="F95" t="s">
        <v>4</v>
      </c>
      <c r="G95" t="s">
        <v>5</v>
      </c>
      <c r="H95" t="s">
        <v>21</v>
      </c>
      <c r="I95" t="s">
        <v>6</v>
      </c>
      <c r="J95" t="s">
        <v>7</v>
      </c>
    </row>
    <row r="96" spans="1:10">
      <c r="B96">
        <v>173.76499999999999</v>
      </c>
      <c r="C96">
        <v>7.2110000000000003</v>
      </c>
      <c r="D96">
        <f>B96/C96</f>
        <v>24.097212591873525</v>
      </c>
      <c r="E96">
        <f>D96-$D$121</f>
        <v>16.683112591873524</v>
      </c>
      <c r="F96">
        <f>AVERAGE(E96:E120)</f>
        <v>16.307852702020558</v>
      </c>
      <c r="G96">
        <f>STDEV(E96:E120)</f>
        <v>6.4484192671596992</v>
      </c>
      <c r="H96">
        <f>G96/SQRT((COUNT(E96:E120)))</f>
        <v>1.2896838534319399</v>
      </c>
      <c r="I96">
        <f>F96-G96</f>
        <v>9.8594334348608577</v>
      </c>
      <c r="J96">
        <f>F96+G96</f>
        <v>22.756271969180258</v>
      </c>
    </row>
    <row r="97" spans="2:10">
      <c r="B97">
        <v>167.76300000000001</v>
      </c>
      <c r="C97">
        <v>8.2330000000000005</v>
      </c>
      <c r="D97">
        <f t="shared" ref="D97:D121" si="4">B97/C97</f>
        <v>20.376897850115387</v>
      </c>
      <c r="E97">
        <f>D97-$D$121</f>
        <v>12.962797850115386</v>
      </c>
      <c r="I97">
        <f>F96-(2*G96)</f>
        <v>3.4110141677011594</v>
      </c>
      <c r="J97">
        <f>F96+(2*G96)</f>
        <v>29.204691236339954</v>
      </c>
    </row>
    <row r="98" spans="2:10">
      <c r="B98">
        <v>237.99100000000001</v>
      </c>
      <c r="C98">
        <v>8.2799999999999994</v>
      </c>
      <c r="D98">
        <f t="shared" si="4"/>
        <v>28.742874396135271</v>
      </c>
      <c r="E98">
        <f>D98-$D$121</f>
        <v>21.32877439613527</v>
      </c>
    </row>
    <row r="99" spans="2:10">
      <c r="B99">
        <v>192.03299999999999</v>
      </c>
      <c r="C99">
        <v>4.4720000000000004</v>
      </c>
      <c r="D99">
        <f t="shared" si="4"/>
        <v>42.941189624329155</v>
      </c>
      <c r="E99">
        <f>D99-$D$121</f>
        <v>35.527089624329157</v>
      </c>
    </row>
    <row r="100" spans="2:10">
      <c r="B100">
        <v>191.417</v>
      </c>
      <c r="C100">
        <v>8.2330000000000005</v>
      </c>
      <c r="D100">
        <f t="shared" si="4"/>
        <v>23.249969634398152</v>
      </c>
      <c r="E100">
        <f>D100-$D$121</f>
        <v>15.835869634398151</v>
      </c>
    </row>
    <row r="101" spans="2:10">
      <c r="B101">
        <v>171.26</v>
      </c>
      <c r="C101">
        <v>9.8089999999999993</v>
      </c>
      <c r="D101">
        <f t="shared" si="4"/>
        <v>17.459475991436435</v>
      </c>
      <c r="E101">
        <f>D101-$D$121</f>
        <v>10.045375991436433</v>
      </c>
    </row>
    <row r="102" spans="2:10">
      <c r="B102">
        <v>155.33099999999999</v>
      </c>
      <c r="C102">
        <v>6.2270000000000003</v>
      </c>
      <c r="D102">
        <f t="shared" si="4"/>
        <v>24.944756704673193</v>
      </c>
      <c r="E102">
        <f>D102-$D$121</f>
        <v>17.530656704673191</v>
      </c>
    </row>
    <row r="103" spans="2:10">
      <c r="B103">
        <v>213.60499999999999</v>
      </c>
      <c r="C103">
        <v>6.96</v>
      </c>
      <c r="D103">
        <f t="shared" si="4"/>
        <v>30.69037356321839</v>
      </c>
      <c r="E103">
        <f>D103-$D$121</f>
        <v>23.276273563218389</v>
      </c>
    </row>
    <row r="104" spans="2:10">
      <c r="B104">
        <v>215.54300000000001</v>
      </c>
      <c r="C104">
        <v>8.8070000000000004</v>
      </c>
      <c r="D104">
        <f t="shared" si="4"/>
        <v>24.474054729192687</v>
      </c>
      <c r="E104">
        <f>D104-$D$121</f>
        <v>17.059954729192686</v>
      </c>
    </row>
    <row r="105" spans="2:10">
      <c r="B105">
        <v>177.27600000000001</v>
      </c>
      <c r="C105">
        <v>12.601000000000001</v>
      </c>
      <c r="D105">
        <f t="shared" si="4"/>
        <v>14.068407269264345</v>
      </c>
      <c r="E105">
        <f>D105-$D$121</f>
        <v>6.6543072692643443</v>
      </c>
    </row>
    <row r="106" spans="2:10">
      <c r="B106">
        <v>202.28200000000001</v>
      </c>
      <c r="C106">
        <v>8.3529999999999998</v>
      </c>
      <c r="D106">
        <f t="shared" si="4"/>
        <v>24.216688614868911</v>
      </c>
      <c r="E106">
        <f>D106-$D$121</f>
        <v>16.80258861486891</v>
      </c>
    </row>
    <row r="107" spans="2:10">
      <c r="B107">
        <v>165.68700000000001</v>
      </c>
      <c r="C107">
        <v>7.3330000000000002</v>
      </c>
      <c r="D107">
        <f t="shared" si="4"/>
        <v>22.594708850402291</v>
      </c>
      <c r="E107">
        <f>D107-$D$121</f>
        <v>15.18060885040229</v>
      </c>
    </row>
    <row r="108" spans="2:10">
      <c r="B108">
        <v>245.78100000000001</v>
      </c>
      <c r="C108">
        <v>8.5370000000000008</v>
      </c>
      <c r="D108">
        <f t="shared" si="4"/>
        <v>28.790090195619069</v>
      </c>
      <c r="E108">
        <f>D108-$D$121</f>
        <v>21.375990195619067</v>
      </c>
    </row>
    <row r="109" spans="2:10">
      <c r="B109">
        <v>199.50899999999999</v>
      </c>
      <c r="C109">
        <v>7.6740000000000004</v>
      </c>
      <c r="D109">
        <f t="shared" si="4"/>
        <v>25.998045347928066</v>
      </c>
      <c r="E109">
        <f>D109-$D$121</f>
        <v>18.583945347928065</v>
      </c>
    </row>
    <row r="110" spans="2:10">
      <c r="B110">
        <v>126.759</v>
      </c>
      <c r="C110">
        <v>7.8460000000000001</v>
      </c>
      <c r="D110">
        <f t="shared" si="4"/>
        <v>16.155875605404027</v>
      </c>
      <c r="E110">
        <f>D110-$D$121</f>
        <v>8.7417756054040261</v>
      </c>
    </row>
    <row r="111" spans="2:10">
      <c r="B111">
        <v>212.07400000000001</v>
      </c>
      <c r="C111">
        <v>6.0090000000000003</v>
      </c>
      <c r="D111">
        <f t="shared" si="4"/>
        <v>35.292727575303708</v>
      </c>
      <c r="E111">
        <f>D111-$D$121</f>
        <v>27.878627575303707</v>
      </c>
    </row>
    <row r="112" spans="2:10">
      <c r="B112">
        <v>209.07400000000001</v>
      </c>
      <c r="C112">
        <v>9.69</v>
      </c>
      <c r="D112">
        <f t="shared" si="4"/>
        <v>21.576264189886484</v>
      </c>
      <c r="E112">
        <f>D112-$D$121</f>
        <v>14.162164189886482</v>
      </c>
    </row>
    <row r="113" spans="1:5">
      <c r="B113">
        <v>246.4</v>
      </c>
      <c r="C113">
        <v>10.269</v>
      </c>
      <c r="D113">
        <f t="shared" si="4"/>
        <v>23.994546693933199</v>
      </c>
      <c r="E113">
        <f>D113-$D$121</f>
        <v>16.580446693933197</v>
      </c>
    </row>
    <row r="114" spans="1:5">
      <c r="B114">
        <v>204.75800000000001</v>
      </c>
      <c r="C114">
        <v>8.8000000000000007</v>
      </c>
      <c r="D114">
        <f t="shared" si="4"/>
        <v>23.267954545454543</v>
      </c>
      <c r="E114">
        <f>D114-$D$121</f>
        <v>15.853854545454542</v>
      </c>
    </row>
    <row r="115" spans="1:5">
      <c r="B115">
        <v>189.066</v>
      </c>
      <c r="C115">
        <v>10.541</v>
      </c>
      <c r="D115">
        <f t="shared" si="4"/>
        <v>17.936248932738827</v>
      </c>
      <c r="E115">
        <f>D115-$D$121</f>
        <v>10.522148932738826</v>
      </c>
    </row>
    <row r="116" spans="1:5">
      <c r="B116">
        <v>177.85499999999999</v>
      </c>
      <c r="C116">
        <v>10.16</v>
      </c>
      <c r="D116">
        <f t="shared" si="4"/>
        <v>17.50541338582677</v>
      </c>
      <c r="E116">
        <f>D116-$D$121</f>
        <v>10.091313385826769</v>
      </c>
    </row>
    <row r="117" spans="1:5">
      <c r="B117">
        <v>197.70699999999999</v>
      </c>
      <c r="C117">
        <v>7.6959999999999997</v>
      </c>
      <c r="D117">
        <f t="shared" si="4"/>
        <v>25.689579002079004</v>
      </c>
      <c r="E117">
        <f>D117-$D$121</f>
        <v>18.275479002079003</v>
      </c>
    </row>
    <row r="118" spans="1:5">
      <c r="B118">
        <v>181.81899999999999</v>
      </c>
      <c r="C118">
        <v>11.494</v>
      </c>
      <c r="D118">
        <f t="shared" si="4"/>
        <v>15.818601009222203</v>
      </c>
      <c r="E118">
        <f>D118-$D$121</f>
        <v>8.4045010092222014</v>
      </c>
    </row>
    <row r="119" spans="1:5">
      <c r="B119">
        <v>241.97900000000001</v>
      </c>
      <c r="C119">
        <v>9.44</v>
      </c>
      <c r="D119">
        <f t="shared" si="4"/>
        <v>25.633368644067801</v>
      </c>
      <c r="E119">
        <f>D119-$D$121</f>
        <v>18.2192686440678</v>
      </c>
    </row>
    <row r="120" spans="1:5">
      <c r="B120">
        <v>190.81700000000001</v>
      </c>
      <c r="C120">
        <v>10.882999999999999</v>
      </c>
      <c r="D120">
        <f t="shared" si="4"/>
        <v>17.533492603142516</v>
      </c>
      <c r="E120">
        <f>D120-$D$121</f>
        <v>10.119392603142515</v>
      </c>
    </row>
    <row r="121" spans="1:5">
      <c r="A121" t="s">
        <v>9</v>
      </c>
      <c r="B121">
        <v>74.141000000000005</v>
      </c>
      <c r="C121">
        <v>10</v>
      </c>
      <c r="D121">
        <f t="shared" si="4"/>
        <v>7.4141000000000004</v>
      </c>
      <c r="E121">
        <f>D121-$D$121</f>
        <v>0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7"/>
  <sheetViews>
    <sheetView zoomScale="50" zoomScaleNormal="50" zoomScalePageLayoutView="50" workbookViewId="0">
      <selection activeCell="A157" sqref="A157"/>
    </sheetView>
  </sheetViews>
  <sheetFormatPr baseColWidth="10" defaultRowHeight="15" x14ac:dyDescent="0"/>
  <sheetData>
    <row r="1" spans="1:24">
      <c r="V1" s="1"/>
      <c r="W1" s="1"/>
      <c r="X1" s="1"/>
    </row>
    <row r="2" spans="1:24">
      <c r="A2" t="s">
        <v>23</v>
      </c>
      <c r="B2" t="s">
        <v>0</v>
      </c>
      <c r="C2" t="s">
        <v>1</v>
      </c>
      <c r="D2" t="s">
        <v>3</v>
      </c>
      <c r="E2" t="s">
        <v>10</v>
      </c>
      <c r="F2" t="s">
        <v>4</v>
      </c>
      <c r="G2" t="s">
        <v>5</v>
      </c>
      <c r="H2" t="s">
        <v>21</v>
      </c>
      <c r="I2" t="s">
        <v>6</v>
      </c>
      <c r="J2" t="s">
        <v>7</v>
      </c>
      <c r="W2" s="1"/>
    </row>
    <row r="3" spans="1:24">
      <c r="B3" s="1">
        <v>69.582999999999998</v>
      </c>
      <c r="C3">
        <v>14.182</v>
      </c>
      <c r="D3">
        <f>B3/C3</f>
        <v>4.9064306867860665</v>
      </c>
      <c r="E3">
        <f>D3-$D$30</f>
        <v>1.4468410720456979</v>
      </c>
      <c r="F3">
        <f>AVERAGE(E3:E29)</f>
        <v>7.4226074820889707</v>
      </c>
      <c r="G3">
        <f>STDEV(E3:E29)</f>
        <v>4.7731097674143532</v>
      </c>
      <c r="H3">
        <f>G3/SQRT(COUNT(E3:E29))</f>
        <v>0.91858540302943625</v>
      </c>
      <c r="I3">
        <f>F3-G3</f>
        <v>2.6494977146746175</v>
      </c>
      <c r="J3">
        <f>F3+G3</f>
        <v>12.195717249503325</v>
      </c>
      <c r="W3" s="1"/>
    </row>
    <row r="4" spans="1:24">
      <c r="B4" s="1">
        <v>69.331000000000003</v>
      </c>
      <c r="C4">
        <v>16.547000000000001</v>
      </c>
      <c r="D4">
        <f t="shared" ref="D4:D30" si="0">B4/C4</f>
        <v>4.1899437964585724</v>
      </c>
      <c r="E4">
        <f>D4-$D$30</f>
        <v>0.73035418171820377</v>
      </c>
      <c r="I4">
        <f>F3-(2*G3)</f>
        <v>-2.1236120527397357</v>
      </c>
      <c r="J4">
        <f>F3+(2*G3)</f>
        <v>16.968827016917679</v>
      </c>
      <c r="W4" s="1"/>
    </row>
    <row r="5" spans="1:24">
      <c r="B5" s="1">
        <v>58.405999999999999</v>
      </c>
      <c r="C5">
        <v>10.077999999999999</v>
      </c>
      <c r="D5">
        <f t="shared" si="0"/>
        <v>5.7953959118872795</v>
      </c>
      <c r="E5">
        <f>D5-$D$30</f>
        <v>2.3358062971469109</v>
      </c>
      <c r="W5" s="1"/>
    </row>
    <row r="6" spans="1:24">
      <c r="B6" s="1">
        <v>57.33</v>
      </c>
      <c r="C6">
        <v>13.124000000000001</v>
      </c>
      <c r="D6">
        <f t="shared" si="0"/>
        <v>4.368332825358122</v>
      </c>
      <c r="E6">
        <f>D6-$D$30</f>
        <v>0.90874321061775332</v>
      </c>
      <c r="W6" s="1"/>
    </row>
    <row r="7" spans="1:24">
      <c r="B7" s="1">
        <v>62.411000000000001</v>
      </c>
      <c r="C7">
        <v>11.25</v>
      </c>
      <c r="D7">
        <f t="shared" si="0"/>
        <v>5.5476444444444448</v>
      </c>
      <c r="E7">
        <f>D7-$D$30</f>
        <v>2.0880548297040762</v>
      </c>
      <c r="W7" s="1"/>
    </row>
    <row r="8" spans="1:24">
      <c r="B8" s="1">
        <v>68.656000000000006</v>
      </c>
      <c r="C8">
        <v>8.31</v>
      </c>
      <c r="D8">
        <f t="shared" si="0"/>
        <v>8.2618531889290008</v>
      </c>
      <c r="E8">
        <f>D8-$D$30</f>
        <v>4.8022635741886326</v>
      </c>
      <c r="W8" s="1"/>
    </row>
    <row r="9" spans="1:24">
      <c r="B9" s="1">
        <v>79.039000000000001</v>
      </c>
      <c r="C9">
        <v>7.6029999999999998</v>
      </c>
      <c r="D9">
        <f t="shared" si="0"/>
        <v>10.395764829672498</v>
      </c>
      <c r="E9">
        <f>D9-$D$30</f>
        <v>6.9361752149321294</v>
      </c>
      <c r="W9" s="1"/>
    </row>
    <row r="10" spans="1:24">
      <c r="B10" s="1">
        <v>71.843999999999994</v>
      </c>
      <c r="C10">
        <v>11.753</v>
      </c>
      <c r="D10">
        <f t="shared" si="0"/>
        <v>6.1128222581468554</v>
      </c>
      <c r="E10">
        <f>D10-$D$30</f>
        <v>2.6532326434064868</v>
      </c>
      <c r="W10" s="1"/>
    </row>
    <row r="11" spans="1:24">
      <c r="B11" s="1">
        <v>45.311</v>
      </c>
      <c r="C11">
        <v>5.6180000000000003</v>
      </c>
      <c r="D11">
        <f t="shared" si="0"/>
        <v>8.0653257386970445</v>
      </c>
      <c r="E11">
        <f>D11-$D$30</f>
        <v>4.6057361239566763</v>
      </c>
      <c r="W11" s="1"/>
    </row>
    <row r="12" spans="1:24">
      <c r="B12" s="1">
        <v>49.097999999999999</v>
      </c>
      <c r="C12">
        <v>9.4109999999999996</v>
      </c>
      <c r="D12">
        <f t="shared" si="0"/>
        <v>5.2170863882690472</v>
      </c>
      <c r="E12">
        <f>D12-$D$30</f>
        <v>1.7574967735286786</v>
      </c>
      <c r="W12" s="1"/>
    </row>
    <row r="13" spans="1:24">
      <c r="B13" s="1">
        <v>48.53</v>
      </c>
      <c r="C13">
        <v>3.5790000000000002</v>
      </c>
      <c r="D13">
        <f t="shared" si="0"/>
        <v>13.559653534506845</v>
      </c>
      <c r="E13">
        <f>D13-$D$30</f>
        <v>10.100063919766477</v>
      </c>
      <c r="W13" s="1"/>
    </row>
    <row r="14" spans="1:24">
      <c r="B14" s="1">
        <v>49.904000000000003</v>
      </c>
      <c r="C14">
        <v>3.9529999999999998</v>
      </c>
      <c r="D14">
        <f t="shared" si="0"/>
        <v>12.624335947381736</v>
      </c>
      <c r="E14">
        <f>D14-$D$30</f>
        <v>9.1647463326413678</v>
      </c>
      <c r="W14" s="1"/>
    </row>
    <row r="15" spans="1:24">
      <c r="B15" s="1">
        <v>51.76</v>
      </c>
      <c r="C15">
        <v>4.8540000000000001</v>
      </c>
      <c r="D15">
        <f t="shared" si="0"/>
        <v>10.663370416151627</v>
      </c>
      <c r="E15">
        <f>D15-$D$30</f>
        <v>7.2037808014112592</v>
      </c>
      <c r="W15" s="1"/>
    </row>
    <row r="16" spans="1:24">
      <c r="B16" s="1">
        <v>56.393000000000001</v>
      </c>
      <c r="C16">
        <v>4.5069999999999997</v>
      </c>
      <c r="D16">
        <f t="shared" si="0"/>
        <v>12.51231417794542</v>
      </c>
      <c r="E16">
        <f>D16-$D$30</f>
        <v>9.0527245632050519</v>
      </c>
      <c r="W16" s="1"/>
    </row>
    <row r="17" spans="1:34">
      <c r="B17" s="1">
        <v>51.506</v>
      </c>
      <c r="C17">
        <v>4.008</v>
      </c>
      <c r="D17">
        <f t="shared" si="0"/>
        <v>12.850798403193613</v>
      </c>
      <c r="E17">
        <f>D17-$D$30</f>
        <v>9.3912087884532447</v>
      </c>
      <c r="W17" s="1"/>
    </row>
    <row r="18" spans="1:34">
      <c r="B18" s="1">
        <v>56.969000000000001</v>
      </c>
      <c r="C18">
        <v>5.5229999999999997</v>
      </c>
      <c r="D18">
        <f t="shared" si="0"/>
        <v>10.314865109541916</v>
      </c>
      <c r="E18">
        <f>D18-$D$30</f>
        <v>6.855275494801548</v>
      </c>
      <c r="W18" s="1"/>
    </row>
    <row r="19" spans="1:34">
      <c r="B19" s="1">
        <v>51.276000000000003</v>
      </c>
      <c r="C19">
        <v>6.27</v>
      </c>
      <c r="D19">
        <f t="shared" si="0"/>
        <v>8.1779904306220104</v>
      </c>
      <c r="E19">
        <f>D19-$D$30</f>
        <v>4.7184008158816422</v>
      </c>
      <c r="W19" s="1"/>
    </row>
    <row r="20" spans="1:34">
      <c r="B20" s="1">
        <v>37.929000000000002</v>
      </c>
      <c r="C20">
        <v>5.13</v>
      </c>
      <c r="D20">
        <f t="shared" si="0"/>
        <v>7.393567251461989</v>
      </c>
      <c r="E20">
        <f>D20-$D$30</f>
        <v>3.9339776367216204</v>
      </c>
      <c r="W20" s="1"/>
    </row>
    <row r="21" spans="1:34">
      <c r="B21" s="1">
        <v>57.793999999999997</v>
      </c>
      <c r="C21">
        <v>4.0309999999999997</v>
      </c>
      <c r="D21">
        <f t="shared" si="0"/>
        <v>14.337385264202432</v>
      </c>
      <c r="E21">
        <f>D21-$D$30</f>
        <v>10.877795649462064</v>
      </c>
      <c r="W21" s="1"/>
    </row>
    <row r="22" spans="1:34">
      <c r="B22" s="1">
        <v>58.098999999999997</v>
      </c>
      <c r="C22">
        <v>3.26</v>
      </c>
      <c r="D22">
        <f t="shared" si="0"/>
        <v>17.821779141104294</v>
      </c>
      <c r="E22">
        <f>D22-$D$30</f>
        <v>14.362189526363926</v>
      </c>
      <c r="W22" s="1"/>
    </row>
    <row r="23" spans="1:34">
      <c r="B23" s="1">
        <v>51.924999999999997</v>
      </c>
      <c r="C23">
        <v>3.5</v>
      </c>
      <c r="D23">
        <f t="shared" si="0"/>
        <v>14.835714285714285</v>
      </c>
      <c r="E23">
        <f>D23-$D$30</f>
        <v>11.376124670973917</v>
      </c>
      <c r="W23" s="1"/>
    </row>
    <row r="24" spans="1:34">
      <c r="B24" s="1">
        <v>72.253</v>
      </c>
      <c r="C24">
        <v>3.052</v>
      </c>
      <c r="D24">
        <f t="shared" si="0"/>
        <v>23.673984272608127</v>
      </c>
      <c r="E24">
        <f>D24-$D$30</f>
        <v>20.214394657867757</v>
      </c>
      <c r="W24" s="1"/>
    </row>
    <row r="25" spans="1:34">
      <c r="B25" s="1">
        <v>77.120999999999995</v>
      </c>
      <c r="C25">
        <v>6.01</v>
      </c>
      <c r="D25">
        <f t="shared" si="0"/>
        <v>12.832113144758734</v>
      </c>
      <c r="E25">
        <f>D25-$D$30</f>
        <v>9.3725235300183662</v>
      </c>
      <c r="O25" t="s">
        <v>15</v>
      </c>
      <c r="P25" t="s">
        <v>16</v>
      </c>
      <c r="Q25" t="s">
        <v>17</v>
      </c>
      <c r="R25" t="s">
        <v>18</v>
      </c>
      <c r="W25" s="1"/>
      <c r="AF25" s="1"/>
      <c r="AH25" s="1"/>
    </row>
    <row r="26" spans="1:34">
      <c r="B26" s="1">
        <v>86.39</v>
      </c>
      <c r="C26">
        <v>5.5510000000000002</v>
      </c>
      <c r="D26">
        <f t="shared" si="0"/>
        <v>15.562961628535399</v>
      </c>
      <c r="E26">
        <f>D26-$D$30</f>
        <v>12.103372013795031</v>
      </c>
      <c r="N26" t="s">
        <v>19</v>
      </c>
      <c r="O26">
        <f>F3</f>
        <v>7.4226074820889707</v>
      </c>
      <c r="P26">
        <f>F36</f>
        <v>23.67393092898698</v>
      </c>
      <c r="Q26">
        <f>F86</f>
        <v>24.029114604535017</v>
      </c>
      <c r="R26">
        <f>F127</f>
        <v>26.127370042132984</v>
      </c>
      <c r="W26" s="1"/>
      <c r="AF26" s="1"/>
      <c r="AH26" s="1"/>
    </row>
    <row r="27" spans="1:34">
      <c r="B27" s="1">
        <v>81.856999999999999</v>
      </c>
      <c r="C27">
        <v>6.0830000000000002</v>
      </c>
      <c r="D27">
        <f t="shared" si="0"/>
        <v>13.45668255794838</v>
      </c>
      <c r="E27">
        <f>D27-$D$30</f>
        <v>9.9970929432080116</v>
      </c>
      <c r="N27" t="s">
        <v>20</v>
      </c>
      <c r="O27">
        <f>O26/$P$26</f>
        <v>0.31353506539974468</v>
      </c>
      <c r="P27">
        <f>P26/$P$26</f>
        <v>1</v>
      </c>
      <c r="Q27">
        <f>Q26/$P$26</f>
        <v>1.0150031558600663</v>
      </c>
      <c r="R27">
        <f>R26/$P$26</f>
        <v>1.1036346317181296</v>
      </c>
      <c r="W27" s="1"/>
      <c r="AF27" s="1"/>
      <c r="AH27" s="1"/>
    </row>
    <row r="28" spans="1:34">
      <c r="B28" s="1">
        <v>59.612000000000002</v>
      </c>
      <c r="C28">
        <v>4</v>
      </c>
      <c r="D28">
        <f t="shared" si="0"/>
        <v>14.903</v>
      </c>
      <c r="E28">
        <f>D28-$D$30</f>
        <v>11.443410385259632</v>
      </c>
      <c r="O28">
        <f>O27/O26</f>
        <v>4.2240555782629828E-2</v>
      </c>
      <c r="P28">
        <f>P27/P26</f>
        <v>4.2240555782629821E-2</v>
      </c>
      <c r="Q28">
        <f>Q27/Q26</f>
        <v>4.2240555782629821E-2</v>
      </c>
      <c r="R28">
        <f>R27/R26</f>
        <v>4.2240555782629821E-2</v>
      </c>
      <c r="W28" s="1"/>
      <c r="AF28" s="1"/>
      <c r="AH28" s="1"/>
    </row>
    <row r="29" spans="1:34">
      <c r="B29" s="1">
        <v>46.469000000000001</v>
      </c>
      <c r="C29">
        <v>3.01</v>
      </c>
      <c r="D29">
        <f t="shared" si="0"/>
        <v>15.438205980066448</v>
      </c>
      <c r="E29">
        <f>D29-$D$30</f>
        <v>11.978616365326079</v>
      </c>
      <c r="V29" s="1"/>
      <c r="W29" s="1"/>
      <c r="AF29" s="1"/>
      <c r="AH29" s="1"/>
    </row>
    <row r="30" spans="1:34">
      <c r="A30" s="1" t="s">
        <v>9</v>
      </c>
      <c r="B30" s="1">
        <v>16.523</v>
      </c>
      <c r="C30">
        <v>4.7759999999999998</v>
      </c>
      <c r="D30">
        <f t="shared" si="0"/>
        <v>3.4595896147403686</v>
      </c>
      <c r="E30">
        <f>D30-$D$30</f>
        <v>0</v>
      </c>
      <c r="N30" t="s">
        <v>5</v>
      </c>
      <c r="O30">
        <f>H3</f>
        <v>0.91858540302943625</v>
      </c>
      <c r="P30">
        <f>H36</f>
        <v>1.6471188493872473</v>
      </c>
      <c r="Q30">
        <f>H86</f>
        <v>1.4903186613416681</v>
      </c>
      <c r="R30">
        <f>H127</f>
        <v>1.350122152839746</v>
      </c>
      <c r="V30" s="1"/>
      <c r="W30" s="1"/>
      <c r="X30" s="1"/>
      <c r="AF30" s="1"/>
      <c r="AH30" s="1"/>
    </row>
    <row r="31" spans="1:34">
      <c r="N31" t="s">
        <v>20</v>
      </c>
      <c r="O31">
        <f>O28*O30</f>
        <v>3.8801557957774402E-2</v>
      </c>
      <c r="P31">
        <f>P28*P30</f>
        <v>6.957521563816306E-2</v>
      </c>
      <c r="Q31">
        <f>Q28*Q30</f>
        <v>6.2951888548296933E-2</v>
      </c>
      <c r="R31">
        <f>R28*R30</f>
        <v>5.702991011039156E-2</v>
      </c>
      <c r="W31" s="1"/>
      <c r="X31" s="1"/>
      <c r="AF31" s="1"/>
      <c r="AH31" s="1"/>
    </row>
    <row r="32" spans="1:34">
      <c r="AF32" s="1"/>
      <c r="AH32" s="1"/>
    </row>
    <row r="33" spans="1:34">
      <c r="V33" s="1"/>
      <c r="W33" s="1"/>
      <c r="X33" s="1"/>
      <c r="AF33" s="1"/>
      <c r="AH33" s="1"/>
    </row>
    <row r="34" spans="1:34">
      <c r="X34" s="1"/>
      <c r="AF34" s="1"/>
      <c r="AH34" s="1"/>
    </row>
    <row r="35" spans="1:34">
      <c r="A35" t="s">
        <v>24</v>
      </c>
      <c r="B35" t="s">
        <v>0</v>
      </c>
      <c r="C35" t="s">
        <v>1</v>
      </c>
      <c r="D35" t="s">
        <v>3</v>
      </c>
      <c r="E35" t="s">
        <v>10</v>
      </c>
      <c r="F35" t="s">
        <v>4</v>
      </c>
      <c r="G35" t="s">
        <v>5</v>
      </c>
      <c r="H35" t="s">
        <v>21</v>
      </c>
      <c r="I35" t="s">
        <v>6</v>
      </c>
      <c r="J35" t="s">
        <v>7</v>
      </c>
      <c r="X35" s="1"/>
      <c r="AF35" s="1"/>
      <c r="AH35" s="1"/>
    </row>
    <row r="36" spans="1:34">
      <c r="B36">
        <v>126.095</v>
      </c>
      <c r="C36" s="1">
        <v>6.0830000000000002</v>
      </c>
      <c r="D36">
        <f>B36/C36</f>
        <v>20.729081045536741</v>
      </c>
      <c r="E36">
        <f>D36-$D$80</f>
        <v>9.8565832213417899</v>
      </c>
      <c r="F36">
        <f>AVERAGE(E36:E79)</f>
        <v>23.67393092898698</v>
      </c>
      <c r="G36">
        <f>STDEV(E36:E79)</f>
        <v>10.925750417078813</v>
      </c>
      <c r="H36">
        <f>G36/SQRT((COUNT(E36:E79)))</f>
        <v>1.6471188493872473</v>
      </c>
      <c r="I36">
        <f>F36-G36</f>
        <v>12.748180511908167</v>
      </c>
      <c r="J36">
        <f>F36+G36</f>
        <v>34.599681346065793</v>
      </c>
      <c r="X36" s="1"/>
      <c r="AF36" s="1"/>
      <c r="AH36" s="1"/>
    </row>
    <row r="37" spans="1:34">
      <c r="B37">
        <v>184.006</v>
      </c>
      <c r="C37" s="1">
        <v>6.25</v>
      </c>
      <c r="D37">
        <f t="shared" ref="D37:D80" si="1">B37/C37</f>
        <v>29.44096</v>
      </c>
      <c r="E37">
        <f>D37-$D$80</f>
        <v>18.568462175805049</v>
      </c>
      <c r="I37">
        <f>F36-(2*G36)</f>
        <v>1.8224300948293539</v>
      </c>
      <c r="J37">
        <f>F36+(2*G36)</f>
        <v>45.52543176314461</v>
      </c>
      <c r="X37" s="1"/>
      <c r="AF37" s="1"/>
      <c r="AH37" s="1"/>
    </row>
    <row r="38" spans="1:34">
      <c r="B38">
        <v>124.295</v>
      </c>
      <c r="C38" s="1">
        <v>3.26</v>
      </c>
      <c r="D38">
        <f t="shared" si="1"/>
        <v>38.127300613496935</v>
      </c>
      <c r="E38">
        <f>D38-$D$80</f>
        <v>27.254802789301984</v>
      </c>
      <c r="X38" s="1"/>
      <c r="AF38" s="1"/>
      <c r="AH38" s="1"/>
    </row>
    <row r="39" spans="1:34">
      <c r="B39">
        <v>170.65</v>
      </c>
      <c r="C39" s="1">
        <v>5.0060000000000002</v>
      </c>
      <c r="D39">
        <f t="shared" si="1"/>
        <v>34.089093088294049</v>
      </c>
      <c r="E39">
        <f>D39-$D$80</f>
        <v>23.216595264099098</v>
      </c>
      <c r="X39" s="1"/>
      <c r="AF39" s="1"/>
      <c r="AH39" s="1"/>
    </row>
    <row r="40" spans="1:34">
      <c r="B40">
        <v>151.863</v>
      </c>
      <c r="C40" s="1">
        <v>4.6100000000000003</v>
      </c>
      <c r="D40">
        <f t="shared" si="1"/>
        <v>32.942082429501085</v>
      </c>
      <c r="E40">
        <f>D40-$D$80</f>
        <v>22.069584605306133</v>
      </c>
      <c r="X40" s="1"/>
      <c r="AF40" s="1"/>
      <c r="AH40" s="1"/>
    </row>
    <row r="41" spans="1:34">
      <c r="B41">
        <v>230.94200000000001</v>
      </c>
      <c r="C41" s="1">
        <v>4.5890000000000004</v>
      </c>
      <c r="D41">
        <f t="shared" si="1"/>
        <v>50.325125299629548</v>
      </c>
      <c r="E41">
        <f>D41-$D$80</f>
        <v>39.452627475434596</v>
      </c>
      <c r="X41" s="1"/>
      <c r="AF41" s="1"/>
      <c r="AH41" s="1"/>
    </row>
    <row r="42" spans="1:34">
      <c r="B42">
        <v>253.93299999999999</v>
      </c>
      <c r="C42" s="1">
        <v>4.6500000000000004</v>
      </c>
      <c r="D42">
        <f t="shared" si="1"/>
        <v>54.60924731182795</v>
      </c>
      <c r="E42">
        <f>D42-$D$80</f>
        <v>43.736749487632999</v>
      </c>
      <c r="X42" s="1"/>
      <c r="AF42" s="1"/>
      <c r="AH42" s="1"/>
    </row>
    <row r="43" spans="1:34">
      <c r="B43">
        <v>240.00800000000001</v>
      </c>
      <c r="C43" s="1">
        <v>4.7759999999999998</v>
      </c>
      <c r="D43">
        <f t="shared" si="1"/>
        <v>50.252931323283086</v>
      </c>
      <c r="E43">
        <f>D43-$D$80</f>
        <v>39.380433499088134</v>
      </c>
    </row>
    <row r="44" spans="1:34">
      <c r="B44">
        <v>239.15600000000001</v>
      </c>
      <c r="C44" s="1">
        <v>6.0519999999999996</v>
      </c>
      <c r="D44">
        <f t="shared" si="1"/>
        <v>39.516853932584276</v>
      </c>
      <c r="E44">
        <f>D44-$D$80</f>
        <v>28.644356108389324</v>
      </c>
    </row>
    <row r="45" spans="1:34">
      <c r="B45">
        <v>170.48</v>
      </c>
      <c r="C45">
        <v>6.27</v>
      </c>
      <c r="D45">
        <f t="shared" si="1"/>
        <v>27.189792663476876</v>
      </c>
      <c r="E45">
        <f>D45-$D$80</f>
        <v>16.317294839281924</v>
      </c>
    </row>
    <row r="46" spans="1:34">
      <c r="B46">
        <v>151.62</v>
      </c>
      <c r="C46">
        <v>8.6199999999999992</v>
      </c>
      <c r="D46">
        <f t="shared" si="1"/>
        <v>17.589327146171694</v>
      </c>
      <c r="E46">
        <f>D46-$D$80</f>
        <v>6.7168293219767428</v>
      </c>
    </row>
    <row r="47" spans="1:34">
      <c r="B47">
        <v>143.00899999999999</v>
      </c>
      <c r="C47">
        <v>6.5</v>
      </c>
      <c r="D47">
        <f t="shared" si="1"/>
        <v>22.001384615384612</v>
      </c>
      <c r="E47">
        <f>D47-$D$80</f>
        <v>11.128886791189661</v>
      </c>
    </row>
    <row r="48" spans="1:34">
      <c r="B48">
        <v>156.39500000000001</v>
      </c>
      <c r="C48">
        <v>7.7859999999999996</v>
      </c>
      <c r="D48">
        <f t="shared" si="1"/>
        <v>20.086694066272798</v>
      </c>
      <c r="E48">
        <f>D48-$D$80</f>
        <v>9.2141962420778469</v>
      </c>
    </row>
    <row r="49" spans="2:5">
      <c r="B49">
        <v>140.17599999999999</v>
      </c>
      <c r="C49">
        <v>6.5190000000000001</v>
      </c>
      <c r="D49">
        <f t="shared" si="1"/>
        <v>21.502684460806869</v>
      </c>
      <c r="E49">
        <f>D49-$D$80</f>
        <v>10.630186636611917</v>
      </c>
    </row>
    <row r="50" spans="2:5">
      <c r="B50">
        <v>159.46899999999999</v>
      </c>
      <c r="C50">
        <v>5.59</v>
      </c>
      <c r="D50">
        <f t="shared" si="1"/>
        <v>28.527549194991057</v>
      </c>
      <c r="E50">
        <f>D50-$D$80</f>
        <v>17.655051370796105</v>
      </c>
    </row>
    <row r="51" spans="2:5">
      <c r="B51">
        <v>204.88200000000001</v>
      </c>
      <c r="C51">
        <v>5.2560000000000002</v>
      </c>
      <c r="D51">
        <f t="shared" si="1"/>
        <v>38.980593607305934</v>
      </c>
      <c r="E51">
        <f>D51-$D$80</f>
        <v>28.108095783110983</v>
      </c>
    </row>
    <row r="52" spans="2:5">
      <c r="B52">
        <v>159.69300000000001</v>
      </c>
      <c r="C52">
        <v>5.9420000000000002</v>
      </c>
      <c r="D52">
        <f t="shared" si="1"/>
        <v>26.875294513631776</v>
      </c>
      <c r="E52">
        <f>D52-$D$80</f>
        <v>16.002796689436824</v>
      </c>
    </row>
    <row r="53" spans="2:5">
      <c r="B53">
        <v>197.28100000000001</v>
      </c>
      <c r="C53">
        <v>4.8019999999999996</v>
      </c>
      <c r="D53">
        <f t="shared" si="1"/>
        <v>41.083090379008752</v>
      </c>
      <c r="E53">
        <f>D53-$D$80</f>
        <v>30.2105925548138</v>
      </c>
    </row>
    <row r="54" spans="2:5">
      <c r="B54">
        <v>152.45099999999999</v>
      </c>
      <c r="C54">
        <v>6.5049999999999999</v>
      </c>
      <c r="D54">
        <f t="shared" si="1"/>
        <v>23.435972328977709</v>
      </c>
      <c r="E54">
        <f>D54-$D$80</f>
        <v>12.563474504782757</v>
      </c>
    </row>
    <row r="55" spans="2:5">
      <c r="B55">
        <v>177.46899999999999</v>
      </c>
      <c r="C55">
        <v>5.1539999999999999</v>
      </c>
      <c r="D55">
        <f t="shared" si="1"/>
        <v>34.433255723709742</v>
      </c>
      <c r="E55">
        <f>D55-$D$80</f>
        <v>23.56075789951479</v>
      </c>
    </row>
    <row r="56" spans="2:5">
      <c r="B56">
        <v>160.268</v>
      </c>
      <c r="C56">
        <v>6.7549999999999999</v>
      </c>
      <c r="D56">
        <f t="shared" si="1"/>
        <v>23.725832716506293</v>
      </c>
      <c r="E56">
        <f>D56-$D$80</f>
        <v>12.853334892311342</v>
      </c>
    </row>
    <row r="57" spans="2:5">
      <c r="B57">
        <v>189.14</v>
      </c>
      <c r="C57">
        <v>6.0049999999999999</v>
      </c>
      <c r="D57">
        <f t="shared" si="1"/>
        <v>31.497085761865112</v>
      </c>
      <c r="E57">
        <f>D57-$D$80</f>
        <v>20.62458793767016</v>
      </c>
    </row>
    <row r="58" spans="2:5">
      <c r="B58">
        <v>175.43199999999999</v>
      </c>
      <c r="C58">
        <v>8.2840000000000007</v>
      </c>
      <c r="D58">
        <f t="shared" si="1"/>
        <v>21.177209077740219</v>
      </c>
      <c r="E58">
        <f>D58-$D$80</f>
        <v>10.304711253545268</v>
      </c>
    </row>
    <row r="59" spans="2:5">
      <c r="B59">
        <v>154.77000000000001</v>
      </c>
      <c r="C59">
        <v>7.08</v>
      </c>
      <c r="D59">
        <f t="shared" si="1"/>
        <v>21.860169491525426</v>
      </c>
      <c r="E59">
        <f>D59-$D$80</f>
        <v>10.987671667330474</v>
      </c>
    </row>
    <row r="60" spans="2:5">
      <c r="B60">
        <v>153.63200000000001</v>
      </c>
      <c r="C60">
        <v>3.4</v>
      </c>
      <c r="D60">
        <f t="shared" si="1"/>
        <v>45.185882352941178</v>
      </c>
      <c r="E60">
        <f>D60-$D$80</f>
        <v>34.313384528746226</v>
      </c>
    </row>
    <row r="61" spans="2:5">
      <c r="B61">
        <v>176.75</v>
      </c>
      <c r="C61">
        <v>4.25</v>
      </c>
      <c r="D61">
        <f t="shared" si="1"/>
        <v>41.588235294117645</v>
      </c>
      <c r="E61">
        <f>D61-$D$80</f>
        <v>30.715737469922693</v>
      </c>
    </row>
    <row r="62" spans="2:5">
      <c r="B62">
        <v>191.27699999999999</v>
      </c>
      <c r="C62">
        <v>4.8540000000000001</v>
      </c>
      <c r="D62">
        <f t="shared" si="1"/>
        <v>39.406056860321378</v>
      </c>
      <c r="E62">
        <f>D62-$D$80</f>
        <v>28.533559036126427</v>
      </c>
    </row>
    <row r="63" spans="2:5">
      <c r="B63">
        <v>217.2</v>
      </c>
      <c r="C63">
        <v>4.3659999999999997</v>
      </c>
      <c r="D63">
        <f t="shared" si="1"/>
        <v>49.748053137883645</v>
      </c>
      <c r="E63">
        <f>D63-$D$80</f>
        <v>38.875555313688693</v>
      </c>
    </row>
    <row r="64" spans="2:5">
      <c r="B64">
        <v>176.791</v>
      </c>
      <c r="C64">
        <v>4.7759999999999998</v>
      </c>
      <c r="D64">
        <f t="shared" si="1"/>
        <v>37.016541038525965</v>
      </c>
      <c r="E64">
        <f>D64-$D$80</f>
        <v>26.144043214331013</v>
      </c>
    </row>
    <row r="65" spans="1:22">
      <c r="B65">
        <v>147.714</v>
      </c>
      <c r="C65">
        <v>4.4509999999999996</v>
      </c>
      <c r="D65">
        <f t="shared" si="1"/>
        <v>33.186699618063358</v>
      </c>
      <c r="E65">
        <f>D65-$D$80</f>
        <v>22.314201793868406</v>
      </c>
    </row>
    <row r="66" spans="1:22">
      <c r="B66">
        <v>216.977</v>
      </c>
      <c r="C66">
        <v>6.5049999999999999</v>
      </c>
      <c r="D66">
        <f t="shared" si="1"/>
        <v>33.355418908531902</v>
      </c>
      <c r="E66">
        <f>D66-$D$80</f>
        <v>22.482921084336951</v>
      </c>
    </row>
    <row r="67" spans="1:22">
      <c r="B67">
        <v>195.209</v>
      </c>
      <c r="C67">
        <v>5.5339999999999998</v>
      </c>
      <c r="D67">
        <f t="shared" si="1"/>
        <v>35.274485001807015</v>
      </c>
      <c r="E67">
        <f>D67-$D$80</f>
        <v>24.401987177612064</v>
      </c>
    </row>
    <row r="68" spans="1:22">
      <c r="B68">
        <v>248.43600000000001</v>
      </c>
      <c r="C68">
        <v>5.7990000000000004</v>
      </c>
      <c r="D68">
        <f t="shared" si="1"/>
        <v>42.841179513709257</v>
      </c>
      <c r="E68">
        <f>D68-$D$80</f>
        <v>31.968681689514305</v>
      </c>
    </row>
    <row r="69" spans="1:22">
      <c r="B69">
        <v>240.41300000000001</v>
      </c>
      <c r="C69">
        <v>7.649</v>
      </c>
      <c r="D69">
        <f t="shared" si="1"/>
        <v>31.430644528696561</v>
      </c>
      <c r="E69">
        <f>D69-$D$80</f>
        <v>20.55814670450161</v>
      </c>
    </row>
    <row r="70" spans="1:22">
      <c r="B70">
        <v>189.58500000000001</v>
      </c>
      <c r="C70">
        <v>6.31</v>
      </c>
      <c r="D70">
        <f t="shared" si="1"/>
        <v>30.04516640253566</v>
      </c>
      <c r="E70">
        <f>D70-$D$80</f>
        <v>19.172668578340708</v>
      </c>
    </row>
    <row r="71" spans="1:22">
      <c r="B71">
        <v>228.07499999999999</v>
      </c>
      <c r="C71">
        <v>5.8360000000000003</v>
      </c>
      <c r="D71">
        <f t="shared" si="1"/>
        <v>39.080705962988347</v>
      </c>
      <c r="E71">
        <f>D71-$D$80</f>
        <v>28.208208138793395</v>
      </c>
    </row>
    <row r="72" spans="1:22">
      <c r="B72">
        <v>132.44</v>
      </c>
      <c r="C72">
        <v>7.3819999999999997</v>
      </c>
      <c r="D72">
        <f t="shared" si="1"/>
        <v>17.940937415334599</v>
      </c>
      <c r="E72">
        <f>D72-$D$80</f>
        <v>7.0684395911396471</v>
      </c>
    </row>
    <row r="73" spans="1:22">
      <c r="B73">
        <v>181.91800000000001</v>
      </c>
      <c r="C73">
        <v>4.8540000000000001</v>
      </c>
      <c r="D73">
        <f t="shared" si="1"/>
        <v>37.477956324680676</v>
      </c>
      <c r="E73">
        <f>D73-$D$80</f>
        <v>26.605458500485724</v>
      </c>
    </row>
    <row r="74" spans="1:22">
      <c r="B74">
        <v>231.15299999999999</v>
      </c>
      <c r="C74">
        <v>4.5890000000000004</v>
      </c>
      <c r="D74">
        <f t="shared" si="1"/>
        <v>50.371104815864015</v>
      </c>
      <c r="E74">
        <f>D74-$D$80</f>
        <v>39.498606991669064</v>
      </c>
    </row>
    <row r="75" spans="1:22">
      <c r="B75">
        <v>213.65</v>
      </c>
      <c r="C75">
        <v>4.9619999999999997</v>
      </c>
      <c r="D75">
        <f t="shared" si="1"/>
        <v>43.057234985892791</v>
      </c>
      <c r="E75">
        <f>D75-$D$80</f>
        <v>32.184737161697839</v>
      </c>
    </row>
    <row r="76" spans="1:22">
      <c r="B76">
        <v>203.858</v>
      </c>
      <c r="C76">
        <v>3.0209999999999999</v>
      </c>
      <c r="D76">
        <f t="shared" si="1"/>
        <v>67.480304534922212</v>
      </c>
      <c r="E76">
        <f>D76-$D$80</f>
        <v>56.60780671072726</v>
      </c>
    </row>
    <row r="77" spans="1:22">
      <c r="B77">
        <v>225.56100000000001</v>
      </c>
      <c r="C77">
        <v>7.9569999999999999</v>
      </c>
      <c r="D77">
        <f t="shared" si="1"/>
        <v>28.347492773658416</v>
      </c>
      <c r="E77">
        <f>D77-$D$80</f>
        <v>17.474994949463465</v>
      </c>
    </row>
    <row r="78" spans="1:22">
      <c r="B78">
        <v>233.40899999999999</v>
      </c>
      <c r="C78">
        <v>5.8840000000000003</v>
      </c>
      <c r="D78">
        <f t="shared" si="1"/>
        <v>39.668422841604347</v>
      </c>
      <c r="E78">
        <f>D78-$D$80</f>
        <v>28.795925017409395</v>
      </c>
      <c r="V78" s="1"/>
    </row>
    <row r="79" spans="1:22">
      <c r="B79">
        <v>175.55099999999999</v>
      </c>
      <c r="C79">
        <v>6.3739999999999997</v>
      </c>
      <c r="D79">
        <f t="shared" si="1"/>
        <v>27.541732036397867</v>
      </c>
      <c r="E79">
        <f>D79-$D$80</f>
        <v>16.669234212202916</v>
      </c>
    </row>
    <row r="80" spans="1:22">
      <c r="A80" s="1" t="s">
        <v>9</v>
      </c>
      <c r="B80">
        <v>49.97</v>
      </c>
      <c r="C80">
        <v>4.5960000000000001</v>
      </c>
      <c r="D80">
        <f t="shared" si="1"/>
        <v>10.872497824194951</v>
      </c>
      <c r="E80">
        <f>D80-$D$80</f>
        <v>0</v>
      </c>
    </row>
    <row r="82" spans="1:10">
      <c r="A82" s="1"/>
    </row>
    <row r="85" spans="1:10">
      <c r="A85" t="s">
        <v>25</v>
      </c>
      <c r="B85" t="s">
        <v>0</v>
      </c>
      <c r="C85" t="s">
        <v>1</v>
      </c>
      <c r="D85" t="s">
        <v>3</v>
      </c>
      <c r="E85" t="s">
        <v>10</v>
      </c>
      <c r="F85" t="s">
        <v>4</v>
      </c>
      <c r="G85" t="s">
        <v>5</v>
      </c>
      <c r="H85" t="s">
        <v>21</v>
      </c>
      <c r="I85" t="s">
        <v>6</v>
      </c>
      <c r="J85" t="s">
        <v>7</v>
      </c>
    </row>
    <row r="86" spans="1:10">
      <c r="B86">
        <v>143.107</v>
      </c>
      <c r="C86">
        <v>7.28</v>
      </c>
      <c r="D86">
        <f>B86/C86</f>
        <v>19.657554945054944</v>
      </c>
      <c r="E86">
        <f>D86-$D$121</f>
        <v>17.164942651910735</v>
      </c>
      <c r="F86">
        <f>AVERAGE(E86:E120)</f>
        <v>24.029114604535017</v>
      </c>
      <c r="G86">
        <f>STDEV(E86:E120)</f>
        <v>8.8168441027395268</v>
      </c>
      <c r="H86">
        <f>G86/SQRT((COUNT(E86:E120)))</f>
        <v>1.4903186613416681</v>
      </c>
      <c r="I86">
        <f>F86-G86</f>
        <v>15.212270501795491</v>
      </c>
      <c r="J86">
        <f>F86+G86</f>
        <v>32.845958707274548</v>
      </c>
    </row>
    <row r="87" spans="1:10">
      <c r="B87">
        <v>180.96</v>
      </c>
      <c r="C87">
        <v>6.0469999999999997</v>
      </c>
      <c r="D87">
        <f t="shared" ref="D87:D121" si="2">B87/C87</f>
        <v>29.92558293368613</v>
      </c>
      <c r="E87">
        <f>D87-$D$121</f>
        <v>27.432970640541921</v>
      </c>
      <c r="I87">
        <f>F86-(2*G86)</f>
        <v>6.3954263990559639</v>
      </c>
      <c r="J87">
        <f>F86+(2*G86)</f>
        <v>41.662802810014071</v>
      </c>
    </row>
    <row r="88" spans="1:10">
      <c r="B88">
        <v>170.11500000000001</v>
      </c>
      <c r="C88">
        <v>7.9569999999999999</v>
      </c>
      <c r="D88">
        <f t="shared" si="2"/>
        <v>21.379288676636925</v>
      </c>
      <c r="E88">
        <f>D88-$D$121</f>
        <v>18.886676383492716</v>
      </c>
    </row>
    <row r="89" spans="1:10">
      <c r="B89">
        <v>186.98400000000001</v>
      </c>
      <c r="C89">
        <v>6.9509999999999996</v>
      </c>
      <c r="D89">
        <f t="shared" si="2"/>
        <v>26.90030211480363</v>
      </c>
      <c r="E89">
        <f>D89-$D$121</f>
        <v>24.407689821659421</v>
      </c>
    </row>
    <row r="90" spans="1:10">
      <c r="B90">
        <v>191.79499999999999</v>
      </c>
      <c r="C90">
        <v>7.5</v>
      </c>
      <c r="D90">
        <f t="shared" si="2"/>
        <v>25.572666666666667</v>
      </c>
      <c r="E90">
        <f>D90-$D$121</f>
        <v>23.080054373522458</v>
      </c>
    </row>
    <row r="91" spans="1:10">
      <c r="B91">
        <v>187.85</v>
      </c>
      <c r="C91">
        <v>4.6100000000000003</v>
      </c>
      <c r="D91">
        <f t="shared" si="2"/>
        <v>40.748373101952275</v>
      </c>
      <c r="E91">
        <f>D91-$D$121</f>
        <v>38.25576080880807</v>
      </c>
    </row>
    <row r="92" spans="1:10">
      <c r="B92">
        <v>173.54900000000001</v>
      </c>
      <c r="C92">
        <v>5.7720000000000002</v>
      </c>
      <c r="D92">
        <f t="shared" si="2"/>
        <v>30.067394317394317</v>
      </c>
      <c r="E92">
        <f>D92-$D$121</f>
        <v>27.574782024250108</v>
      </c>
    </row>
    <row r="93" spans="1:10">
      <c r="B93">
        <v>156.976</v>
      </c>
      <c r="C93">
        <v>5.6180000000000003</v>
      </c>
      <c r="D93">
        <f t="shared" si="2"/>
        <v>27.941616233535065</v>
      </c>
      <c r="E93">
        <f>D93-$D$121</f>
        <v>25.449003940390856</v>
      </c>
    </row>
    <row r="94" spans="1:10">
      <c r="B94">
        <v>154.369</v>
      </c>
      <c r="C94">
        <v>5.3440000000000003</v>
      </c>
      <c r="D94">
        <f t="shared" si="2"/>
        <v>28.886414670658681</v>
      </c>
      <c r="E94">
        <f>D94-$D$121</f>
        <v>26.393802377514472</v>
      </c>
    </row>
    <row r="95" spans="1:10">
      <c r="B95">
        <v>188.256</v>
      </c>
      <c r="C95">
        <v>6.8239999999999998</v>
      </c>
      <c r="D95">
        <f t="shared" si="2"/>
        <v>27.587338804220398</v>
      </c>
      <c r="E95">
        <f>D95-$D$121</f>
        <v>25.094726511076189</v>
      </c>
    </row>
    <row r="96" spans="1:10">
      <c r="B96">
        <v>167.583</v>
      </c>
      <c r="C96">
        <v>6.3879999999999999</v>
      </c>
      <c r="D96">
        <f t="shared" si="2"/>
        <v>26.234032561051972</v>
      </c>
      <c r="E96">
        <f>D96-$D$121</f>
        <v>23.741420267907763</v>
      </c>
    </row>
    <row r="97" spans="2:5">
      <c r="B97">
        <v>175.922</v>
      </c>
      <c r="C97">
        <v>6.9459999999999997</v>
      </c>
      <c r="D97">
        <f t="shared" si="2"/>
        <v>25.327094730780306</v>
      </c>
      <c r="E97">
        <f>D97-$D$121</f>
        <v>22.834482437636098</v>
      </c>
    </row>
    <row r="98" spans="2:5">
      <c r="B98">
        <v>227.149</v>
      </c>
      <c r="C98">
        <v>6.1289999999999996</v>
      </c>
      <c r="D98">
        <f t="shared" si="2"/>
        <v>37.061347691303638</v>
      </c>
      <c r="E98">
        <f>D98-$D$121</f>
        <v>34.568735398159433</v>
      </c>
    </row>
    <row r="99" spans="2:5">
      <c r="B99">
        <v>195.607</v>
      </c>
      <c r="C99">
        <v>7.766</v>
      </c>
      <c r="D99">
        <f t="shared" si="2"/>
        <v>25.187612670615504</v>
      </c>
      <c r="E99">
        <f>D99-$D$121</f>
        <v>22.695000377471295</v>
      </c>
    </row>
    <row r="100" spans="2:5">
      <c r="B100">
        <v>150.691</v>
      </c>
      <c r="C100">
        <v>7.7539999999999996</v>
      </c>
      <c r="D100">
        <f t="shared" si="2"/>
        <v>19.433969564095953</v>
      </c>
      <c r="E100">
        <f>D100-$D$121</f>
        <v>16.941357270951745</v>
      </c>
    </row>
    <row r="101" spans="2:5">
      <c r="B101">
        <v>158.81</v>
      </c>
      <c r="C101">
        <v>6.25</v>
      </c>
      <c r="D101">
        <f t="shared" si="2"/>
        <v>25.409600000000001</v>
      </c>
      <c r="E101">
        <f>D101-$D$121</f>
        <v>22.916987706855792</v>
      </c>
    </row>
    <row r="102" spans="2:5">
      <c r="B102">
        <v>125.476</v>
      </c>
      <c r="C102">
        <v>6.0209999999999999</v>
      </c>
      <c r="D102">
        <f t="shared" si="2"/>
        <v>20.83972761999668</v>
      </c>
      <c r="E102">
        <f>D102-$D$121</f>
        <v>18.347115326852471</v>
      </c>
    </row>
    <row r="103" spans="2:5">
      <c r="B103">
        <v>162.57599999999999</v>
      </c>
      <c r="C103">
        <v>6.7309999999999999</v>
      </c>
      <c r="D103">
        <f t="shared" si="2"/>
        <v>24.153320457584311</v>
      </c>
      <c r="E103">
        <f>D103-$D$121</f>
        <v>21.660708164440102</v>
      </c>
    </row>
    <row r="104" spans="2:5">
      <c r="B104">
        <v>215.47200000000001</v>
      </c>
      <c r="C104">
        <v>4.25</v>
      </c>
      <c r="D104">
        <f t="shared" si="2"/>
        <v>50.699294117647064</v>
      </c>
      <c r="E104">
        <f>D104-$D$121</f>
        <v>48.206681824502859</v>
      </c>
    </row>
    <row r="105" spans="2:5">
      <c r="B105">
        <v>208.13</v>
      </c>
      <c r="C105">
        <v>6.9509999999999996</v>
      </c>
      <c r="D105">
        <f t="shared" si="2"/>
        <v>29.942454323118977</v>
      </c>
      <c r="E105">
        <f>D105-$D$121</f>
        <v>27.449842029974768</v>
      </c>
    </row>
    <row r="106" spans="2:5">
      <c r="B106">
        <v>220.69300000000001</v>
      </c>
      <c r="C106">
        <v>8.0039999999999996</v>
      </c>
      <c r="D106">
        <f t="shared" si="2"/>
        <v>27.572838580709647</v>
      </c>
      <c r="E106">
        <f>D106-$D$121</f>
        <v>25.080226287565438</v>
      </c>
    </row>
    <row r="107" spans="2:5">
      <c r="B107">
        <v>217.702</v>
      </c>
      <c r="C107">
        <v>7.492</v>
      </c>
      <c r="D107">
        <f t="shared" si="2"/>
        <v>29.057928457020822</v>
      </c>
      <c r="E107">
        <f>D107-$D$121</f>
        <v>26.565316163876613</v>
      </c>
    </row>
    <row r="108" spans="2:5">
      <c r="B108">
        <v>185.018</v>
      </c>
      <c r="C108">
        <v>8.7319999999999993</v>
      </c>
      <c r="D108">
        <f t="shared" si="2"/>
        <v>21.188502061383421</v>
      </c>
      <c r="E108">
        <f>D108-$D$121</f>
        <v>18.695889768239212</v>
      </c>
    </row>
    <row r="109" spans="2:5">
      <c r="B109">
        <v>238.42500000000001</v>
      </c>
      <c r="C109">
        <v>4.4720000000000004</v>
      </c>
      <c r="D109">
        <f t="shared" si="2"/>
        <v>53.315071556350624</v>
      </c>
      <c r="E109">
        <f>D109-$D$121</f>
        <v>50.822459263206419</v>
      </c>
    </row>
    <row r="110" spans="2:5">
      <c r="B110">
        <v>121.133</v>
      </c>
      <c r="C110">
        <v>8.5039999999999996</v>
      </c>
      <c r="D110">
        <f t="shared" si="2"/>
        <v>14.244238005644403</v>
      </c>
      <c r="E110">
        <f>D110-$D$121</f>
        <v>11.751625712500195</v>
      </c>
    </row>
    <row r="111" spans="2:5">
      <c r="B111">
        <v>103.64100000000001</v>
      </c>
      <c r="C111">
        <v>5.1539999999999999</v>
      </c>
      <c r="D111">
        <f t="shared" si="2"/>
        <v>20.108847497089641</v>
      </c>
      <c r="E111">
        <f>D111-$D$121</f>
        <v>17.616235203945433</v>
      </c>
    </row>
    <row r="112" spans="2:5">
      <c r="B112">
        <v>106.21899999999999</v>
      </c>
      <c r="C112">
        <v>3.75</v>
      </c>
      <c r="D112">
        <f t="shared" si="2"/>
        <v>28.325066666666665</v>
      </c>
      <c r="E112">
        <f>D112-$D$121</f>
        <v>25.832454373522456</v>
      </c>
    </row>
    <row r="113" spans="1:10">
      <c r="B113">
        <v>107.2</v>
      </c>
      <c r="C113">
        <v>4.07</v>
      </c>
      <c r="D113">
        <f t="shared" si="2"/>
        <v>26.339066339066338</v>
      </c>
      <c r="E113">
        <f>D113-$D$121</f>
        <v>23.84645404592213</v>
      </c>
    </row>
    <row r="114" spans="1:10">
      <c r="B114">
        <v>122.652</v>
      </c>
      <c r="C114">
        <v>4.9619999999999997</v>
      </c>
      <c r="D114">
        <f t="shared" si="2"/>
        <v>24.718258766626363</v>
      </c>
      <c r="E114">
        <f>D114-$D$121</f>
        <v>22.225646473482154</v>
      </c>
    </row>
    <row r="115" spans="1:10">
      <c r="B115">
        <v>111.459</v>
      </c>
      <c r="C115">
        <v>4.3659999999999997</v>
      </c>
      <c r="D115">
        <f t="shared" si="2"/>
        <v>25.528859367842422</v>
      </c>
      <c r="E115">
        <f>D115-$D$121</f>
        <v>23.036247074698213</v>
      </c>
    </row>
    <row r="116" spans="1:10">
      <c r="B116">
        <v>105.455</v>
      </c>
      <c r="C116">
        <v>4.8090000000000002</v>
      </c>
      <c r="D116">
        <f t="shared" si="2"/>
        <v>21.92867540029112</v>
      </c>
      <c r="E116">
        <f>D116-$D$121</f>
        <v>19.436063107146911</v>
      </c>
    </row>
    <row r="117" spans="1:10">
      <c r="B117">
        <v>101.09399999999999</v>
      </c>
      <c r="C117">
        <v>3.0920000000000001</v>
      </c>
      <c r="D117">
        <f t="shared" si="2"/>
        <v>32.695342820181111</v>
      </c>
      <c r="E117">
        <f>D117-$D$121</f>
        <v>30.202730527036902</v>
      </c>
    </row>
    <row r="118" spans="1:10">
      <c r="B118">
        <v>86.304000000000002</v>
      </c>
      <c r="C118">
        <v>5.75</v>
      </c>
      <c r="D118">
        <f t="shared" si="2"/>
        <v>15.009391304347826</v>
      </c>
      <c r="E118">
        <f>D118-$D$121</f>
        <v>12.516779011203617</v>
      </c>
    </row>
    <row r="119" spans="1:10">
      <c r="B119">
        <v>71.152000000000001</v>
      </c>
      <c r="C119">
        <v>6.1849999999999996</v>
      </c>
      <c r="D119">
        <f t="shared" si="2"/>
        <v>11.503961196443008</v>
      </c>
      <c r="E119">
        <f>D119-$D$121</f>
        <v>9.0113489032987992</v>
      </c>
    </row>
    <row r="120" spans="1:10">
      <c r="B120">
        <v>78.045000000000002</v>
      </c>
      <c r="C120">
        <v>5.6680000000000001</v>
      </c>
      <c r="D120">
        <f t="shared" si="2"/>
        <v>13.769407198306281</v>
      </c>
      <c r="E120">
        <f>D120-$D$121</f>
        <v>11.276794905162072</v>
      </c>
    </row>
    <row r="121" spans="1:10">
      <c r="A121" t="s">
        <v>9</v>
      </c>
      <c r="B121">
        <v>16.87</v>
      </c>
      <c r="C121">
        <v>6.7679999999999998</v>
      </c>
      <c r="D121">
        <f t="shared" si="2"/>
        <v>2.4926122931442083</v>
      </c>
      <c r="E121">
        <f>D121-$D$121</f>
        <v>0</v>
      </c>
    </row>
    <row r="126" spans="1:10">
      <c r="A126" t="s">
        <v>26</v>
      </c>
      <c r="B126" t="s">
        <v>0</v>
      </c>
      <c r="C126" t="s">
        <v>1</v>
      </c>
      <c r="D126" t="s">
        <v>3</v>
      </c>
      <c r="E126" t="s">
        <v>10</v>
      </c>
      <c r="F126" t="s">
        <v>4</v>
      </c>
      <c r="G126" t="s">
        <v>5</v>
      </c>
      <c r="H126" t="s">
        <v>21</v>
      </c>
      <c r="I126" t="s">
        <v>6</v>
      </c>
      <c r="J126" t="s">
        <v>7</v>
      </c>
    </row>
    <row r="127" spans="1:10">
      <c r="B127">
        <v>185.10400000000001</v>
      </c>
      <c r="C127">
        <v>7.81</v>
      </c>
      <c r="D127">
        <f>B127/C127</f>
        <v>23.700896286811783</v>
      </c>
      <c r="E127">
        <f>D127-$D$157</f>
        <v>21.659479548736947</v>
      </c>
      <c r="F127">
        <f>AVERAGE(E127:E156)</f>
        <v>26.127370042132984</v>
      </c>
      <c r="G127">
        <f>STDEV(E127:E156)</f>
        <v>7.3949235849776649</v>
      </c>
      <c r="H127">
        <f>G127/SQRT((COUNT(E127:E156)))</f>
        <v>1.350122152839746</v>
      </c>
      <c r="I127">
        <f>F127-G127</f>
        <v>18.732446457155319</v>
      </c>
      <c r="J127">
        <f>F127+G127</f>
        <v>33.522293627110649</v>
      </c>
    </row>
    <row r="128" spans="1:10">
      <c r="B128">
        <v>221.357</v>
      </c>
      <c r="C128">
        <v>6.0469999999999997</v>
      </c>
      <c r="D128">
        <f>B128/C128</f>
        <v>36.606085662311891</v>
      </c>
      <c r="E128">
        <f>D128-$D$157</f>
        <v>34.564668924237054</v>
      </c>
      <c r="I128">
        <f>F127-(2*G127)</f>
        <v>11.337522872177654</v>
      </c>
      <c r="J128">
        <f>F127+(2*G127)</f>
        <v>40.917217212088318</v>
      </c>
    </row>
    <row r="129" spans="2:5">
      <c r="B129">
        <v>151.88200000000001</v>
      </c>
      <c r="C129">
        <v>4.5069999999999997</v>
      </c>
      <c r="D129">
        <f>B129/C129</f>
        <v>33.699134679387626</v>
      </c>
      <c r="E129">
        <f>D129-$D$157</f>
        <v>31.657717941312789</v>
      </c>
    </row>
    <row r="130" spans="2:5">
      <c r="B130">
        <v>178.846</v>
      </c>
      <c r="C130">
        <v>10.55</v>
      </c>
      <c r="D130">
        <f>B130/C130</f>
        <v>16.952227488151657</v>
      </c>
      <c r="E130">
        <f>D130-$D$157</f>
        <v>14.91081075007682</v>
      </c>
    </row>
    <row r="131" spans="2:5">
      <c r="B131">
        <v>222.15899999999999</v>
      </c>
      <c r="C131">
        <v>5.59</v>
      </c>
      <c r="D131">
        <f>B131/C131</f>
        <v>39.742218246869406</v>
      </c>
      <c r="E131">
        <f>D131-$D$157</f>
        <v>37.700801508794569</v>
      </c>
    </row>
    <row r="132" spans="2:5">
      <c r="B132">
        <v>176.76</v>
      </c>
      <c r="C132">
        <v>6.1749999999999998</v>
      </c>
      <c r="D132">
        <f>B132/C132</f>
        <v>28.625101214574897</v>
      </c>
      <c r="E132">
        <f>D132-$D$157</f>
        <v>26.583684476500061</v>
      </c>
    </row>
    <row r="133" spans="2:5">
      <c r="B133">
        <v>186.464</v>
      </c>
      <c r="C133">
        <v>6</v>
      </c>
      <c r="D133">
        <f>B133/C133</f>
        <v>31.077333333333332</v>
      </c>
      <c r="E133">
        <f>D133-$D$157</f>
        <v>29.035916595258495</v>
      </c>
    </row>
    <row r="134" spans="2:5">
      <c r="B134">
        <v>194.648</v>
      </c>
      <c r="C134">
        <v>5.9269999999999996</v>
      </c>
      <c r="D134">
        <f>B134/C134</f>
        <v>32.840897587312298</v>
      </c>
      <c r="E134">
        <f>D134-$D$157</f>
        <v>30.799480849237462</v>
      </c>
    </row>
    <row r="135" spans="2:5">
      <c r="B135">
        <v>203.399</v>
      </c>
      <c r="C135">
        <v>5.5510000000000002</v>
      </c>
      <c r="D135">
        <f>B135/C135</f>
        <v>36.641866330390918</v>
      </c>
      <c r="E135">
        <f>D135-$D$157</f>
        <v>34.600449592316082</v>
      </c>
    </row>
    <row r="136" spans="2:5">
      <c r="B136">
        <v>173.256</v>
      </c>
      <c r="C136">
        <v>7.6029999999999998</v>
      </c>
      <c r="D136">
        <f>B136/C136</f>
        <v>22.787846902538472</v>
      </c>
      <c r="E136">
        <f>D136-$D$157</f>
        <v>20.746430164463636</v>
      </c>
    </row>
    <row r="137" spans="2:5">
      <c r="B137">
        <v>119.21899999999999</v>
      </c>
      <c r="C137">
        <v>7.2149999999999999</v>
      </c>
      <c r="D137">
        <f>B137/C137</f>
        <v>16.523769923769922</v>
      </c>
      <c r="E137">
        <f>D137-$D$157</f>
        <v>14.482353185695086</v>
      </c>
    </row>
    <row r="138" spans="2:5">
      <c r="B138">
        <v>158.08500000000001</v>
      </c>
      <c r="C138">
        <v>7.766</v>
      </c>
      <c r="D138">
        <f>B138/C138</f>
        <v>20.356039144990987</v>
      </c>
      <c r="E138">
        <f>D138-$D$157</f>
        <v>18.314622406916151</v>
      </c>
    </row>
    <row r="139" spans="2:5">
      <c r="B139">
        <v>167.595</v>
      </c>
      <c r="C139">
        <v>6.0419999999999998</v>
      </c>
      <c r="D139">
        <f>B139/C139</f>
        <v>27.738331678252234</v>
      </c>
      <c r="E139">
        <f>D139-$D$157</f>
        <v>25.696914940177397</v>
      </c>
    </row>
    <row r="140" spans="2:5">
      <c r="B140">
        <v>206.708</v>
      </c>
      <c r="C140">
        <v>5</v>
      </c>
      <c r="D140">
        <f>B140/C140</f>
        <v>41.3416</v>
      </c>
      <c r="E140">
        <f>D140-$D$157</f>
        <v>39.300183261925163</v>
      </c>
    </row>
    <row r="141" spans="2:5">
      <c r="B141">
        <v>178.58099999999999</v>
      </c>
      <c r="C141">
        <v>7.9059999999999997</v>
      </c>
      <c r="D141">
        <f>B141/C141</f>
        <v>22.588034404249935</v>
      </c>
      <c r="E141">
        <f>D141-$D$157</f>
        <v>20.546617666175099</v>
      </c>
    </row>
    <row r="142" spans="2:5">
      <c r="B142">
        <v>191.98400000000001</v>
      </c>
      <c r="C142">
        <v>6.31</v>
      </c>
      <c r="D142">
        <f>B142/C142</f>
        <v>30.425356576862129</v>
      </c>
      <c r="E142">
        <f>D142-$D$157</f>
        <v>28.383939838787292</v>
      </c>
    </row>
    <row r="143" spans="2:5">
      <c r="B143">
        <v>163.09100000000001</v>
      </c>
      <c r="C143">
        <v>3.9129999999999998</v>
      </c>
      <c r="D143">
        <f>B143/C143</f>
        <v>41.679274214157942</v>
      </c>
      <c r="E143">
        <f>D143-$D$157</f>
        <v>39.637857476083106</v>
      </c>
    </row>
    <row r="144" spans="2:5">
      <c r="B144">
        <v>161.24</v>
      </c>
      <c r="C144">
        <v>6.3879999999999999</v>
      </c>
      <c r="D144">
        <f>B144/C144</f>
        <v>25.241077019411399</v>
      </c>
      <c r="E144">
        <f>D144-$D$157</f>
        <v>23.199660281336563</v>
      </c>
    </row>
    <row r="145" spans="1:5">
      <c r="B145">
        <v>174.39599999999999</v>
      </c>
      <c r="C145">
        <v>5.9420000000000002</v>
      </c>
      <c r="D145">
        <f>B145/C145</f>
        <v>29.349713901043415</v>
      </c>
      <c r="E145">
        <f>D145-$D$157</f>
        <v>27.308297162968579</v>
      </c>
    </row>
    <row r="146" spans="1:5">
      <c r="B146">
        <v>171.19800000000001</v>
      </c>
      <c r="C146">
        <v>6.5190000000000001</v>
      </c>
      <c r="D146">
        <f>B146/C146</f>
        <v>26.261389783709159</v>
      </c>
      <c r="E146">
        <f>D146-$D$157</f>
        <v>24.219973045634323</v>
      </c>
    </row>
    <row r="147" spans="1:5">
      <c r="B147">
        <v>202.072</v>
      </c>
      <c r="C147">
        <v>4.8540000000000001</v>
      </c>
      <c r="D147">
        <f>B147/C147</f>
        <v>41.629995879686859</v>
      </c>
      <c r="E147">
        <f>D147-$D$157</f>
        <v>39.588579141612023</v>
      </c>
    </row>
    <row r="148" spans="1:5">
      <c r="B148">
        <v>130.92599999999999</v>
      </c>
      <c r="C148">
        <v>7.1059999999999999</v>
      </c>
      <c r="D148">
        <f>B148/C148</f>
        <v>18.424711511398815</v>
      </c>
      <c r="E148">
        <f>D148-$D$157</f>
        <v>16.383294773323978</v>
      </c>
    </row>
    <row r="149" spans="1:5">
      <c r="B149">
        <v>175.571</v>
      </c>
      <c r="C149">
        <v>6.8239999999999998</v>
      </c>
      <c r="D149">
        <f>B149/C149</f>
        <v>25.728458382180541</v>
      </c>
      <c r="E149">
        <f>D149-$D$157</f>
        <v>23.687041644105705</v>
      </c>
    </row>
    <row r="150" spans="1:5">
      <c r="B150">
        <v>144.708</v>
      </c>
      <c r="C150">
        <v>7.3819999999999997</v>
      </c>
      <c r="D150">
        <f>B150/C150</f>
        <v>19.602817664589544</v>
      </c>
      <c r="E150">
        <f>D150-$D$157</f>
        <v>17.561400926514708</v>
      </c>
    </row>
    <row r="151" spans="1:5">
      <c r="B151">
        <v>170.69800000000001</v>
      </c>
      <c r="C151">
        <v>5.35</v>
      </c>
      <c r="D151">
        <f>B151/C151</f>
        <v>31.906168224299069</v>
      </c>
      <c r="E151">
        <f>D151-$D$157</f>
        <v>29.864751486224232</v>
      </c>
    </row>
    <row r="152" spans="1:5">
      <c r="B152">
        <v>149.50899999999999</v>
      </c>
      <c r="C152">
        <v>6.5620000000000003</v>
      </c>
      <c r="D152">
        <f>B152/C152</f>
        <v>22.784059737884789</v>
      </c>
      <c r="E152">
        <f>D152-$D$157</f>
        <v>20.742642999809952</v>
      </c>
    </row>
    <row r="153" spans="1:5">
      <c r="B153">
        <v>179.054</v>
      </c>
      <c r="C153">
        <v>6.1029999999999998</v>
      </c>
      <c r="D153">
        <f>B153/C153</f>
        <v>29.338685892184174</v>
      </c>
      <c r="E153">
        <f>D153-$D$157</f>
        <v>27.297269154109337</v>
      </c>
    </row>
    <row r="154" spans="1:5">
      <c r="B154">
        <v>139.84</v>
      </c>
      <c r="C154">
        <v>6.7309999999999999</v>
      </c>
      <c r="D154">
        <f>B154/C154</f>
        <v>20.775516268013668</v>
      </c>
      <c r="E154">
        <f>D154-$D$157</f>
        <v>18.734099529938831</v>
      </c>
    </row>
    <row r="155" spans="1:5">
      <c r="B155">
        <v>135.73599999999999</v>
      </c>
      <c r="C155">
        <v>5.3440000000000003</v>
      </c>
      <c r="D155">
        <f>B155/C155</f>
        <v>25.399700598802394</v>
      </c>
      <c r="E155">
        <f>D155-$D$157</f>
        <v>23.358283860727557</v>
      </c>
    </row>
    <row r="156" spans="1:5">
      <c r="B156">
        <v>118.812</v>
      </c>
      <c r="C156">
        <v>4.6970000000000001</v>
      </c>
      <c r="D156">
        <f>B156/C156</f>
        <v>25.295294869065359</v>
      </c>
      <c r="E156">
        <f>D156-$D$157</f>
        <v>23.253878130990522</v>
      </c>
    </row>
    <row r="157" spans="1:5">
      <c r="A157" t="s">
        <v>9</v>
      </c>
      <c r="B157">
        <v>21.440999999999999</v>
      </c>
      <c r="C157">
        <v>10.503</v>
      </c>
      <c r="D157">
        <f>B157/C157</f>
        <v>2.0414167380748358</v>
      </c>
      <c r="E157">
        <f>D157-$D$157</f>
        <v>0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167"/>
  <sheetViews>
    <sheetView zoomScale="50" zoomScaleNormal="50" zoomScalePageLayoutView="50" workbookViewId="0">
      <selection activeCell="A165" sqref="A165"/>
    </sheetView>
  </sheetViews>
  <sheetFormatPr baseColWidth="10" defaultRowHeight="15" x14ac:dyDescent="0"/>
  <sheetData>
    <row r="2" spans="1:34">
      <c r="A2" t="s">
        <v>8</v>
      </c>
      <c r="B2" t="s">
        <v>0</v>
      </c>
      <c r="C2" t="s">
        <v>1</v>
      </c>
      <c r="D2" t="s">
        <v>3</v>
      </c>
      <c r="E2" t="s">
        <v>10</v>
      </c>
      <c r="F2" t="s">
        <v>4</v>
      </c>
      <c r="G2" t="s">
        <v>5</v>
      </c>
      <c r="H2" t="s">
        <v>21</v>
      </c>
      <c r="I2" t="s">
        <v>6</v>
      </c>
      <c r="J2" t="s">
        <v>7</v>
      </c>
      <c r="V2" s="1"/>
      <c r="W2" s="1"/>
      <c r="X2" s="1"/>
    </row>
    <row r="3" spans="1:34">
      <c r="B3">
        <v>156.68299999999999</v>
      </c>
      <c r="C3">
        <v>6.1189999999999998</v>
      </c>
      <c r="D3">
        <f>B3/C3</f>
        <v>25.605981369504821</v>
      </c>
      <c r="E3">
        <f>D3-$D$46</f>
        <v>18.12816674768262</v>
      </c>
      <c r="F3">
        <f>AVERAGE(E3:E41)</f>
        <v>23.418873208311233</v>
      </c>
      <c r="G3">
        <f>STDEV(E3:E41)</f>
        <v>7.4994144838624113</v>
      </c>
      <c r="H3">
        <f>G3/SQRT(COUNT(E3:E41))</f>
        <v>1.2008673959200182</v>
      </c>
      <c r="I3">
        <f>F3-G3</f>
        <v>15.919458724448821</v>
      </c>
      <c r="J3">
        <f>F3+G3</f>
        <v>30.918287692173642</v>
      </c>
      <c r="V3" s="1"/>
    </row>
    <row r="4" spans="1:34">
      <c r="B4">
        <v>187.21100000000001</v>
      </c>
      <c r="C4">
        <v>4.3330000000000002</v>
      </c>
      <c r="D4">
        <f>B4/C4</f>
        <v>43.205861989383799</v>
      </c>
      <c r="E4">
        <f>D4-$D$46</f>
        <v>35.728047367561601</v>
      </c>
      <c r="I4">
        <f>F3-(2*G3)</f>
        <v>8.4200442405864102</v>
      </c>
      <c r="J4">
        <f>F3+(2*G3)</f>
        <v>38.417702176036059</v>
      </c>
      <c r="O4" t="s">
        <v>15</v>
      </c>
      <c r="P4" t="s">
        <v>16</v>
      </c>
      <c r="Q4" t="s">
        <v>17</v>
      </c>
      <c r="R4" t="s">
        <v>18</v>
      </c>
      <c r="V4" s="1"/>
      <c r="AF4" s="1"/>
      <c r="AH4" s="1"/>
    </row>
    <row r="5" spans="1:34">
      <c r="B5">
        <v>198.84800000000001</v>
      </c>
      <c r="C5">
        <v>6.3680000000000003</v>
      </c>
      <c r="D5">
        <f>B5/C5</f>
        <v>31.226130653266331</v>
      </c>
      <c r="E5">
        <f>D5-$D$46</f>
        <v>23.74831603144413</v>
      </c>
      <c r="N5" t="s">
        <v>19</v>
      </c>
      <c r="O5">
        <f>F3</f>
        <v>23.418873208311233</v>
      </c>
      <c r="P5">
        <f>F50</f>
        <v>27.33173682044924</v>
      </c>
      <c r="Q5">
        <f>F90</f>
        <v>29.97592538914235</v>
      </c>
      <c r="R5">
        <f>F124</f>
        <v>22.765767600636174</v>
      </c>
      <c r="V5" s="1"/>
      <c r="AF5" s="1"/>
      <c r="AH5" s="1"/>
    </row>
    <row r="6" spans="1:34">
      <c r="B6">
        <v>191.47200000000001</v>
      </c>
      <c r="C6">
        <v>3.48</v>
      </c>
      <c r="D6">
        <f>B6/C6</f>
        <v>55.020689655172418</v>
      </c>
      <c r="E6">
        <f>D6-$D$46</f>
        <v>47.542875033350214</v>
      </c>
      <c r="N6" t="s">
        <v>20</v>
      </c>
      <c r="O6">
        <f>O5/$O$5</f>
        <v>1</v>
      </c>
      <c r="P6">
        <f>P5/$O$5</f>
        <v>1.1670816344293351</v>
      </c>
      <c r="Q6">
        <f>Q5/$O$5</f>
        <v>1.2799900799029074</v>
      </c>
      <c r="R6">
        <f>R5/$O$5</f>
        <v>0.97211199694085726</v>
      </c>
      <c r="V6" s="1"/>
      <c r="AF6" s="1"/>
      <c r="AH6" s="1"/>
    </row>
    <row r="7" spans="1:34">
      <c r="B7">
        <v>207.25899999999999</v>
      </c>
      <c r="C7">
        <v>6.0090000000000003</v>
      </c>
      <c r="D7">
        <f>B7/C7</f>
        <v>34.491429522383086</v>
      </c>
      <c r="E7">
        <f>D7-$D$46</f>
        <v>27.013614900560885</v>
      </c>
      <c r="O7">
        <f>O6/O5</f>
        <v>4.2700602676524389E-2</v>
      </c>
      <c r="P7">
        <f>P6/P5</f>
        <v>4.2700602676524389E-2</v>
      </c>
      <c r="Q7">
        <f>Q6/Q5</f>
        <v>4.2700602676524396E-2</v>
      </c>
      <c r="R7">
        <f>R6/R5</f>
        <v>4.2700602676524389E-2</v>
      </c>
      <c r="V7" s="1"/>
      <c r="AF7" s="1"/>
      <c r="AH7" s="1"/>
    </row>
    <row r="8" spans="1:34">
      <c r="B8">
        <v>168.73</v>
      </c>
      <c r="C8">
        <v>5.6669999999999998</v>
      </c>
      <c r="D8">
        <f>B8/C8</f>
        <v>29.774130933474499</v>
      </c>
      <c r="E8">
        <f>D8-$D$46</f>
        <v>22.296316311652298</v>
      </c>
      <c r="V8" s="1"/>
      <c r="AF8" s="1"/>
      <c r="AH8" s="1"/>
    </row>
    <row r="9" spans="1:34">
      <c r="B9">
        <v>96.316999999999993</v>
      </c>
      <c r="C9">
        <v>4.0140000000000002</v>
      </c>
      <c r="D9">
        <f>B9/C9</f>
        <v>23.995266567015442</v>
      </c>
      <c r="E9">
        <f>D9-$D$46</f>
        <v>16.51745194519324</v>
      </c>
      <c r="N9" t="s">
        <v>5</v>
      </c>
      <c r="O9">
        <f>H3</f>
        <v>1.2008673959200182</v>
      </c>
      <c r="P9">
        <f>H50</f>
        <v>1.9667698815365053</v>
      </c>
      <c r="Q9">
        <f>H90</f>
        <v>1.4940350016671118</v>
      </c>
      <c r="R9">
        <f>H124</f>
        <v>1.7325492631148189</v>
      </c>
      <c r="V9" s="1"/>
      <c r="AF9" s="1"/>
      <c r="AH9" s="1"/>
    </row>
    <row r="10" spans="1:34">
      <c r="B10">
        <v>175.97499999999999</v>
      </c>
      <c r="C10">
        <v>7.3410000000000002</v>
      </c>
      <c r="D10">
        <f>B10/C10</f>
        <v>23.971529764337284</v>
      </c>
      <c r="E10">
        <f>D10-$D$46</f>
        <v>16.493715142515082</v>
      </c>
      <c r="N10" t="s">
        <v>20</v>
      </c>
      <c r="O10">
        <f>O7*O9</f>
        <v>5.1277761540373203E-2</v>
      </c>
      <c r="P10">
        <f>P7*P9</f>
        <v>8.3982259267645257E-2</v>
      </c>
      <c r="Q10">
        <f>Q7*Q9</f>
        <v>6.3796194991007804E-2</v>
      </c>
      <c r="R10">
        <f>R7*R9</f>
        <v>7.3980897701770992E-2</v>
      </c>
      <c r="V10" s="1"/>
      <c r="AF10" s="1"/>
      <c r="AH10" s="1"/>
    </row>
    <row r="11" spans="1:34">
      <c r="B11">
        <v>179.39500000000001</v>
      </c>
      <c r="C11">
        <v>6.7990000000000004</v>
      </c>
      <c r="D11">
        <f>B11/C11</f>
        <v>26.385497867333431</v>
      </c>
      <c r="E11">
        <f>D11-$D$46</f>
        <v>18.90768324551123</v>
      </c>
      <c r="V11" s="1"/>
      <c r="AF11" s="1"/>
      <c r="AH11" s="1"/>
    </row>
    <row r="12" spans="1:34">
      <c r="B12">
        <v>183.92599999999999</v>
      </c>
      <c r="C12">
        <v>8.2460000000000004</v>
      </c>
      <c r="D12">
        <f t="shared" ref="D12:D46" si="0">B12/C12</f>
        <v>22.304875090953185</v>
      </c>
      <c r="E12">
        <f>D12-$D$46</f>
        <v>14.827060469130984</v>
      </c>
      <c r="V12" s="1"/>
      <c r="AF12" s="1"/>
      <c r="AH12" s="1"/>
    </row>
    <row r="13" spans="1:34">
      <c r="B13">
        <v>127.17100000000001</v>
      </c>
      <c r="C13">
        <v>4.6310000000000002</v>
      </c>
      <c r="D13">
        <f t="shared" si="0"/>
        <v>27.460807600950119</v>
      </c>
      <c r="E13">
        <f>D13-$D$46</f>
        <v>19.982992979127918</v>
      </c>
      <c r="V13" s="1"/>
      <c r="AF13" s="1"/>
      <c r="AH13" s="1"/>
    </row>
    <row r="14" spans="1:34">
      <c r="B14">
        <v>148.99600000000001</v>
      </c>
      <c r="C14">
        <v>5.0439999999999996</v>
      </c>
      <c r="D14">
        <f t="shared" si="0"/>
        <v>29.539254559873122</v>
      </c>
      <c r="E14">
        <f>D14-$D$46</f>
        <v>22.061439938050921</v>
      </c>
      <c r="V14" s="1"/>
      <c r="AF14" s="1"/>
      <c r="AH14" s="1"/>
    </row>
    <row r="15" spans="1:34">
      <c r="B15">
        <v>201.48500000000001</v>
      </c>
      <c r="C15">
        <v>7.782</v>
      </c>
      <c r="D15">
        <f t="shared" si="0"/>
        <v>25.891159085068107</v>
      </c>
      <c r="E15">
        <f>D15-$D$46</f>
        <v>18.413344463245906</v>
      </c>
      <c r="V15" s="1"/>
    </row>
    <row r="16" spans="1:34">
      <c r="B16">
        <v>184.53299999999999</v>
      </c>
      <c r="C16">
        <v>5.0439999999999996</v>
      </c>
      <c r="D16">
        <f t="shared" si="0"/>
        <v>36.584655035685962</v>
      </c>
      <c r="E16">
        <f>D16-$D$46</f>
        <v>29.106840413863761</v>
      </c>
      <c r="V16" s="1"/>
    </row>
    <row r="17" spans="2:22">
      <c r="B17">
        <v>143.315</v>
      </c>
      <c r="C17">
        <v>7.1260000000000003</v>
      </c>
      <c r="D17">
        <f t="shared" si="0"/>
        <v>20.111563289362895</v>
      </c>
      <c r="E17">
        <f>D17-$D$46</f>
        <v>12.633748667540694</v>
      </c>
      <c r="V17" s="1"/>
    </row>
    <row r="18" spans="2:22">
      <c r="B18">
        <v>171.58699999999999</v>
      </c>
      <c r="C18">
        <v>6.2270000000000003</v>
      </c>
      <c r="D18">
        <f t="shared" si="0"/>
        <v>27.555323590814194</v>
      </c>
      <c r="E18">
        <f>D18-$D$46</f>
        <v>20.077508968991992</v>
      </c>
      <c r="V18" s="1"/>
    </row>
    <row r="19" spans="2:22">
      <c r="B19">
        <v>175.53200000000001</v>
      </c>
      <c r="C19">
        <v>5.5880000000000001</v>
      </c>
      <c r="D19">
        <f t="shared" si="0"/>
        <v>31.412312097351467</v>
      </c>
      <c r="E19">
        <f>D19-$D$46</f>
        <v>23.934497475529266</v>
      </c>
      <c r="V19" s="1"/>
    </row>
    <row r="20" spans="2:22">
      <c r="B20">
        <v>251.774</v>
      </c>
      <c r="C20">
        <v>7.3330000000000002</v>
      </c>
      <c r="D20">
        <f t="shared" si="0"/>
        <v>34.334378835401608</v>
      </c>
      <c r="E20">
        <f>D20-$D$46</f>
        <v>26.856564213579407</v>
      </c>
      <c r="V20" s="1"/>
    </row>
    <row r="21" spans="2:22">
      <c r="B21">
        <v>218.761</v>
      </c>
      <c r="C21">
        <v>7.782</v>
      </c>
      <c r="D21">
        <f t="shared" si="0"/>
        <v>28.111153945001284</v>
      </c>
      <c r="E21">
        <f>D21-$D$46</f>
        <v>20.633339323179083</v>
      </c>
      <c r="V21" s="1"/>
    </row>
    <row r="22" spans="2:22">
      <c r="B22">
        <v>239.07400000000001</v>
      </c>
      <c r="C22">
        <v>6.2270000000000003</v>
      </c>
      <c r="D22">
        <f t="shared" si="0"/>
        <v>38.393126706279105</v>
      </c>
      <c r="E22">
        <f>D22-$D$46</f>
        <v>30.915312084456904</v>
      </c>
      <c r="V22" s="1"/>
    </row>
    <row r="23" spans="2:22">
      <c r="B23">
        <v>155.12200000000001</v>
      </c>
      <c r="C23">
        <v>4.9550000000000001</v>
      </c>
      <c r="D23">
        <f t="shared" si="0"/>
        <v>31.306155398587286</v>
      </c>
      <c r="E23">
        <f>D23-$D$46</f>
        <v>23.828340776765085</v>
      </c>
    </row>
    <row r="24" spans="2:22">
      <c r="B24">
        <v>187.75399999999999</v>
      </c>
      <c r="C24">
        <v>6.3330000000000002</v>
      </c>
      <c r="D24">
        <f t="shared" si="0"/>
        <v>29.646928785725564</v>
      </c>
      <c r="E24">
        <f>D24-$D$46</f>
        <v>22.169114163903362</v>
      </c>
    </row>
    <row r="25" spans="2:22">
      <c r="B25">
        <v>97.132999999999996</v>
      </c>
      <c r="C25">
        <v>3.9020000000000001</v>
      </c>
      <c r="D25">
        <f t="shared" si="0"/>
        <v>24.893131727319322</v>
      </c>
      <c r="E25">
        <f>D25-$D$46</f>
        <v>17.41531710549712</v>
      </c>
    </row>
    <row r="26" spans="2:22">
      <c r="B26">
        <v>193.34</v>
      </c>
      <c r="C26">
        <v>6.6420000000000003</v>
      </c>
      <c r="D26">
        <f t="shared" si="0"/>
        <v>29.108702198133091</v>
      </c>
      <c r="E26">
        <f>D26-$D$46</f>
        <v>21.63088757631089</v>
      </c>
    </row>
    <row r="27" spans="2:22">
      <c r="B27">
        <v>127.27</v>
      </c>
      <c r="C27">
        <v>7.008</v>
      </c>
      <c r="D27">
        <f t="shared" si="0"/>
        <v>18.160673515981735</v>
      </c>
      <c r="E27">
        <f>D27-$D$46</f>
        <v>10.682858894159533</v>
      </c>
    </row>
    <row r="28" spans="2:22">
      <c r="B28">
        <v>187.86</v>
      </c>
      <c r="C28">
        <v>7.6959999999999997</v>
      </c>
      <c r="D28">
        <f t="shared" si="0"/>
        <v>24.410083160083161</v>
      </c>
      <c r="E28">
        <f>D28-$D$46</f>
        <v>16.93226853826096</v>
      </c>
    </row>
    <row r="29" spans="2:22">
      <c r="B29">
        <v>226.429</v>
      </c>
      <c r="C29">
        <v>6.1459999999999999</v>
      </c>
      <c r="D29">
        <f t="shared" si="0"/>
        <v>36.841685649202738</v>
      </c>
      <c r="E29">
        <f>D29-$D$46</f>
        <v>29.363871027380537</v>
      </c>
    </row>
    <row r="30" spans="2:22">
      <c r="B30">
        <v>145.762</v>
      </c>
      <c r="C30">
        <v>5.27</v>
      </c>
      <c r="D30">
        <f t="shared" si="0"/>
        <v>27.658823529411766</v>
      </c>
      <c r="E30">
        <f>D30-$D$46</f>
        <v>20.181008907589565</v>
      </c>
    </row>
    <row r="31" spans="2:22">
      <c r="B31">
        <v>227.22200000000001</v>
      </c>
      <c r="C31">
        <v>5.6959999999999997</v>
      </c>
      <c r="D31">
        <f t="shared" si="0"/>
        <v>39.891502808988768</v>
      </c>
      <c r="E31">
        <f>D31-$D$46</f>
        <v>32.413688187166571</v>
      </c>
    </row>
    <row r="32" spans="2:22">
      <c r="B32">
        <v>212.886</v>
      </c>
      <c r="C32">
        <v>7.6740000000000004</v>
      </c>
      <c r="D32">
        <f t="shared" si="0"/>
        <v>27.741204065676307</v>
      </c>
      <c r="E32">
        <f>D32-$D$46</f>
        <v>20.263389443854106</v>
      </c>
    </row>
    <row r="33" spans="1:22">
      <c r="B33">
        <v>171.18299999999999</v>
      </c>
      <c r="C33">
        <v>5.7350000000000003</v>
      </c>
      <c r="D33">
        <f t="shared" si="0"/>
        <v>29.84882301656495</v>
      </c>
      <c r="E33">
        <f>D33-$D$46</f>
        <v>22.371008394742748</v>
      </c>
    </row>
    <row r="34" spans="1:22">
      <c r="B34">
        <v>199.48400000000001</v>
      </c>
      <c r="C34">
        <v>4.6310000000000002</v>
      </c>
      <c r="D34">
        <f t="shared" si="0"/>
        <v>43.075793565104732</v>
      </c>
      <c r="E34">
        <f>D34-$D$46</f>
        <v>35.597978943282527</v>
      </c>
    </row>
    <row r="35" spans="1:22">
      <c r="B35">
        <v>200.33699999999999</v>
      </c>
      <c r="C35">
        <v>5.4669999999999996</v>
      </c>
      <c r="D35">
        <f t="shared" si="0"/>
        <v>36.644777757453816</v>
      </c>
      <c r="E35">
        <f>D35-$D$46</f>
        <v>29.166963135631615</v>
      </c>
    </row>
    <row r="36" spans="1:22">
      <c r="B36">
        <v>220.55199999999999</v>
      </c>
      <c r="C36">
        <v>6.3419999999999996</v>
      </c>
      <c r="D36">
        <f t="shared" si="0"/>
        <v>34.776411226742354</v>
      </c>
      <c r="E36">
        <f>D36-$D$46</f>
        <v>27.298596604920153</v>
      </c>
    </row>
    <row r="37" spans="1:22">
      <c r="B37">
        <v>243.41499999999999</v>
      </c>
      <c r="C37">
        <v>5.2069999999999999</v>
      </c>
      <c r="D37">
        <f t="shared" si="0"/>
        <v>46.747647397733822</v>
      </c>
      <c r="E37">
        <f>D37-$D$46</f>
        <v>39.269832775911624</v>
      </c>
    </row>
    <row r="38" spans="1:22">
      <c r="B38">
        <v>116.833</v>
      </c>
      <c r="C38">
        <v>4.3330000000000002</v>
      </c>
      <c r="D38">
        <f t="shared" si="0"/>
        <v>26.963535656588967</v>
      </c>
      <c r="E38">
        <f>D38-$D$46</f>
        <v>19.485721034766765</v>
      </c>
    </row>
    <row r="39" spans="1:22">
      <c r="B39">
        <v>144.80000000000001</v>
      </c>
      <c r="C39">
        <v>5.7539999999999996</v>
      </c>
      <c r="D39">
        <f t="shared" si="0"/>
        <v>25.165102537365314</v>
      </c>
      <c r="E39">
        <f>D39-$D$46</f>
        <v>17.687287915543113</v>
      </c>
    </row>
    <row r="40" spans="1:22">
      <c r="B40">
        <v>152.66800000000001</v>
      </c>
      <c r="C40">
        <v>5.7060000000000004</v>
      </c>
      <c r="D40">
        <f t="shared" si="0"/>
        <v>26.755695758850333</v>
      </c>
      <c r="E40">
        <f>D40-$D$46</f>
        <v>19.277881137028132</v>
      </c>
    </row>
    <row r="41" spans="1:22">
      <c r="B41">
        <v>160.101</v>
      </c>
      <c r="C41">
        <v>5.3440000000000003</v>
      </c>
      <c r="D41">
        <f t="shared" si="0"/>
        <v>29.959019461077844</v>
      </c>
      <c r="E41">
        <f>D41-$D$46</f>
        <v>22.481204839255643</v>
      </c>
    </row>
    <row r="42" spans="1:22">
      <c r="B42">
        <v>127.75</v>
      </c>
      <c r="C42">
        <v>4.7729999999999997</v>
      </c>
      <c r="D42">
        <f t="shared" si="0"/>
        <v>26.765137230253512</v>
      </c>
      <c r="E42">
        <f>D42-$D$46</f>
        <v>19.28732260843131</v>
      </c>
    </row>
    <row r="43" spans="1:22">
      <c r="B43">
        <v>127.941</v>
      </c>
      <c r="C43">
        <v>5.5880000000000001</v>
      </c>
      <c r="D43">
        <f t="shared" si="0"/>
        <v>22.895669291338582</v>
      </c>
      <c r="E43">
        <f>D43-$D$46</f>
        <v>15.41785466951638</v>
      </c>
    </row>
    <row r="44" spans="1:22">
      <c r="B44">
        <v>190.64400000000001</v>
      </c>
      <c r="C44">
        <v>4.7729999999999997</v>
      </c>
      <c r="D44">
        <f t="shared" si="0"/>
        <v>39.942174732872409</v>
      </c>
      <c r="E44">
        <f>D44-$D$46</f>
        <v>32.464360111050212</v>
      </c>
    </row>
    <row r="45" spans="1:22">
      <c r="B45">
        <v>126.875</v>
      </c>
      <c r="C45">
        <v>4.4850000000000003</v>
      </c>
      <c r="D45">
        <f t="shared" si="0"/>
        <v>28.288740245261984</v>
      </c>
      <c r="E45">
        <f>D45-$D$46</f>
        <v>20.810925623439783</v>
      </c>
    </row>
    <row r="46" spans="1:22">
      <c r="A46" t="s">
        <v>9</v>
      </c>
      <c r="B46">
        <v>47.356999999999999</v>
      </c>
      <c r="C46">
        <v>6.3330000000000002</v>
      </c>
      <c r="D46">
        <f t="shared" si="0"/>
        <v>7.4778146218222012</v>
      </c>
      <c r="E46">
        <f>D46-$D$46</f>
        <v>0</v>
      </c>
      <c r="V46" s="1"/>
    </row>
    <row r="49" spans="1:24">
      <c r="A49" t="s">
        <v>12</v>
      </c>
      <c r="B49" t="s">
        <v>0</v>
      </c>
      <c r="C49" t="s">
        <v>1</v>
      </c>
      <c r="D49" t="s">
        <v>3</v>
      </c>
      <c r="E49" t="s">
        <v>10</v>
      </c>
      <c r="F49" t="s">
        <v>4</v>
      </c>
      <c r="G49" t="s">
        <v>5</v>
      </c>
      <c r="H49" t="s">
        <v>21</v>
      </c>
      <c r="I49" t="s">
        <v>6</v>
      </c>
      <c r="J49" t="s">
        <v>7</v>
      </c>
    </row>
    <row r="50" spans="1:24">
      <c r="B50">
        <v>186</v>
      </c>
      <c r="C50">
        <v>4.4720000000000004</v>
      </c>
      <c r="D50">
        <f>B50/C50</f>
        <v>41.592128801431123</v>
      </c>
      <c r="E50">
        <f>D50-$D$86</f>
        <v>38.639462384545894</v>
      </c>
      <c r="F50">
        <f>AVERAGE(E50:E85)</f>
        <v>27.33173682044924</v>
      </c>
      <c r="G50">
        <f>STDEV(E50:E85)</f>
        <v>11.800619289219032</v>
      </c>
      <c r="H50">
        <f>G50/SQRT((COUNT(E50:E85)))</f>
        <v>1.9667698815365053</v>
      </c>
      <c r="I50">
        <f>F50-G50</f>
        <v>15.531117531230208</v>
      </c>
      <c r="J50">
        <f>F50+G50</f>
        <v>39.132356109668272</v>
      </c>
    </row>
    <row r="51" spans="1:24">
      <c r="B51">
        <v>156.792</v>
      </c>
      <c r="C51">
        <v>8.1989999999999998</v>
      </c>
      <c r="D51">
        <f t="shared" ref="D51:D86" si="1">B51/C51</f>
        <v>19.123307720453713</v>
      </c>
      <c r="E51">
        <f>D51-$D$86</f>
        <v>16.170641303568488</v>
      </c>
      <c r="I51">
        <f>F50-(2*G50)</f>
        <v>3.7304982420111763</v>
      </c>
      <c r="J51">
        <f>F50+(2*G50)</f>
        <v>50.932975398887308</v>
      </c>
    </row>
    <row r="52" spans="1:24">
      <c r="B52">
        <v>168.62200000000001</v>
      </c>
      <c r="C52">
        <v>4.069</v>
      </c>
      <c r="D52">
        <f t="shared" si="1"/>
        <v>41.440648808060949</v>
      </c>
      <c r="E52">
        <f>D52-$D$86</f>
        <v>38.48798239117572</v>
      </c>
    </row>
    <row r="53" spans="1:24">
      <c r="B53">
        <v>167.46700000000001</v>
      </c>
      <c r="C53">
        <v>4.3330000000000002</v>
      </c>
      <c r="D53">
        <f t="shared" si="1"/>
        <v>38.649203784906533</v>
      </c>
      <c r="E53">
        <f>D53-$D$86</f>
        <v>35.69653736802131</v>
      </c>
    </row>
    <row r="54" spans="1:24">
      <c r="B54">
        <v>140.36199999999999</v>
      </c>
      <c r="C54">
        <v>8.8000000000000007</v>
      </c>
      <c r="D54">
        <f t="shared" si="1"/>
        <v>15.95022727272727</v>
      </c>
      <c r="E54">
        <f>D54-$D$86</f>
        <v>12.997560855842044</v>
      </c>
    </row>
    <row r="55" spans="1:24">
      <c r="B55">
        <v>171.988</v>
      </c>
      <c r="C55">
        <v>8</v>
      </c>
      <c r="D55">
        <f t="shared" si="1"/>
        <v>21.4985</v>
      </c>
      <c r="E55">
        <f>D55-$D$86</f>
        <v>18.545833583114774</v>
      </c>
      <c r="V55" s="1"/>
      <c r="W55" s="1"/>
      <c r="X55" s="1"/>
    </row>
    <row r="56" spans="1:24">
      <c r="B56">
        <v>149.22200000000001</v>
      </c>
      <c r="C56">
        <v>7.3330000000000002</v>
      </c>
      <c r="D56">
        <f t="shared" si="1"/>
        <v>20.349379517250785</v>
      </c>
      <c r="E56">
        <f>D56-$D$86</f>
        <v>17.39671310036556</v>
      </c>
    </row>
    <row r="57" spans="1:24">
      <c r="B57">
        <v>180.626</v>
      </c>
      <c r="C57">
        <v>6.8719999999999999</v>
      </c>
      <c r="D57">
        <f t="shared" si="1"/>
        <v>26.284342258440049</v>
      </c>
      <c r="E57">
        <f>D57-$D$86</f>
        <v>23.331675841554823</v>
      </c>
    </row>
    <row r="58" spans="1:24">
      <c r="B58">
        <v>145.869</v>
      </c>
      <c r="C58">
        <v>6.3680000000000003</v>
      </c>
      <c r="D58">
        <f t="shared" si="1"/>
        <v>22.906564070351756</v>
      </c>
      <c r="E58">
        <f>D58-$D$86</f>
        <v>19.95389765346653</v>
      </c>
    </row>
    <row r="59" spans="1:24">
      <c r="B59">
        <v>207.42500000000001</v>
      </c>
      <c r="C59">
        <v>5.5179999999999998</v>
      </c>
      <c r="D59">
        <f t="shared" si="1"/>
        <v>37.590612540775645</v>
      </c>
      <c r="E59">
        <f>D59-$D$86</f>
        <v>34.637946123890416</v>
      </c>
    </row>
    <row r="60" spans="1:24">
      <c r="B60">
        <v>170.14</v>
      </c>
      <c r="C60">
        <v>8.5180000000000007</v>
      </c>
      <c r="D60">
        <f t="shared" si="1"/>
        <v>19.974172340925097</v>
      </c>
      <c r="E60">
        <f>D60-$D$86</f>
        <v>17.021505924039872</v>
      </c>
    </row>
    <row r="61" spans="1:24">
      <c r="B61">
        <v>164.65600000000001</v>
      </c>
      <c r="C61">
        <v>4.2690000000000001</v>
      </c>
      <c r="D61">
        <f t="shared" si="1"/>
        <v>38.570156945420472</v>
      </c>
      <c r="E61">
        <f>D61-$D$86</f>
        <v>35.617490528535242</v>
      </c>
    </row>
    <row r="62" spans="1:24">
      <c r="B62">
        <v>242.65600000000001</v>
      </c>
      <c r="C62">
        <v>6.1280000000000001</v>
      </c>
      <c r="D62">
        <f t="shared" si="1"/>
        <v>39.59791122715405</v>
      </c>
      <c r="E62">
        <f>D62-$D$86</f>
        <v>36.645244810268821</v>
      </c>
    </row>
    <row r="63" spans="1:24">
      <c r="B63">
        <v>171.279</v>
      </c>
      <c r="C63">
        <v>6.2889999999999997</v>
      </c>
      <c r="D63">
        <f t="shared" si="1"/>
        <v>27.234695500079503</v>
      </c>
      <c r="E63">
        <f>D63-$D$86</f>
        <v>24.282029083194278</v>
      </c>
    </row>
    <row r="64" spans="1:24">
      <c r="B64">
        <v>131.102</v>
      </c>
      <c r="C64">
        <v>8.7240000000000002</v>
      </c>
      <c r="D64">
        <f t="shared" si="1"/>
        <v>15.027739569005044</v>
      </c>
      <c r="E64">
        <f>D64-$D$86</f>
        <v>12.075073152119819</v>
      </c>
    </row>
    <row r="65" spans="2:5">
      <c r="B65">
        <v>183.88</v>
      </c>
      <c r="C65">
        <v>8.3330000000000002</v>
      </c>
      <c r="D65">
        <f t="shared" si="1"/>
        <v>22.06648265930637</v>
      </c>
      <c r="E65">
        <f>D65-$D$86</f>
        <v>19.113816242421144</v>
      </c>
    </row>
    <row r="66" spans="2:5">
      <c r="B66">
        <v>161.15</v>
      </c>
      <c r="C66">
        <v>7.4539999999999997</v>
      </c>
      <c r="D66">
        <f t="shared" si="1"/>
        <v>21.619264824255435</v>
      </c>
      <c r="E66">
        <f>D66-$D$86</f>
        <v>18.666598407370209</v>
      </c>
    </row>
    <row r="67" spans="2:5">
      <c r="B67">
        <v>187.005</v>
      </c>
      <c r="C67">
        <v>8.0619999999999994</v>
      </c>
      <c r="D67">
        <f t="shared" si="1"/>
        <v>23.195857107417517</v>
      </c>
      <c r="E67">
        <f>D67-$D$86</f>
        <v>20.243190690532291</v>
      </c>
    </row>
    <row r="68" spans="2:5">
      <c r="B68">
        <v>131.15100000000001</v>
      </c>
      <c r="C68">
        <v>3.145</v>
      </c>
      <c r="D68">
        <f t="shared" si="1"/>
        <v>41.701430842607316</v>
      </c>
      <c r="E68">
        <f>D68-$D$86</f>
        <v>38.748764425722086</v>
      </c>
    </row>
    <row r="69" spans="2:5">
      <c r="B69">
        <v>122.93300000000001</v>
      </c>
      <c r="C69">
        <v>5.0990000000000002</v>
      </c>
      <c r="D69">
        <f t="shared" si="1"/>
        <v>24.109237105314769</v>
      </c>
      <c r="E69">
        <f>D69-$D$86</f>
        <v>21.156570688429543</v>
      </c>
    </row>
    <row r="70" spans="2:5">
      <c r="B70">
        <v>128.922</v>
      </c>
      <c r="C70">
        <v>4.6310000000000002</v>
      </c>
      <c r="D70">
        <f t="shared" si="1"/>
        <v>27.838911682142083</v>
      </c>
      <c r="E70">
        <f>D70-$D$86</f>
        <v>24.886245265256857</v>
      </c>
    </row>
    <row r="71" spans="2:5">
      <c r="B71">
        <v>152.75</v>
      </c>
      <c r="C71">
        <v>6.3680000000000003</v>
      </c>
      <c r="D71">
        <f t="shared" si="1"/>
        <v>23.987123115577887</v>
      </c>
      <c r="E71">
        <f>D71-$D$86</f>
        <v>21.034456698692662</v>
      </c>
    </row>
    <row r="72" spans="2:5">
      <c r="B72">
        <v>140.78299999999999</v>
      </c>
      <c r="C72">
        <v>6.4119999999999999</v>
      </c>
      <c r="D72">
        <f t="shared" si="1"/>
        <v>21.956175920149718</v>
      </c>
      <c r="E72">
        <f>D72-$D$86</f>
        <v>19.003509503264493</v>
      </c>
    </row>
    <row r="73" spans="2:5">
      <c r="B73">
        <v>173.864</v>
      </c>
      <c r="C73">
        <v>4.6310000000000002</v>
      </c>
      <c r="D73">
        <f t="shared" si="1"/>
        <v>37.543511120708267</v>
      </c>
      <c r="E73">
        <f>D73-$D$86</f>
        <v>34.590844703823038</v>
      </c>
    </row>
    <row r="74" spans="2:5">
      <c r="B74">
        <v>133.74100000000001</v>
      </c>
      <c r="C74">
        <v>4.9219999999999997</v>
      </c>
      <c r="D74">
        <f t="shared" si="1"/>
        <v>27.172084518488425</v>
      </c>
      <c r="E74">
        <f>D74-$D$86</f>
        <v>24.2194181016032</v>
      </c>
    </row>
    <row r="75" spans="2:5">
      <c r="B75">
        <v>174.333</v>
      </c>
      <c r="C75">
        <v>5.5880000000000001</v>
      </c>
      <c r="D75">
        <f t="shared" si="1"/>
        <v>31.197745168217608</v>
      </c>
      <c r="E75">
        <f>D75-$D$86</f>
        <v>28.245078751332382</v>
      </c>
    </row>
    <row r="76" spans="2:5">
      <c r="B76">
        <v>130.761</v>
      </c>
      <c r="C76">
        <v>8.6669999999999998</v>
      </c>
      <c r="D76">
        <f t="shared" si="1"/>
        <v>15.087227414330219</v>
      </c>
      <c r="E76">
        <f>D76-$D$86</f>
        <v>12.134560997444993</v>
      </c>
    </row>
    <row r="77" spans="2:5">
      <c r="B77">
        <v>225.596</v>
      </c>
      <c r="C77">
        <v>6.8719999999999999</v>
      </c>
      <c r="D77">
        <f t="shared" si="1"/>
        <v>32.828288707799771</v>
      </c>
      <c r="E77">
        <f>D77-$D$86</f>
        <v>29.875622290914546</v>
      </c>
    </row>
    <row r="78" spans="2:5">
      <c r="B78">
        <v>216.36199999999999</v>
      </c>
      <c r="C78">
        <v>7.1340000000000003</v>
      </c>
      <c r="D78">
        <f t="shared" si="1"/>
        <v>30.328287075974206</v>
      </c>
      <c r="E78">
        <f>D78-$D$86</f>
        <v>27.37562065908898</v>
      </c>
    </row>
    <row r="79" spans="2:5">
      <c r="B79">
        <v>244.02799999999999</v>
      </c>
      <c r="C79">
        <v>3.3330000000000002</v>
      </c>
      <c r="D79">
        <f t="shared" si="1"/>
        <v>73.215721572157207</v>
      </c>
      <c r="E79">
        <f>D79-$D$86</f>
        <v>70.263055155271985</v>
      </c>
    </row>
    <row r="80" spans="2:5">
      <c r="B80">
        <v>168.05600000000001</v>
      </c>
      <c r="C80">
        <v>8.0069999999999997</v>
      </c>
      <c r="D80">
        <f t="shared" si="1"/>
        <v>20.98863494442363</v>
      </c>
      <c r="E80">
        <f>D80-$D$86</f>
        <v>18.035968527538405</v>
      </c>
    </row>
    <row r="81" spans="1:23">
      <c r="A81" s="1"/>
      <c r="B81">
        <v>182.39500000000001</v>
      </c>
      <c r="C81">
        <v>3.3</v>
      </c>
      <c r="D81">
        <f t="shared" si="1"/>
        <v>55.27121212121213</v>
      </c>
      <c r="E81">
        <f>D81-$D$86</f>
        <v>52.318545704326908</v>
      </c>
    </row>
    <row r="82" spans="1:23">
      <c r="A82" s="1"/>
      <c r="B82">
        <v>236.17099999999999</v>
      </c>
      <c r="C82">
        <v>6.6669999999999998</v>
      </c>
      <c r="D82">
        <f t="shared" si="1"/>
        <v>35.423878806059697</v>
      </c>
      <c r="E82">
        <f>D82-$D$86</f>
        <v>32.471212389174468</v>
      </c>
    </row>
    <row r="83" spans="1:23">
      <c r="A83" s="1"/>
      <c r="B83">
        <v>187.46100000000001</v>
      </c>
      <c r="C83">
        <v>6.7080000000000002</v>
      </c>
      <c r="D83">
        <f t="shared" si="1"/>
        <v>27.945885509838998</v>
      </c>
      <c r="E83">
        <f>D83-$D$86</f>
        <v>24.993219092953773</v>
      </c>
    </row>
    <row r="84" spans="1:23">
      <c r="A84" s="1"/>
      <c r="B84">
        <v>196.892</v>
      </c>
      <c r="C84">
        <v>5.6760000000000002</v>
      </c>
      <c r="D84">
        <f t="shared" si="1"/>
        <v>34.688513037350248</v>
      </c>
      <c r="E84">
        <f>D84-$D$86</f>
        <v>31.735846620465022</v>
      </c>
    </row>
    <row r="85" spans="1:23">
      <c r="A85" s="1"/>
      <c r="B85">
        <v>171.911</v>
      </c>
      <c r="C85">
        <v>4.7380000000000004</v>
      </c>
      <c r="D85">
        <f t="shared" si="1"/>
        <v>36.283452933727311</v>
      </c>
      <c r="E85">
        <f>D85-$D$86</f>
        <v>33.330786516842082</v>
      </c>
    </row>
    <row r="86" spans="1:23">
      <c r="A86" s="1" t="s">
        <v>9</v>
      </c>
      <c r="B86">
        <v>23.641999999999999</v>
      </c>
      <c r="C86">
        <v>8.0069999999999997</v>
      </c>
      <c r="D86">
        <f t="shared" si="1"/>
        <v>2.9526664168852257</v>
      </c>
      <c r="E86">
        <f>D86-$D$86</f>
        <v>0</v>
      </c>
    </row>
    <row r="87" spans="1:23">
      <c r="A87" s="1"/>
    </row>
    <row r="89" spans="1:23">
      <c r="A89" t="s">
        <v>13</v>
      </c>
      <c r="B89" t="s">
        <v>0</v>
      </c>
      <c r="C89" t="s">
        <v>1</v>
      </c>
      <c r="D89" t="s">
        <v>3</v>
      </c>
      <c r="E89" t="s">
        <v>10</v>
      </c>
      <c r="F89" t="s">
        <v>4</v>
      </c>
      <c r="G89" t="s">
        <v>5</v>
      </c>
      <c r="H89" t="s">
        <v>21</v>
      </c>
      <c r="I89" t="s">
        <v>6</v>
      </c>
      <c r="J89" t="s">
        <v>7</v>
      </c>
    </row>
    <row r="90" spans="1:23">
      <c r="B90" s="1">
        <v>193.2</v>
      </c>
      <c r="C90">
        <v>4.4720000000000004</v>
      </c>
      <c r="D90">
        <f>B90/C90</f>
        <v>43.202146690518774</v>
      </c>
      <c r="E90">
        <f>D90-$D$121</f>
        <v>37.283765652951693</v>
      </c>
      <c r="F90">
        <f>AVERAGE(E90:E120)</f>
        <v>29.97592538914235</v>
      </c>
      <c r="G90">
        <f>STDEV(E90:E120)</f>
        <v>8.4515382480709569</v>
      </c>
      <c r="H90">
        <f>G90/SQRT((COUNT(E90:E121)))</f>
        <v>1.4940350016671118</v>
      </c>
      <c r="I90">
        <f>F90-G90</f>
        <v>21.524387141071394</v>
      </c>
      <c r="J90">
        <f>F90+G90</f>
        <v>38.427463637213307</v>
      </c>
    </row>
    <row r="91" spans="1:23">
      <c r="B91" s="1">
        <v>163.071</v>
      </c>
      <c r="C91">
        <v>7.28</v>
      </c>
      <c r="D91">
        <f t="shared" ref="D91:D121" si="2">B91/C91</f>
        <v>22.399862637362638</v>
      </c>
      <c r="E91">
        <f>D91-$D$121</f>
        <v>16.481481599795554</v>
      </c>
      <c r="I91">
        <f>F90-(2*G90)</f>
        <v>13.072848893000437</v>
      </c>
      <c r="J91">
        <f>F90+(2*G90)</f>
        <v>46.879001885284268</v>
      </c>
      <c r="W91" s="1"/>
    </row>
    <row r="92" spans="1:23">
      <c r="B92" s="1">
        <v>220.077</v>
      </c>
      <c r="C92">
        <v>6.2270000000000003</v>
      </c>
      <c r="D92">
        <f t="shared" si="2"/>
        <v>35.342379958246347</v>
      </c>
      <c r="E92">
        <f>D92-$D$121</f>
        <v>29.423998920679264</v>
      </c>
      <c r="W92" s="1"/>
    </row>
    <row r="93" spans="1:23">
      <c r="B93" s="1">
        <v>193.66399999999999</v>
      </c>
      <c r="C93">
        <v>9.1530000000000005</v>
      </c>
      <c r="D93">
        <f t="shared" si="2"/>
        <v>21.158527258822243</v>
      </c>
      <c r="E93">
        <f>D93-$D$121</f>
        <v>15.240146221255159</v>
      </c>
      <c r="W93" s="1"/>
    </row>
    <row r="94" spans="1:23">
      <c r="B94" s="1">
        <v>219.833</v>
      </c>
      <c r="C94">
        <v>7.3789999999999996</v>
      </c>
      <c r="D94">
        <f t="shared" si="2"/>
        <v>29.79170619325112</v>
      </c>
      <c r="E94">
        <f>D94-$D$121</f>
        <v>23.873325155684036</v>
      </c>
      <c r="W94" s="1"/>
    </row>
    <row r="95" spans="1:23">
      <c r="B95" s="1">
        <v>175.86</v>
      </c>
      <c r="C95">
        <v>5.3440000000000003</v>
      </c>
      <c r="D95">
        <f t="shared" si="2"/>
        <v>32.907934131736525</v>
      </c>
      <c r="E95">
        <f>D95-$D$121</f>
        <v>26.989553094169441</v>
      </c>
      <c r="W95" s="1"/>
    </row>
    <row r="96" spans="1:23">
      <c r="B96" s="1">
        <v>219.80600000000001</v>
      </c>
      <c r="C96">
        <v>5.0880000000000001</v>
      </c>
      <c r="D96">
        <f t="shared" si="2"/>
        <v>43.200864779874216</v>
      </c>
      <c r="E96">
        <f>D96-$D$121</f>
        <v>37.282483742307136</v>
      </c>
      <c r="W96" s="1"/>
    </row>
    <row r="97" spans="2:23">
      <c r="B97" s="1">
        <v>238.94900000000001</v>
      </c>
      <c r="C97">
        <v>4.6310000000000002</v>
      </c>
      <c r="D97">
        <f t="shared" si="2"/>
        <v>51.597711077521055</v>
      </c>
      <c r="E97">
        <f>D97-$D$121</f>
        <v>45.679330039953975</v>
      </c>
      <c r="W97" s="1"/>
    </row>
    <row r="98" spans="2:23">
      <c r="B98" s="1">
        <v>208.13300000000001</v>
      </c>
      <c r="C98">
        <v>4.6669999999999998</v>
      </c>
      <c r="D98">
        <f t="shared" si="2"/>
        <v>44.596743089779302</v>
      </c>
      <c r="E98">
        <f>D98-$D$121</f>
        <v>38.678362052212222</v>
      </c>
      <c r="W98" s="1"/>
    </row>
    <row r="99" spans="2:23">
      <c r="B99" s="1">
        <v>205.73</v>
      </c>
      <c r="C99">
        <v>6.6669999999999998</v>
      </c>
      <c r="D99">
        <f t="shared" si="2"/>
        <v>30.857957102144891</v>
      </c>
      <c r="E99">
        <f>D99-$D$121</f>
        <v>24.939576064577807</v>
      </c>
      <c r="W99" s="1"/>
    </row>
    <row r="100" spans="2:23">
      <c r="B100" s="1">
        <v>200.584</v>
      </c>
      <c r="C100">
        <v>5.7060000000000004</v>
      </c>
      <c r="D100">
        <f t="shared" si="2"/>
        <v>35.153172099544335</v>
      </c>
      <c r="E100">
        <f>D100-$D$121</f>
        <v>29.234791061977251</v>
      </c>
      <c r="W100" s="1"/>
    </row>
    <row r="101" spans="2:23">
      <c r="B101" s="1">
        <v>217.95699999999999</v>
      </c>
      <c r="C101">
        <v>5.3440000000000003</v>
      </c>
      <c r="D101">
        <f t="shared" si="2"/>
        <v>40.785366766467064</v>
      </c>
      <c r="E101">
        <f>D101-$D$121</f>
        <v>34.866985728899984</v>
      </c>
      <c r="W101" s="1"/>
    </row>
    <row r="102" spans="2:23">
      <c r="B102" s="1">
        <v>204.95</v>
      </c>
      <c r="C102">
        <v>7.4909999999999997</v>
      </c>
      <c r="D102">
        <f t="shared" si="2"/>
        <v>27.359498064343878</v>
      </c>
      <c r="E102">
        <f>D102-$D$121</f>
        <v>21.441117026776794</v>
      </c>
      <c r="W102" s="1"/>
    </row>
    <row r="103" spans="2:23">
      <c r="B103" s="1">
        <v>241.506</v>
      </c>
      <c r="C103">
        <v>7.1959999999999997</v>
      </c>
      <c r="D103">
        <f t="shared" si="2"/>
        <v>33.561145080600333</v>
      </c>
      <c r="E103">
        <f>D103-$D$121</f>
        <v>27.64276404303325</v>
      </c>
      <c r="W103" s="1"/>
    </row>
    <row r="104" spans="2:23">
      <c r="B104" s="1">
        <v>191.86699999999999</v>
      </c>
      <c r="C104">
        <v>4.1769999999999996</v>
      </c>
      <c r="D104">
        <f t="shared" si="2"/>
        <v>45.934163275077807</v>
      </c>
      <c r="E104">
        <f>D104-$D$121</f>
        <v>40.015782237510727</v>
      </c>
      <c r="W104" s="1"/>
    </row>
    <row r="105" spans="2:23">
      <c r="B105" s="1">
        <v>208.58699999999999</v>
      </c>
      <c r="C105">
        <v>5.375</v>
      </c>
      <c r="D105">
        <f t="shared" si="2"/>
        <v>38.80688372093023</v>
      </c>
      <c r="E105">
        <f>D105-$D$121</f>
        <v>32.88850268336315</v>
      </c>
      <c r="W105" s="1"/>
    </row>
    <row r="106" spans="2:23">
      <c r="B106" s="1">
        <v>216.05799999999999</v>
      </c>
      <c r="C106">
        <v>3.7269999999999999</v>
      </c>
      <c r="D106">
        <f t="shared" si="2"/>
        <v>57.971022269922187</v>
      </c>
      <c r="E106">
        <f>D106-$D$121</f>
        <v>52.052641232355107</v>
      </c>
      <c r="W106" s="1"/>
    </row>
    <row r="107" spans="2:23">
      <c r="B107" s="1">
        <v>183.22499999999999</v>
      </c>
      <c r="C107">
        <v>4.3840000000000003</v>
      </c>
      <c r="D107">
        <f t="shared" si="2"/>
        <v>41.794023722627735</v>
      </c>
      <c r="E107">
        <f>D107-$D$121</f>
        <v>35.875642685060654</v>
      </c>
      <c r="W107" s="1"/>
    </row>
    <row r="108" spans="2:23">
      <c r="B108" s="1">
        <v>183.59700000000001</v>
      </c>
      <c r="C108">
        <v>4.3460000000000001</v>
      </c>
      <c r="D108">
        <f t="shared" si="2"/>
        <v>42.245052922227337</v>
      </c>
      <c r="E108">
        <f>D108-$D$121</f>
        <v>36.326671884660257</v>
      </c>
      <c r="W108" s="1"/>
    </row>
    <row r="109" spans="2:23">
      <c r="B109" s="1">
        <v>200.44399999999999</v>
      </c>
      <c r="C109">
        <v>5.27</v>
      </c>
      <c r="D109">
        <f t="shared" si="2"/>
        <v>38.034914611005696</v>
      </c>
      <c r="E109">
        <f>D109-$D$121</f>
        <v>32.116533573438616</v>
      </c>
      <c r="W109" s="1"/>
    </row>
    <row r="110" spans="2:23">
      <c r="B110" s="1">
        <v>247.31700000000001</v>
      </c>
      <c r="C110">
        <v>6.1189999999999998</v>
      </c>
      <c r="D110">
        <f t="shared" si="2"/>
        <v>40.417878738355945</v>
      </c>
      <c r="E110">
        <f>D110-$D$121</f>
        <v>34.499497700788865</v>
      </c>
      <c r="W110" s="1"/>
    </row>
    <row r="111" spans="2:23">
      <c r="B111" s="1">
        <v>219.23599999999999</v>
      </c>
      <c r="C111">
        <v>6.5739999999999998</v>
      </c>
      <c r="D111">
        <f t="shared" si="2"/>
        <v>33.348950410708852</v>
      </c>
      <c r="E111">
        <f>D111-$D$121</f>
        <v>27.430569373141768</v>
      </c>
      <c r="W111" s="1"/>
    </row>
    <row r="112" spans="2:23">
      <c r="B112" s="1">
        <v>182.58199999999999</v>
      </c>
      <c r="C112">
        <v>6.0090000000000003</v>
      </c>
      <c r="D112">
        <f t="shared" si="2"/>
        <v>30.384756199034779</v>
      </c>
      <c r="E112">
        <f>D112-$D$121</f>
        <v>24.466375161467695</v>
      </c>
      <c r="W112" s="1"/>
    </row>
    <row r="113" spans="1:23">
      <c r="B113" s="1">
        <v>192.30600000000001</v>
      </c>
      <c r="C113">
        <v>6.3419999999999996</v>
      </c>
      <c r="D113">
        <f t="shared" si="2"/>
        <v>30.322611163670771</v>
      </c>
      <c r="E113">
        <f>D113-$D$121</f>
        <v>24.404230126103688</v>
      </c>
      <c r="W113" s="1"/>
    </row>
    <row r="114" spans="1:23">
      <c r="B114" s="1">
        <v>212.99299999999999</v>
      </c>
      <c r="C114">
        <v>6.7080000000000002</v>
      </c>
      <c r="D114">
        <f t="shared" si="2"/>
        <v>31.752087060226593</v>
      </c>
      <c r="E114">
        <f>D114-$D$121</f>
        <v>25.833706022659509</v>
      </c>
      <c r="W114" s="1"/>
    </row>
    <row r="115" spans="1:23">
      <c r="B115" s="1">
        <v>241.68299999999999</v>
      </c>
      <c r="C115">
        <v>5.8970000000000002</v>
      </c>
      <c r="D115">
        <f t="shared" si="2"/>
        <v>40.984059691368486</v>
      </c>
      <c r="E115">
        <f>D115-$D$121</f>
        <v>35.065678653801406</v>
      </c>
      <c r="W115" s="1"/>
    </row>
    <row r="116" spans="1:23">
      <c r="B116" s="1">
        <v>164.63300000000001</v>
      </c>
      <c r="C116">
        <v>5.2069999999999999</v>
      </c>
      <c r="D116">
        <f t="shared" si="2"/>
        <v>31.617630113309009</v>
      </c>
      <c r="E116">
        <f>D116-$D$121</f>
        <v>25.699249075741925</v>
      </c>
      <c r="W116" s="1"/>
    </row>
    <row r="117" spans="1:23">
      <c r="B117" s="1">
        <v>160.08699999999999</v>
      </c>
      <c r="C117">
        <v>7.5570000000000004</v>
      </c>
      <c r="D117">
        <f t="shared" si="2"/>
        <v>21.183935424110093</v>
      </c>
      <c r="E117">
        <f>D117-$D$121</f>
        <v>15.265554386543009</v>
      </c>
      <c r="W117" s="1"/>
    </row>
    <row r="118" spans="1:23">
      <c r="B118" s="1">
        <v>184.292</v>
      </c>
      <c r="C118">
        <v>6.8719999999999999</v>
      </c>
      <c r="D118">
        <f t="shared" si="2"/>
        <v>26.81781140861467</v>
      </c>
      <c r="E118">
        <f>D118-$D$121</f>
        <v>20.899430371047586</v>
      </c>
      <c r="W118" s="1"/>
    </row>
    <row r="119" spans="1:23">
      <c r="B119" s="1">
        <v>227.48099999999999</v>
      </c>
      <c r="C119">
        <v>6.1459999999999999</v>
      </c>
      <c r="D119">
        <f t="shared" si="2"/>
        <v>37.012853888708101</v>
      </c>
      <c r="E119">
        <f>D119-$D$121</f>
        <v>31.094472851141017</v>
      </c>
      <c r="W119" s="1"/>
    </row>
    <row r="120" spans="1:23">
      <c r="B120" s="1">
        <v>179.821</v>
      </c>
      <c r="C120">
        <v>5.5880000000000001</v>
      </c>
      <c r="D120">
        <f t="shared" si="2"/>
        <v>32.179849677881172</v>
      </c>
      <c r="E120">
        <f>D120-$D$121</f>
        <v>26.261468640314089</v>
      </c>
      <c r="W120" s="1"/>
    </row>
    <row r="121" spans="1:23">
      <c r="A121" t="s">
        <v>9</v>
      </c>
      <c r="B121" s="1">
        <v>26.466999999999999</v>
      </c>
      <c r="C121">
        <v>4.4720000000000004</v>
      </c>
      <c r="D121">
        <f t="shared" si="2"/>
        <v>5.9183810375670829</v>
      </c>
      <c r="E121">
        <f>D121-$D$121</f>
        <v>0</v>
      </c>
      <c r="W121" s="1"/>
    </row>
    <row r="123" spans="1:23">
      <c r="A123" t="s">
        <v>14</v>
      </c>
      <c r="B123" t="s">
        <v>0</v>
      </c>
      <c r="C123" t="s">
        <v>1</v>
      </c>
      <c r="D123" t="s">
        <v>3</v>
      </c>
      <c r="E123" t="s">
        <v>10</v>
      </c>
      <c r="F123" t="s">
        <v>4</v>
      </c>
      <c r="G123" t="s">
        <v>5</v>
      </c>
      <c r="H123" t="s">
        <v>21</v>
      </c>
      <c r="I123" t="s">
        <v>6</v>
      </c>
      <c r="J123" t="s">
        <v>7</v>
      </c>
    </row>
    <row r="124" spans="1:23">
      <c r="B124">
        <v>229.631</v>
      </c>
      <c r="C124">
        <v>5.8310000000000004</v>
      </c>
      <c r="D124">
        <f>B124/C124</f>
        <v>39.381066712399246</v>
      </c>
      <c r="E124">
        <f>D124-$D$167</f>
        <v>28.361240530976104</v>
      </c>
      <c r="F124">
        <f>AVERAGE(E124:E166)</f>
        <v>22.765767600636174</v>
      </c>
      <c r="G124">
        <f>STDEV(E124:E166)</f>
        <v>11.361085283200156</v>
      </c>
      <c r="H124">
        <f>G124/SQRT((COUNT(E124:E166)))</f>
        <v>1.7325492631148189</v>
      </c>
      <c r="I124">
        <f>F124-G124</f>
        <v>11.404682317436018</v>
      </c>
      <c r="J124">
        <f>F124+G124</f>
        <v>34.126852883836328</v>
      </c>
    </row>
    <row r="125" spans="1:23">
      <c r="B125">
        <v>158.62799999999999</v>
      </c>
      <c r="C125">
        <v>6.2629999999999999</v>
      </c>
      <c r="D125">
        <f>B125/C125</f>
        <v>25.327798179786043</v>
      </c>
      <c r="E125">
        <f>D125-$D$167</f>
        <v>14.307971998362904</v>
      </c>
      <c r="I125">
        <f>F124-(2*G124)</f>
        <v>4.3597034235862253E-2</v>
      </c>
      <c r="J125">
        <f>F124+(2*G124)</f>
        <v>45.487938167036489</v>
      </c>
    </row>
    <row r="126" spans="1:23">
      <c r="B126">
        <v>200.61099999999999</v>
      </c>
      <c r="C126">
        <v>8.0619999999999994</v>
      </c>
      <c r="D126">
        <f>B126/C126</f>
        <v>24.883527660630119</v>
      </c>
      <c r="E126">
        <f>D126-$D$167</f>
        <v>13.863701479206979</v>
      </c>
    </row>
    <row r="127" spans="1:23">
      <c r="B127">
        <v>144.78700000000001</v>
      </c>
      <c r="C127">
        <v>2.867</v>
      </c>
      <c r="D127">
        <f>B127/C127</f>
        <v>50.501220788280435</v>
      </c>
      <c r="E127">
        <f>D127-$D$167</f>
        <v>39.481394606857293</v>
      </c>
    </row>
    <row r="128" spans="1:23">
      <c r="B128">
        <v>108.286</v>
      </c>
      <c r="C128">
        <v>4.5339999999999998</v>
      </c>
      <c r="D128">
        <f>B128/C128</f>
        <v>23.883105425672696</v>
      </c>
      <c r="E128">
        <f>D128-$D$167</f>
        <v>12.863279244249556</v>
      </c>
    </row>
    <row r="129" spans="2:5">
      <c r="B129">
        <v>208.94900000000001</v>
      </c>
      <c r="C129">
        <v>6.2889999999999997</v>
      </c>
      <c r="D129">
        <f>B129/C129</f>
        <v>33.224519001431077</v>
      </c>
      <c r="E129">
        <f>D129-$D$167</f>
        <v>22.204692820007935</v>
      </c>
    </row>
    <row r="130" spans="2:5">
      <c r="B130">
        <v>226.19200000000001</v>
      </c>
      <c r="C130">
        <v>4.3460000000000001</v>
      </c>
      <c r="D130">
        <f>B130/C130</f>
        <v>52.046019328117808</v>
      </c>
      <c r="E130">
        <f>D130-$D$167</f>
        <v>41.026193146694666</v>
      </c>
    </row>
    <row r="131" spans="2:5">
      <c r="B131">
        <v>205.57</v>
      </c>
      <c r="C131">
        <v>4.7729999999999997</v>
      </c>
      <c r="D131">
        <f>B131/C131</f>
        <v>43.069348418185626</v>
      </c>
      <c r="E131">
        <f>D131-$D$167</f>
        <v>32.049522236762485</v>
      </c>
    </row>
    <row r="132" spans="2:5">
      <c r="B132">
        <v>240.21199999999999</v>
      </c>
      <c r="C132">
        <v>5.6669999999999998</v>
      </c>
      <c r="D132">
        <f>B132/C132</f>
        <v>42.387859537674252</v>
      </c>
      <c r="E132">
        <f>D132-$D$167</f>
        <v>31.368033356251111</v>
      </c>
    </row>
    <row r="133" spans="2:5">
      <c r="B133">
        <v>239.905</v>
      </c>
      <c r="C133">
        <v>5.657</v>
      </c>
      <c r="D133">
        <f>B133/C133</f>
        <v>42.408520417182253</v>
      </c>
      <c r="E133">
        <f>D133-$D$167</f>
        <v>31.388694235759111</v>
      </c>
    </row>
    <row r="134" spans="2:5">
      <c r="B134">
        <v>202.05699999999999</v>
      </c>
      <c r="C134">
        <v>8.2530000000000001</v>
      </c>
      <c r="D134">
        <f>B134/C134</f>
        <v>24.48285471949594</v>
      </c>
      <c r="E134">
        <f>D134-$D$167</f>
        <v>13.4630285380728</v>
      </c>
    </row>
    <row r="135" spans="2:5">
      <c r="B135">
        <v>152.20400000000001</v>
      </c>
      <c r="C135">
        <v>4.3460000000000001</v>
      </c>
      <c r="D135">
        <f>B135/C135</f>
        <v>35.02162908421537</v>
      </c>
      <c r="E135">
        <f>D135-$D$167</f>
        <v>24.001802902792228</v>
      </c>
    </row>
    <row r="136" spans="2:5">
      <c r="B136">
        <v>176.12899999999999</v>
      </c>
      <c r="C136">
        <v>5</v>
      </c>
      <c r="D136">
        <f>B136/C136</f>
        <v>35.2258</v>
      </c>
      <c r="E136">
        <f>D136-$D$167</f>
        <v>24.205973818576858</v>
      </c>
    </row>
    <row r="137" spans="2:5">
      <c r="B137">
        <v>158.315</v>
      </c>
      <c r="C137">
        <v>5</v>
      </c>
      <c r="D137">
        <f>B137/C137</f>
        <v>31.663</v>
      </c>
      <c r="E137">
        <f>D137-$D$167</f>
        <v>20.643173818576862</v>
      </c>
    </row>
    <row r="138" spans="2:5">
      <c r="B138">
        <v>136.631</v>
      </c>
      <c r="C138">
        <v>4.8070000000000004</v>
      </c>
      <c r="D138">
        <f>B138/C138</f>
        <v>28.423340961098397</v>
      </c>
      <c r="E138">
        <f>D138-$D$167</f>
        <v>17.403514779675255</v>
      </c>
    </row>
    <row r="139" spans="2:5">
      <c r="B139">
        <v>156.77799999999999</v>
      </c>
      <c r="C139">
        <v>6.7080000000000002</v>
      </c>
      <c r="D139">
        <f>B139/C139</f>
        <v>23.371794871794869</v>
      </c>
      <c r="E139">
        <f>D139-$D$167</f>
        <v>12.351968690371729</v>
      </c>
    </row>
    <row r="140" spans="2:5">
      <c r="B140">
        <v>192.012</v>
      </c>
      <c r="C140">
        <v>4.2430000000000003</v>
      </c>
      <c r="D140">
        <f>B140/C140</f>
        <v>45.253829837379207</v>
      </c>
      <c r="E140">
        <f>D140-$D$167</f>
        <v>34.234003655956066</v>
      </c>
    </row>
    <row r="141" spans="2:5">
      <c r="B141">
        <v>209.303</v>
      </c>
      <c r="C141">
        <v>3.7269999999999999</v>
      </c>
      <c r="D141">
        <f>B141/C141</f>
        <v>56.158572578481355</v>
      </c>
      <c r="E141">
        <f>D141-$D$167</f>
        <v>45.138746397058213</v>
      </c>
    </row>
    <row r="142" spans="2:5">
      <c r="B142">
        <v>206.49199999999999</v>
      </c>
      <c r="C142">
        <v>4.3460000000000001</v>
      </c>
      <c r="D142">
        <f>B142/C142</f>
        <v>47.513115508513572</v>
      </c>
      <c r="E142">
        <f>D142-$D$167</f>
        <v>36.49328932709043</v>
      </c>
    </row>
    <row r="143" spans="2:5">
      <c r="B143">
        <v>108.438</v>
      </c>
      <c r="C143">
        <v>6.9359999999999999</v>
      </c>
      <c r="D143">
        <f>B143/C143</f>
        <v>15.634083044982699</v>
      </c>
      <c r="E143">
        <f>D143-$D$167</f>
        <v>4.6142568635595591</v>
      </c>
    </row>
    <row r="144" spans="2:5">
      <c r="B144">
        <v>112.685</v>
      </c>
      <c r="C144">
        <v>2.3570000000000002</v>
      </c>
      <c r="D144">
        <f>B144/C144</f>
        <v>47.808655070004242</v>
      </c>
      <c r="E144">
        <f>D144-$D$167</f>
        <v>36.788828888581101</v>
      </c>
    </row>
    <row r="145" spans="2:5">
      <c r="B145">
        <v>195.636</v>
      </c>
      <c r="C145">
        <v>4.7729999999999997</v>
      </c>
      <c r="D145">
        <f>B145/C145</f>
        <v>40.988057825267127</v>
      </c>
      <c r="E145">
        <f>D145-$D$167</f>
        <v>29.968231643843986</v>
      </c>
    </row>
    <row r="146" spans="2:5">
      <c r="B146">
        <v>154.25899999999999</v>
      </c>
      <c r="C146">
        <v>8.0619999999999994</v>
      </c>
      <c r="D146">
        <f>B146/C146</f>
        <v>19.13408583478045</v>
      </c>
      <c r="E146">
        <f>D146-$D$167</f>
        <v>8.1142596533573101</v>
      </c>
    </row>
    <row r="147" spans="2:5">
      <c r="B147">
        <v>224.69399999999999</v>
      </c>
      <c r="C147">
        <v>8.3529999999999998</v>
      </c>
      <c r="D147">
        <f>B147/C147</f>
        <v>26.899796480306478</v>
      </c>
      <c r="E147">
        <f>D147-$D$167</f>
        <v>15.879970298883338</v>
      </c>
    </row>
    <row r="148" spans="2:5">
      <c r="B148">
        <v>187.511</v>
      </c>
      <c r="C148">
        <v>7.3109999999999999</v>
      </c>
      <c r="D148">
        <f>B148/C148</f>
        <v>25.647790999863219</v>
      </c>
      <c r="E148">
        <f>D148-$D$167</f>
        <v>14.627964818440079</v>
      </c>
    </row>
    <row r="149" spans="2:5">
      <c r="B149">
        <v>236.96799999999999</v>
      </c>
      <c r="C149">
        <v>7.601</v>
      </c>
      <c r="D149">
        <f>B149/C149</f>
        <v>31.175897908169976</v>
      </c>
      <c r="E149">
        <f>D149-$D$167</f>
        <v>20.156071726746838</v>
      </c>
    </row>
    <row r="150" spans="2:5">
      <c r="B150">
        <v>159.76400000000001</v>
      </c>
      <c r="C150">
        <v>7.0869999999999997</v>
      </c>
      <c r="D150">
        <f>B150/C150</f>
        <v>22.543248200931284</v>
      </c>
      <c r="E150">
        <f>D150-$D$167</f>
        <v>11.523422019508144</v>
      </c>
    </row>
    <row r="151" spans="2:5">
      <c r="B151">
        <v>228.857</v>
      </c>
      <c r="C151">
        <v>6</v>
      </c>
      <c r="D151">
        <f>B151/C151</f>
        <v>38.142833333333336</v>
      </c>
      <c r="E151">
        <f>D151-$D$167</f>
        <v>27.123007151910194</v>
      </c>
    </row>
    <row r="152" spans="2:5">
      <c r="B152">
        <v>131.048</v>
      </c>
      <c r="C152">
        <v>6</v>
      </c>
      <c r="D152">
        <f>B152/C152</f>
        <v>21.841333333333335</v>
      </c>
      <c r="E152">
        <f>D152-$D$167</f>
        <v>10.821507151910195</v>
      </c>
    </row>
    <row r="153" spans="2:5">
      <c r="B153">
        <v>154.5</v>
      </c>
      <c r="C153">
        <v>7</v>
      </c>
      <c r="D153">
        <f>B153/C153</f>
        <v>22.071428571428573</v>
      </c>
      <c r="E153">
        <f>D153-$D$167</f>
        <v>11.051602390005433</v>
      </c>
    </row>
    <row r="154" spans="2:5">
      <c r="B154">
        <v>197.53899999999999</v>
      </c>
      <c r="C154">
        <v>6.7</v>
      </c>
      <c r="D154">
        <f>B154/C154</f>
        <v>29.483432835820892</v>
      </c>
      <c r="E154">
        <f>D154-$D$167</f>
        <v>18.463606654397751</v>
      </c>
    </row>
    <row r="155" spans="2:5">
      <c r="B155">
        <v>226.79</v>
      </c>
      <c r="C155">
        <v>6.8719999999999999</v>
      </c>
      <c r="D155">
        <f>B155/C155</f>
        <v>33.002037252619324</v>
      </c>
      <c r="E155">
        <f>D155-$D$167</f>
        <v>21.982211071196183</v>
      </c>
    </row>
    <row r="156" spans="2:5">
      <c r="B156">
        <v>216.56800000000001</v>
      </c>
      <c r="C156">
        <v>7.6159999999999997</v>
      </c>
      <c r="D156">
        <f>B156/C156</f>
        <v>28.435924369747902</v>
      </c>
      <c r="E156">
        <f>D156-$D$167</f>
        <v>17.41609818832476</v>
      </c>
    </row>
    <row r="157" spans="2:5">
      <c r="B157">
        <v>240.29499999999999</v>
      </c>
      <c r="C157">
        <v>5.7350000000000003</v>
      </c>
      <c r="D157">
        <f>B157/C157</f>
        <v>41.899738448125539</v>
      </c>
      <c r="E157">
        <f>D157-$D$167</f>
        <v>30.879912266702398</v>
      </c>
    </row>
    <row r="158" spans="2:5">
      <c r="B158">
        <v>204.101</v>
      </c>
      <c r="C158">
        <v>6.5739999999999998</v>
      </c>
      <c r="D158">
        <f>B158/C158</f>
        <v>31.046699117736537</v>
      </c>
      <c r="E158">
        <f>D158-$D$167</f>
        <v>20.026872936313396</v>
      </c>
    </row>
    <row r="159" spans="2:5">
      <c r="B159">
        <v>176.92599999999999</v>
      </c>
      <c r="C159">
        <v>7.2110000000000003</v>
      </c>
      <c r="D159">
        <f>B159/C159</f>
        <v>24.535570655942308</v>
      </c>
      <c r="E159">
        <f>D159-$D$167</f>
        <v>13.515744474519169</v>
      </c>
    </row>
    <row r="160" spans="2:5">
      <c r="B160">
        <v>180.363</v>
      </c>
      <c r="C160">
        <v>4.9550000000000001</v>
      </c>
      <c r="D160">
        <f>B160/C160</f>
        <v>36.400201816347121</v>
      </c>
      <c r="E160">
        <f>D160-$D$167</f>
        <v>25.380375634923979</v>
      </c>
    </row>
    <row r="161" spans="1:5">
      <c r="B161">
        <v>181.358</v>
      </c>
      <c r="C161">
        <v>8.4329999999999998</v>
      </c>
      <c r="D161">
        <f>B161/C161</f>
        <v>21.505751215463064</v>
      </c>
      <c r="E161">
        <f>D161-$D$167</f>
        <v>10.485925034039925</v>
      </c>
    </row>
    <row r="162" spans="1:5">
      <c r="B162">
        <v>141.256</v>
      </c>
      <c r="C162">
        <v>6.4720000000000004</v>
      </c>
      <c r="D162">
        <f>B162/C162</f>
        <v>21.825710754017305</v>
      </c>
      <c r="E162">
        <f>D162-$D$167</f>
        <v>10.805884572594165</v>
      </c>
    </row>
    <row r="163" spans="1:5">
      <c r="B163">
        <v>210.77799999999999</v>
      </c>
      <c r="C163">
        <v>4.5339999999999998</v>
      </c>
      <c r="D163">
        <f t="shared" ref="D163:D167" si="3">B163/C163</f>
        <v>46.48831054256727</v>
      </c>
      <c r="E163">
        <f>D163-$D$167</f>
        <v>35.468484361144128</v>
      </c>
    </row>
    <row r="164" spans="1:5">
      <c r="B164">
        <v>204.66200000000001</v>
      </c>
      <c r="C164">
        <v>7.6740000000000004</v>
      </c>
      <c r="D164">
        <f t="shared" si="3"/>
        <v>26.669533489705497</v>
      </c>
      <c r="E164">
        <f>D164-$D$167</f>
        <v>15.649707308282357</v>
      </c>
    </row>
    <row r="165" spans="1:5">
      <c r="B165">
        <v>235.40700000000001</v>
      </c>
      <c r="C165">
        <v>3.48</v>
      </c>
      <c r="D165">
        <f t="shared" si="3"/>
        <v>67.645689655172418</v>
      </c>
      <c r="E165">
        <f>D165-$D$167</f>
        <v>56.625863473749277</v>
      </c>
    </row>
    <row r="166" spans="1:5">
      <c r="B166">
        <v>138.94399999999999</v>
      </c>
      <c r="C166">
        <v>5.0110000000000001</v>
      </c>
      <c r="D166">
        <f t="shared" si="3"/>
        <v>27.727798842546395</v>
      </c>
      <c r="E166">
        <f>D166-$D$167</f>
        <v>16.707972661123257</v>
      </c>
    </row>
    <row r="167" spans="1:5">
      <c r="A167" t="s">
        <v>9</v>
      </c>
      <c r="B167">
        <v>40.575000000000003</v>
      </c>
      <c r="C167">
        <v>3.6819999999999999</v>
      </c>
      <c r="D167">
        <f t="shared" si="3"/>
        <v>11.01982618142314</v>
      </c>
      <c r="E167">
        <f>D167-$D$167</f>
        <v>0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3"/>
  <sheetViews>
    <sheetView zoomScale="75" zoomScaleNormal="75" zoomScalePageLayoutView="75" workbookViewId="0">
      <selection activeCell="A134" sqref="A134:XFD143"/>
    </sheetView>
  </sheetViews>
  <sheetFormatPr baseColWidth="10" defaultRowHeight="15" x14ac:dyDescent="0"/>
  <sheetData>
    <row r="1" spans="1:32">
      <c r="U1" s="1"/>
    </row>
    <row r="2" spans="1:32">
      <c r="A2" t="s">
        <v>23</v>
      </c>
      <c r="B2" t="s">
        <v>0</v>
      </c>
      <c r="C2" t="s">
        <v>1</v>
      </c>
      <c r="D2" t="s">
        <v>3</v>
      </c>
      <c r="E2" t="s">
        <v>10</v>
      </c>
      <c r="F2" t="s">
        <v>4</v>
      </c>
      <c r="G2" t="s">
        <v>5</v>
      </c>
      <c r="H2" t="s">
        <v>21</v>
      </c>
      <c r="I2" t="s">
        <v>6</v>
      </c>
      <c r="J2" t="s">
        <v>7</v>
      </c>
      <c r="T2" s="1"/>
      <c r="U2" s="1"/>
      <c r="V2" s="1"/>
    </row>
    <row r="3" spans="1:32">
      <c r="B3">
        <v>32.944000000000003</v>
      </c>
      <c r="C3">
        <v>12.42</v>
      </c>
      <c r="D3">
        <f>B3/C3</f>
        <v>2.6524959742351051</v>
      </c>
      <c r="E3">
        <f>D3-$D$25</f>
        <v>1.1747181964573272</v>
      </c>
      <c r="F3">
        <f>AVERAGE(E3:E24)</f>
        <v>3.8018493387672478</v>
      </c>
      <c r="G3">
        <f>STDEV(E3:E24)</f>
        <v>2.1196801550589353</v>
      </c>
      <c r="H3">
        <f>G3/SQRT(COUNT(E3:E24))</f>
        <v>0.45191732750333641</v>
      </c>
      <c r="I3">
        <f>F3-G3</f>
        <v>1.6821691837083126</v>
      </c>
      <c r="J3">
        <f>F3+G3</f>
        <v>5.9215294938261831</v>
      </c>
      <c r="U3" s="1"/>
    </row>
    <row r="4" spans="1:32">
      <c r="B4">
        <v>54.561999999999998</v>
      </c>
      <c r="C4">
        <v>8.9019999999999992</v>
      </c>
      <c r="D4">
        <f t="shared" ref="D4:D25" si="0">B4/C4</f>
        <v>6.1291844529319253</v>
      </c>
      <c r="E4">
        <f t="shared" ref="E4:E25" si="1">D4-$D$25</f>
        <v>4.6514066751541474</v>
      </c>
      <c r="I4">
        <f>F3-(2*G3)</f>
        <v>-0.43751097135062267</v>
      </c>
      <c r="J4">
        <f>F3+(2*G3)</f>
        <v>8.0412096488851184</v>
      </c>
      <c r="M4" t="s">
        <v>15</v>
      </c>
      <c r="N4" t="s">
        <v>16</v>
      </c>
      <c r="O4" t="s">
        <v>17</v>
      </c>
      <c r="P4" t="s">
        <v>18</v>
      </c>
      <c r="AD4" s="1"/>
      <c r="AF4" s="1"/>
    </row>
    <row r="5" spans="1:32">
      <c r="B5">
        <v>45.731999999999999</v>
      </c>
      <c r="C5">
        <v>12.083</v>
      </c>
      <c r="D5">
        <f t="shared" si="0"/>
        <v>3.7848216502524208</v>
      </c>
      <c r="E5">
        <f t="shared" si="1"/>
        <v>2.3070438724746429</v>
      </c>
      <c r="L5" t="s">
        <v>19</v>
      </c>
      <c r="M5">
        <f>F3</f>
        <v>3.8018493387672478</v>
      </c>
      <c r="N5">
        <f>F28</f>
        <v>17.162849371106866</v>
      </c>
      <c r="O5">
        <f>F55</f>
        <v>21.457286612096688</v>
      </c>
      <c r="P5">
        <f>F94</f>
        <v>17.226000682928401</v>
      </c>
      <c r="AD5" s="1"/>
      <c r="AF5" s="1"/>
    </row>
    <row r="6" spans="1:32">
      <c r="B6">
        <v>14.766999999999999</v>
      </c>
      <c r="C6">
        <v>12.207000000000001</v>
      </c>
      <c r="D6">
        <f t="shared" si="0"/>
        <v>1.2097157368722862</v>
      </c>
      <c r="E6">
        <f t="shared" si="1"/>
        <v>-0.26806204090549168</v>
      </c>
      <c r="L6" t="s">
        <v>20</v>
      </c>
      <c r="M6">
        <f t="shared" ref="M6:O6" si="2">M5/$P$5</f>
        <v>0.22070412098236011</v>
      </c>
      <c r="N6">
        <f t="shared" si="2"/>
        <v>0.99633395394648272</v>
      </c>
      <c r="O6">
        <f t="shared" si="2"/>
        <v>1.2456336794042768</v>
      </c>
      <c r="P6">
        <f>P5/$P$5</f>
        <v>1</v>
      </c>
      <c r="AD6" s="1"/>
      <c r="AF6" s="1"/>
    </row>
    <row r="7" spans="1:32">
      <c r="B7">
        <v>34.628999999999998</v>
      </c>
      <c r="C7">
        <v>6.9459999999999997</v>
      </c>
      <c r="D7">
        <f t="shared" si="0"/>
        <v>4.9854592571264034</v>
      </c>
      <c r="E7">
        <f t="shared" si="1"/>
        <v>3.5076814793486255</v>
      </c>
      <c r="M7">
        <f>M6/M5</f>
        <v>5.8051779888238175E-2</v>
      </c>
      <c r="N7">
        <f>N6/N5</f>
        <v>5.8051779888238175E-2</v>
      </c>
      <c r="O7">
        <f>O6/O5</f>
        <v>5.8051779888238175E-2</v>
      </c>
      <c r="P7">
        <f>P6/P5</f>
        <v>5.8051779888238175E-2</v>
      </c>
      <c r="AD7" s="1"/>
      <c r="AF7" s="1"/>
    </row>
    <row r="8" spans="1:32">
      <c r="B8">
        <v>41.878999999999998</v>
      </c>
      <c r="C8">
        <v>7.1589999999999998</v>
      </c>
      <c r="D8">
        <f t="shared" si="0"/>
        <v>5.8498393630395302</v>
      </c>
      <c r="E8">
        <f t="shared" si="1"/>
        <v>4.3720615852617524</v>
      </c>
      <c r="AD8" s="1"/>
      <c r="AF8" s="1"/>
    </row>
    <row r="9" spans="1:32">
      <c r="B9">
        <v>58.573</v>
      </c>
      <c r="C9">
        <v>10.198</v>
      </c>
      <c r="D9">
        <f t="shared" si="0"/>
        <v>5.7435771719945086</v>
      </c>
      <c r="E9">
        <f t="shared" si="1"/>
        <v>4.2657993942167307</v>
      </c>
      <c r="L9" t="s">
        <v>5</v>
      </c>
      <c r="M9">
        <f>H3</f>
        <v>0.45191732750333641</v>
      </c>
      <c r="N9">
        <f>H28</f>
        <v>1.9940152764883856</v>
      </c>
      <c r="O9">
        <f>H55</f>
        <v>1.878322329292569</v>
      </c>
      <c r="P9">
        <f>H94</f>
        <v>0.76014045765969451</v>
      </c>
      <c r="AD9" s="1"/>
      <c r="AF9" s="1"/>
    </row>
    <row r="10" spans="1:32">
      <c r="B10">
        <v>22.131</v>
      </c>
      <c r="C10">
        <v>6.3250000000000002</v>
      </c>
      <c r="D10">
        <f t="shared" si="0"/>
        <v>3.4989723320158101</v>
      </c>
      <c r="E10">
        <f t="shared" si="1"/>
        <v>2.0211945542380323</v>
      </c>
      <c r="L10" t="s">
        <v>20</v>
      </c>
      <c r="M10">
        <f>M7*M9</f>
        <v>2.6234605223904528E-2</v>
      </c>
      <c r="N10">
        <f>N7*N9</f>
        <v>0.11575613592448815</v>
      </c>
      <c r="O10">
        <f>O7*O9</f>
        <v>0.10903995441925504</v>
      </c>
      <c r="P10">
        <f>P7*P9</f>
        <v>4.4127506532205214E-2</v>
      </c>
      <c r="AD10" s="1"/>
      <c r="AF10" s="1"/>
    </row>
    <row r="11" spans="1:32">
      <c r="B11">
        <v>50.609000000000002</v>
      </c>
      <c r="C11">
        <v>8.2010000000000005</v>
      </c>
      <c r="D11">
        <f t="shared" si="0"/>
        <v>6.1710766979636631</v>
      </c>
      <c r="E11">
        <f t="shared" si="1"/>
        <v>4.6932989201858852</v>
      </c>
      <c r="AD11" s="1"/>
      <c r="AF11" s="1"/>
    </row>
    <row r="12" spans="1:32">
      <c r="B12">
        <v>72.563000000000002</v>
      </c>
      <c r="C12">
        <v>15.337999999999999</v>
      </c>
      <c r="D12">
        <f t="shared" si="0"/>
        <v>4.7309297170426392</v>
      </c>
      <c r="E12">
        <f t="shared" si="1"/>
        <v>3.2531519392648613</v>
      </c>
      <c r="AD12" s="1"/>
      <c r="AF12" s="1"/>
    </row>
    <row r="13" spans="1:32">
      <c r="B13" s="1">
        <v>66.945999999999998</v>
      </c>
      <c r="C13">
        <v>6.1849999999999996</v>
      </c>
      <c r="D13">
        <f t="shared" si="0"/>
        <v>10.823928860145514</v>
      </c>
      <c r="E13">
        <f t="shared" si="1"/>
        <v>9.3461510823677365</v>
      </c>
      <c r="AD13" s="1"/>
      <c r="AF13" s="1"/>
    </row>
    <row r="14" spans="1:32">
      <c r="B14" s="1">
        <v>37.643000000000001</v>
      </c>
      <c r="C14">
        <v>9.0139999999999993</v>
      </c>
      <c r="D14">
        <f t="shared" si="0"/>
        <v>4.1760594630574666</v>
      </c>
      <c r="E14">
        <f t="shared" si="1"/>
        <v>2.6982816852796887</v>
      </c>
      <c r="U14" s="1"/>
      <c r="AD14" s="1"/>
      <c r="AF14" s="1"/>
    </row>
    <row r="15" spans="1:32">
      <c r="B15" s="1">
        <v>41.968000000000004</v>
      </c>
      <c r="C15">
        <v>8.9440000000000008</v>
      </c>
      <c r="D15">
        <f t="shared" si="0"/>
        <v>4.6923076923076925</v>
      </c>
      <c r="E15">
        <f t="shared" si="1"/>
        <v>3.2145299145299147</v>
      </c>
      <c r="U15" s="1"/>
      <c r="AD15" s="1"/>
      <c r="AF15" s="1"/>
    </row>
    <row r="16" spans="1:32">
      <c r="B16" s="1">
        <v>46.674999999999997</v>
      </c>
      <c r="C16">
        <v>10.124000000000001</v>
      </c>
      <c r="D16">
        <f t="shared" si="0"/>
        <v>4.6103318846305799</v>
      </c>
      <c r="E16">
        <f t="shared" si="1"/>
        <v>3.132554106852802</v>
      </c>
      <c r="U16" s="1"/>
      <c r="AD16" s="1"/>
      <c r="AF16" s="1"/>
    </row>
    <row r="17" spans="1:32">
      <c r="B17" s="1">
        <v>62.122</v>
      </c>
      <c r="C17">
        <v>10.965999999999999</v>
      </c>
      <c r="D17">
        <f t="shared" si="0"/>
        <v>5.6649644355279962</v>
      </c>
      <c r="E17">
        <f t="shared" si="1"/>
        <v>4.1871866577502184</v>
      </c>
      <c r="U17" s="1"/>
      <c r="AD17" s="1"/>
      <c r="AF17" s="1"/>
    </row>
    <row r="18" spans="1:32">
      <c r="B18" s="1">
        <v>49.654000000000003</v>
      </c>
      <c r="C18">
        <v>6.0419999999999998</v>
      </c>
      <c r="D18">
        <f t="shared" si="0"/>
        <v>8.2181396888447544</v>
      </c>
      <c r="E18">
        <f t="shared" si="1"/>
        <v>6.7403619110669766</v>
      </c>
      <c r="U18" s="1"/>
      <c r="AD18" s="1"/>
      <c r="AF18" s="1"/>
    </row>
    <row r="19" spans="1:32">
      <c r="B19" s="1">
        <v>36.070999999999998</v>
      </c>
      <c r="C19">
        <v>6</v>
      </c>
      <c r="D19">
        <f t="shared" si="0"/>
        <v>6.0118333333333327</v>
      </c>
      <c r="E19">
        <f t="shared" si="1"/>
        <v>4.5340555555555548</v>
      </c>
      <c r="U19" s="1"/>
      <c r="AD19" s="1"/>
      <c r="AF19" s="1"/>
    </row>
    <row r="20" spans="1:32">
      <c r="B20" s="1">
        <v>33.941000000000003</v>
      </c>
      <c r="C20">
        <v>7.649</v>
      </c>
      <c r="D20">
        <f t="shared" si="0"/>
        <v>4.4373120669368546</v>
      </c>
      <c r="E20">
        <f t="shared" si="1"/>
        <v>2.9595342891590768</v>
      </c>
      <c r="U20" s="1"/>
      <c r="AD20" s="1"/>
      <c r="AF20" s="1"/>
    </row>
    <row r="21" spans="1:32">
      <c r="B21" s="1">
        <v>50.906999999999996</v>
      </c>
      <c r="C21">
        <v>7.8259999999999996</v>
      </c>
      <c r="D21">
        <f t="shared" si="0"/>
        <v>6.5048556095067722</v>
      </c>
      <c r="E21">
        <f t="shared" si="1"/>
        <v>5.0270778317289944</v>
      </c>
      <c r="U21" s="1"/>
      <c r="AD21" s="1"/>
      <c r="AF21" s="1"/>
    </row>
    <row r="22" spans="1:32">
      <c r="B22">
        <v>72.602999999999994</v>
      </c>
      <c r="C22">
        <v>8.5</v>
      </c>
      <c r="D22">
        <f t="shared" si="0"/>
        <v>8.5415294117647047</v>
      </c>
      <c r="E22">
        <f t="shared" si="1"/>
        <v>7.0637516339869268</v>
      </c>
      <c r="U22" s="1"/>
    </row>
    <row r="23" spans="1:32">
      <c r="B23">
        <v>43.006999999999998</v>
      </c>
      <c r="C23">
        <v>8.1389999999999993</v>
      </c>
      <c r="D23">
        <f t="shared" si="0"/>
        <v>5.284064381373633</v>
      </c>
      <c r="E23">
        <f t="shared" si="1"/>
        <v>3.8062866035958551</v>
      </c>
    </row>
    <row r="24" spans="1:32">
      <c r="B24">
        <v>40.121000000000002</v>
      </c>
      <c r="C24">
        <v>16.507999999999999</v>
      </c>
      <c r="D24">
        <f t="shared" si="0"/>
        <v>2.4303973830869885</v>
      </c>
      <c r="E24">
        <f t="shared" si="1"/>
        <v>0.95261960530921064</v>
      </c>
    </row>
    <row r="25" spans="1:32">
      <c r="A25" s="1" t="s">
        <v>9</v>
      </c>
      <c r="B25">
        <v>13.3</v>
      </c>
      <c r="C25">
        <v>9</v>
      </c>
      <c r="D25">
        <f t="shared" si="0"/>
        <v>1.4777777777777779</v>
      </c>
      <c r="E25">
        <f t="shared" si="1"/>
        <v>0</v>
      </c>
      <c r="T25" s="1"/>
    </row>
    <row r="26" spans="1:32">
      <c r="U26" s="1"/>
      <c r="V26" s="1"/>
    </row>
    <row r="27" spans="1:32">
      <c r="A27" t="s">
        <v>24</v>
      </c>
      <c r="B27" t="s">
        <v>0</v>
      </c>
      <c r="C27" t="s">
        <v>1</v>
      </c>
      <c r="D27" t="s">
        <v>3</v>
      </c>
      <c r="E27" t="s">
        <v>10</v>
      </c>
      <c r="F27" t="s">
        <v>4</v>
      </c>
      <c r="G27" t="s">
        <v>5</v>
      </c>
      <c r="H27" t="s">
        <v>21</v>
      </c>
      <c r="I27" t="s">
        <v>6</v>
      </c>
      <c r="J27" t="s">
        <v>7</v>
      </c>
      <c r="U27" s="1"/>
    </row>
    <row r="28" spans="1:32">
      <c r="B28">
        <v>159.05600000000001</v>
      </c>
      <c r="C28">
        <v>7.81</v>
      </c>
      <c r="D28">
        <f>B28/C28</f>
        <v>20.365685019206147</v>
      </c>
      <c r="E28">
        <f>D28-$D$49</f>
        <v>18.818280956000731</v>
      </c>
      <c r="F28">
        <f>AVERAGE(E28:E48)</f>
        <v>17.162849371106866</v>
      </c>
      <c r="G28">
        <f>STDEV(E28:E48)</f>
        <v>9.137725941406325</v>
      </c>
      <c r="H28">
        <f>G28/SQRT((COUNT(E28:E48)))</f>
        <v>1.9940152764883856</v>
      </c>
      <c r="I28">
        <f>F28-G28</f>
        <v>8.0251234297005407</v>
      </c>
      <c r="J28">
        <f>F28+G28</f>
        <v>26.300575312513189</v>
      </c>
      <c r="T28" s="1"/>
      <c r="V28" s="1"/>
    </row>
    <row r="29" spans="1:32">
      <c r="B29">
        <v>195.03200000000001</v>
      </c>
      <c r="C29">
        <v>8.0779999999999994</v>
      </c>
      <c r="D29">
        <f t="shared" ref="D29:D49" si="3">B29/C29</f>
        <v>24.14359990096559</v>
      </c>
      <c r="E29">
        <f t="shared" ref="E29:E49" si="4">D29-$D$49</f>
        <v>22.596195837760174</v>
      </c>
      <c r="I29">
        <f>F28-(2*G28)</f>
        <v>-1.1126025117057843</v>
      </c>
      <c r="J29">
        <f>F28+(2*G28)</f>
        <v>35.438301253919519</v>
      </c>
      <c r="U29" s="1"/>
    </row>
    <row r="30" spans="1:32">
      <c r="B30">
        <v>145.173</v>
      </c>
      <c r="C30">
        <v>7.4329999999999998</v>
      </c>
      <c r="D30">
        <f t="shared" si="3"/>
        <v>19.530875824027984</v>
      </c>
      <c r="E30">
        <f t="shared" si="4"/>
        <v>17.983471760822567</v>
      </c>
    </row>
    <row r="31" spans="1:32">
      <c r="B31">
        <v>158.27600000000001</v>
      </c>
      <c r="C31">
        <v>6.9640000000000004</v>
      </c>
      <c r="D31">
        <f t="shared" si="3"/>
        <v>22.727742676622629</v>
      </c>
      <c r="E31">
        <f t="shared" si="4"/>
        <v>21.180338613417213</v>
      </c>
    </row>
    <row r="32" spans="1:32">
      <c r="B32">
        <v>127.676</v>
      </c>
      <c r="C32">
        <v>9.5129999999999999</v>
      </c>
      <c r="D32">
        <f t="shared" si="3"/>
        <v>13.421213076842216</v>
      </c>
      <c r="E32">
        <f t="shared" si="4"/>
        <v>11.873809013636798</v>
      </c>
    </row>
    <row r="33" spans="2:5">
      <c r="B33">
        <v>154.83199999999999</v>
      </c>
      <c r="C33">
        <v>7.5</v>
      </c>
      <c r="D33">
        <f t="shared" si="3"/>
        <v>20.644266666666667</v>
      </c>
      <c r="E33">
        <f t="shared" si="4"/>
        <v>19.096862603461251</v>
      </c>
    </row>
    <row r="34" spans="2:5">
      <c r="B34">
        <v>135.667</v>
      </c>
      <c r="C34">
        <v>2.6930000000000001</v>
      </c>
      <c r="D34">
        <f t="shared" si="3"/>
        <v>50.377645748236169</v>
      </c>
      <c r="E34">
        <f t="shared" si="4"/>
        <v>48.830241685030749</v>
      </c>
    </row>
    <row r="35" spans="2:5">
      <c r="B35">
        <v>182.21700000000001</v>
      </c>
      <c r="C35">
        <v>7.649</v>
      </c>
      <c r="D35">
        <f t="shared" si="3"/>
        <v>23.822329716302786</v>
      </c>
      <c r="E35">
        <f t="shared" si="4"/>
        <v>22.27492565309737</v>
      </c>
    </row>
    <row r="36" spans="2:5">
      <c r="B36">
        <v>100.148</v>
      </c>
      <c r="C36">
        <v>9.1920000000000002</v>
      </c>
      <c r="D36">
        <f t="shared" si="3"/>
        <v>10.895126196692775</v>
      </c>
      <c r="E36">
        <f t="shared" si="4"/>
        <v>9.3477221334873573</v>
      </c>
    </row>
    <row r="37" spans="2:5">
      <c r="B37">
        <v>94.183000000000007</v>
      </c>
      <c r="C37">
        <v>6.5</v>
      </c>
      <c r="D37">
        <f t="shared" si="3"/>
        <v>14.489692307692309</v>
      </c>
      <c r="E37">
        <f t="shared" si="4"/>
        <v>12.942288244486891</v>
      </c>
    </row>
    <row r="38" spans="2:5">
      <c r="B38">
        <v>95.23</v>
      </c>
      <c r="C38">
        <v>7.2110000000000003</v>
      </c>
      <c r="D38">
        <f t="shared" si="3"/>
        <v>13.206212730550547</v>
      </c>
      <c r="E38">
        <f t="shared" si="4"/>
        <v>11.658808667345129</v>
      </c>
    </row>
    <row r="39" spans="2:5">
      <c r="B39">
        <v>119.92400000000001</v>
      </c>
      <c r="C39">
        <v>7.6319999999999997</v>
      </c>
      <c r="D39">
        <f t="shared" si="3"/>
        <v>15.713312368972748</v>
      </c>
      <c r="E39">
        <f t="shared" si="4"/>
        <v>14.16590830576733</v>
      </c>
    </row>
    <row r="40" spans="2:5">
      <c r="B40">
        <v>165.70099999999999</v>
      </c>
      <c r="C40">
        <v>6.0419999999999998</v>
      </c>
      <c r="D40">
        <f t="shared" si="3"/>
        <v>27.424859318106588</v>
      </c>
      <c r="E40">
        <f t="shared" si="4"/>
        <v>25.877455254901172</v>
      </c>
    </row>
    <row r="41" spans="2:5">
      <c r="B41">
        <v>150.376</v>
      </c>
      <c r="C41">
        <v>12.349</v>
      </c>
      <c r="D41">
        <f t="shared" si="3"/>
        <v>12.177180338488947</v>
      </c>
      <c r="E41">
        <f t="shared" si="4"/>
        <v>10.629776275283529</v>
      </c>
    </row>
    <row r="42" spans="2:5">
      <c r="B42">
        <v>113.498</v>
      </c>
      <c r="C42">
        <v>8.9440000000000008</v>
      </c>
      <c r="D42">
        <f t="shared" si="3"/>
        <v>12.689847942754918</v>
      </c>
      <c r="E42">
        <f t="shared" si="4"/>
        <v>11.1424438795495</v>
      </c>
    </row>
    <row r="43" spans="2:5">
      <c r="B43">
        <v>92.896000000000001</v>
      </c>
      <c r="C43">
        <v>10</v>
      </c>
      <c r="D43">
        <f t="shared" si="3"/>
        <v>9.2896000000000001</v>
      </c>
      <c r="E43">
        <f t="shared" si="4"/>
        <v>7.7421959367945821</v>
      </c>
    </row>
    <row r="44" spans="2:5">
      <c r="B44">
        <v>155.024</v>
      </c>
      <c r="C44">
        <v>5.8310000000000004</v>
      </c>
      <c r="D44">
        <f t="shared" si="3"/>
        <v>26.586177328074086</v>
      </c>
      <c r="E44">
        <f t="shared" si="4"/>
        <v>25.03877326486867</v>
      </c>
    </row>
    <row r="45" spans="2:5">
      <c r="B45">
        <v>134.83500000000001</v>
      </c>
      <c r="C45">
        <v>8.8460000000000001</v>
      </c>
      <c r="D45">
        <f t="shared" si="3"/>
        <v>15.242482477956139</v>
      </c>
      <c r="E45">
        <f t="shared" si="4"/>
        <v>13.695078414750721</v>
      </c>
    </row>
    <row r="46" spans="2:5">
      <c r="B46">
        <v>135.851</v>
      </c>
      <c r="C46">
        <v>14.151</v>
      </c>
      <c r="D46">
        <f t="shared" si="3"/>
        <v>9.6000989329376019</v>
      </c>
      <c r="E46">
        <f t="shared" si="4"/>
        <v>8.0526948697321838</v>
      </c>
    </row>
    <row r="47" spans="2:5">
      <c r="B47">
        <v>136.47</v>
      </c>
      <c r="C47">
        <v>11.102</v>
      </c>
      <c r="D47">
        <f t="shared" si="3"/>
        <v>12.292379751396144</v>
      </c>
      <c r="E47">
        <f t="shared" si="4"/>
        <v>10.744975688190726</v>
      </c>
    </row>
    <row r="48" spans="2:5">
      <c r="B48">
        <v>147.333</v>
      </c>
      <c r="C48">
        <v>8.0619999999999994</v>
      </c>
      <c r="D48">
        <f t="shared" si="3"/>
        <v>18.274993798064997</v>
      </c>
      <c r="E48">
        <f t="shared" si="4"/>
        <v>16.727589734859581</v>
      </c>
    </row>
    <row r="49" spans="1:20">
      <c r="A49" s="1" t="s">
        <v>9</v>
      </c>
      <c r="B49">
        <v>13.71</v>
      </c>
      <c r="C49">
        <v>8.86</v>
      </c>
      <c r="D49">
        <f t="shared" si="3"/>
        <v>1.5474040632054178</v>
      </c>
      <c r="E49">
        <f t="shared" si="4"/>
        <v>0</v>
      </c>
    </row>
    <row r="50" spans="1:20">
      <c r="T50" s="1"/>
    </row>
    <row r="51" spans="1:20">
      <c r="A51" s="1"/>
      <c r="T51" s="1"/>
    </row>
    <row r="54" spans="1:20">
      <c r="A54" t="s">
        <v>25</v>
      </c>
      <c r="B54" t="s">
        <v>0</v>
      </c>
      <c r="C54" t="s">
        <v>1</v>
      </c>
      <c r="D54" t="s">
        <v>3</v>
      </c>
      <c r="E54" t="s">
        <v>10</v>
      </c>
      <c r="F54" t="s">
        <v>4</v>
      </c>
      <c r="G54" t="s">
        <v>5</v>
      </c>
      <c r="H54" t="s">
        <v>21</v>
      </c>
      <c r="I54" t="s">
        <v>6</v>
      </c>
      <c r="J54" t="s">
        <v>7</v>
      </c>
    </row>
    <row r="55" spans="1:20">
      <c r="B55">
        <v>189.74600000000001</v>
      </c>
      <c r="C55">
        <v>9.0139999999999993</v>
      </c>
      <c r="D55">
        <f>B55/C55</f>
        <v>21.050144220102066</v>
      </c>
      <c r="E55">
        <f>D55-$D$89</f>
        <v>18.02404798416881</v>
      </c>
      <c r="F55">
        <f>AVERAGE(E55:E88)</f>
        <v>21.457286612096688</v>
      </c>
      <c r="G55">
        <f>STDEV(E55:E88)</f>
        <v>10.952407145118745</v>
      </c>
      <c r="H55">
        <f>G55/SQRT((COUNT(E55:E88)))</f>
        <v>1.878322329292569</v>
      </c>
      <c r="I55">
        <f>F55-G55</f>
        <v>10.504879466977943</v>
      </c>
      <c r="J55">
        <f>F55+G55</f>
        <v>32.409693757215436</v>
      </c>
    </row>
    <row r="56" spans="1:20">
      <c r="B56">
        <v>161.619</v>
      </c>
      <c r="C56">
        <v>9.6180000000000003</v>
      </c>
      <c r="D56">
        <f t="shared" ref="D56:D89" si="5">B56/C56</f>
        <v>16.803805364940736</v>
      </c>
      <c r="E56">
        <f t="shared" ref="E56:E89" si="6">D56-$D$89</f>
        <v>13.77770912900748</v>
      </c>
      <c r="I56">
        <f>F55-(2*G55)</f>
        <v>-0.4475276781408013</v>
      </c>
      <c r="J56">
        <f>F55+(2*G55)</f>
        <v>43.362100902334177</v>
      </c>
    </row>
    <row r="57" spans="1:20">
      <c r="B57">
        <v>178.405</v>
      </c>
      <c r="C57">
        <v>8.2010000000000005</v>
      </c>
      <c r="D57">
        <f t="shared" si="5"/>
        <v>21.754054383611752</v>
      </c>
      <c r="E57">
        <f t="shared" si="6"/>
        <v>18.727958147678496</v>
      </c>
    </row>
    <row r="58" spans="1:20">
      <c r="B58">
        <v>145.39699999999999</v>
      </c>
      <c r="C58">
        <v>10.548</v>
      </c>
      <c r="D58">
        <f t="shared" si="5"/>
        <v>13.784319302237391</v>
      </c>
      <c r="E58">
        <f t="shared" si="6"/>
        <v>10.758223066304135</v>
      </c>
    </row>
    <row r="59" spans="1:20">
      <c r="B59">
        <v>148.458</v>
      </c>
      <c r="C59">
        <v>2.915</v>
      </c>
      <c r="D59">
        <f t="shared" si="5"/>
        <v>50.928987993138932</v>
      </c>
      <c r="E59">
        <f t="shared" si="6"/>
        <v>47.90289175720568</v>
      </c>
    </row>
    <row r="60" spans="1:20">
      <c r="B60">
        <v>245.72800000000001</v>
      </c>
      <c r="C60">
        <v>8.7319999999999993</v>
      </c>
      <c r="D60">
        <f t="shared" si="5"/>
        <v>28.141090242785161</v>
      </c>
      <c r="E60">
        <f t="shared" si="6"/>
        <v>25.114994006851905</v>
      </c>
    </row>
    <row r="61" spans="1:20">
      <c r="B61">
        <v>247.68100000000001</v>
      </c>
      <c r="C61">
        <v>7.5</v>
      </c>
      <c r="D61">
        <f t="shared" si="5"/>
        <v>33.024133333333332</v>
      </c>
      <c r="E61">
        <f t="shared" si="6"/>
        <v>29.998037097400076</v>
      </c>
    </row>
    <row r="62" spans="1:20">
      <c r="B62">
        <v>222.94200000000001</v>
      </c>
      <c r="C62">
        <v>5.5229999999999997</v>
      </c>
      <c r="D62">
        <f t="shared" si="5"/>
        <v>40.366105377512227</v>
      </c>
      <c r="E62">
        <f t="shared" si="6"/>
        <v>37.340009141578975</v>
      </c>
    </row>
    <row r="63" spans="1:20">
      <c r="B63">
        <v>187.16800000000001</v>
      </c>
      <c r="C63">
        <v>10.112</v>
      </c>
      <c r="D63">
        <f t="shared" si="5"/>
        <v>18.509493670886076</v>
      </c>
      <c r="E63">
        <f t="shared" si="6"/>
        <v>15.483397434952821</v>
      </c>
    </row>
    <row r="64" spans="1:20">
      <c r="B64">
        <v>192.84399999999999</v>
      </c>
      <c r="C64">
        <v>6.8010000000000002</v>
      </c>
      <c r="D64">
        <f t="shared" si="5"/>
        <v>28.355241876194675</v>
      </c>
      <c r="E64">
        <f t="shared" si="6"/>
        <v>25.329145640261419</v>
      </c>
    </row>
    <row r="65" spans="2:5">
      <c r="B65">
        <v>149.06</v>
      </c>
      <c r="C65">
        <v>7.8259999999999996</v>
      </c>
      <c r="D65">
        <f t="shared" si="5"/>
        <v>19.04676718630207</v>
      </c>
      <c r="E65">
        <f t="shared" si="6"/>
        <v>16.020670950368814</v>
      </c>
    </row>
    <row r="66" spans="2:5">
      <c r="B66">
        <v>204.08</v>
      </c>
      <c r="C66">
        <v>6.7270000000000003</v>
      </c>
      <c r="D66">
        <f t="shared" si="5"/>
        <v>30.337446112680244</v>
      </c>
      <c r="E66">
        <f t="shared" si="6"/>
        <v>27.311349876746988</v>
      </c>
    </row>
    <row r="67" spans="2:5">
      <c r="B67">
        <v>213</v>
      </c>
      <c r="C67">
        <v>9</v>
      </c>
      <c r="D67">
        <f t="shared" si="5"/>
        <v>23.666666666666668</v>
      </c>
      <c r="E67">
        <f t="shared" si="6"/>
        <v>20.640570430733412</v>
      </c>
    </row>
    <row r="68" spans="2:5">
      <c r="B68">
        <v>241.09899999999999</v>
      </c>
      <c r="C68">
        <v>9.5519999999999996</v>
      </c>
      <c r="D68">
        <f t="shared" si="5"/>
        <v>25.240682579564488</v>
      </c>
      <c r="E68">
        <f t="shared" si="6"/>
        <v>22.214586343631233</v>
      </c>
    </row>
    <row r="69" spans="2:5">
      <c r="B69">
        <v>233.93700000000001</v>
      </c>
      <c r="C69">
        <v>9.0139999999999993</v>
      </c>
      <c r="D69">
        <f t="shared" si="5"/>
        <v>25.952629243399159</v>
      </c>
      <c r="E69">
        <f t="shared" si="6"/>
        <v>22.926533007465903</v>
      </c>
    </row>
    <row r="70" spans="2:5">
      <c r="B70">
        <v>234.65100000000001</v>
      </c>
      <c r="C70">
        <v>7.1589999999999998</v>
      </c>
      <c r="D70">
        <f t="shared" si="5"/>
        <v>32.777063835731248</v>
      </c>
      <c r="E70">
        <f t="shared" si="6"/>
        <v>29.750967599797992</v>
      </c>
    </row>
    <row r="71" spans="2:5">
      <c r="B71">
        <v>241.55699999999999</v>
      </c>
      <c r="C71">
        <v>5.3150000000000004</v>
      </c>
      <c r="D71">
        <f t="shared" si="5"/>
        <v>45.448165569143924</v>
      </c>
      <c r="E71">
        <f t="shared" si="6"/>
        <v>42.422069333210672</v>
      </c>
    </row>
    <row r="72" spans="2:5">
      <c r="B72">
        <v>199.34899999999999</v>
      </c>
      <c r="C72">
        <v>5.5229999999999997</v>
      </c>
      <c r="D72">
        <f t="shared" si="5"/>
        <v>36.094332790150283</v>
      </c>
      <c r="E72">
        <f t="shared" si="6"/>
        <v>33.068236554217023</v>
      </c>
    </row>
    <row r="73" spans="2:5">
      <c r="B73">
        <v>184.321</v>
      </c>
      <c r="C73">
        <v>6.3639999999999999</v>
      </c>
      <c r="D73">
        <f t="shared" si="5"/>
        <v>28.963073538654935</v>
      </c>
      <c r="E73">
        <f t="shared" si="6"/>
        <v>25.936977302721679</v>
      </c>
    </row>
    <row r="74" spans="2:5">
      <c r="B74">
        <v>160.06200000000001</v>
      </c>
      <c r="C74">
        <v>5.5229999999999997</v>
      </c>
      <c r="D74">
        <f t="shared" si="5"/>
        <v>28.980988593155896</v>
      </c>
      <c r="E74">
        <f t="shared" si="6"/>
        <v>25.95489235722264</v>
      </c>
    </row>
    <row r="75" spans="2:5">
      <c r="B75">
        <v>111.38</v>
      </c>
      <c r="C75">
        <v>7.4329999999999998</v>
      </c>
      <c r="D75">
        <f t="shared" si="5"/>
        <v>14.984528454190771</v>
      </c>
      <c r="E75">
        <f t="shared" si="6"/>
        <v>11.958432218257515</v>
      </c>
    </row>
    <row r="76" spans="2:5">
      <c r="B76">
        <v>203.43299999999999</v>
      </c>
      <c r="C76">
        <v>4.5</v>
      </c>
      <c r="D76">
        <f t="shared" si="5"/>
        <v>45.207333333333331</v>
      </c>
      <c r="E76">
        <f t="shared" si="6"/>
        <v>42.181237097400071</v>
      </c>
    </row>
    <row r="77" spans="2:5">
      <c r="B77">
        <v>200.214</v>
      </c>
      <c r="C77">
        <v>6.0209999999999999</v>
      </c>
      <c r="D77">
        <f t="shared" si="5"/>
        <v>33.252615844544096</v>
      </c>
      <c r="E77">
        <f t="shared" si="6"/>
        <v>30.22651960861084</v>
      </c>
    </row>
    <row r="78" spans="2:5">
      <c r="B78">
        <v>220.47300000000001</v>
      </c>
      <c r="C78">
        <v>10.512</v>
      </c>
      <c r="D78">
        <f t="shared" si="5"/>
        <v>20.973458904109588</v>
      </c>
      <c r="E78">
        <f t="shared" si="6"/>
        <v>17.947362668176332</v>
      </c>
    </row>
    <row r="79" spans="2:5">
      <c r="B79">
        <v>220.63</v>
      </c>
      <c r="C79">
        <v>19.925000000000001</v>
      </c>
      <c r="D79">
        <f t="shared" si="5"/>
        <v>11.073023839397742</v>
      </c>
      <c r="E79">
        <f t="shared" si="6"/>
        <v>8.0469276034644857</v>
      </c>
    </row>
    <row r="80" spans="2:5">
      <c r="B80">
        <v>199.60900000000001</v>
      </c>
      <c r="C80">
        <v>16.984999999999999</v>
      </c>
      <c r="D80">
        <f t="shared" si="5"/>
        <v>11.752075360612306</v>
      </c>
      <c r="E80">
        <f t="shared" si="6"/>
        <v>8.7259791246790499</v>
      </c>
    </row>
    <row r="81" spans="1:22">
      <c r="B81">
        <v>189.548</v>
      </c>
      <c r="C81">
        <v>6.0830000000000002</v>
      </c>
      <c r="D81">
        <f t="shared" si="5"/>
        <v>31.160282755219463</v>
      </c>
      <c r="E81">
        <f t="shared" si="6"/>
        <v>28.134186519286207</v>
      </c>
    </row>
    <row r="82" spans="1:22">
      <c r="B82">
        <v>188.27600000000001</v>
      </c>
      <c r="C82">
        <v>12.176</v>
      </c>
      <c r="D82">
        <f t="shared" si="5"/>
        <v>15.46287779237845</v>
      </c>
      <c r="E82">
        <f t="shared" si="6"/>
        <v>12.436781556445194</v>
      </c>
    </row>
    <row r="83" spans="1:22">
      <c r="B83">
        <v>200.09399999999999</v>
      </c>
      <c r="C83">
        <v>19.905999999999999</v>
      </c>
      <c r="D83">
        <f t="shared" si="5"/>
        <v>10.051944137445997</v>
      </c>
      <c r="E83">
        <f t="shared" si="6"/>
        <v>7.0258479015127406</v>
      </c>
    </row>
    <row r="84" spans="1:22">
      <c r="B84">
        <v>151.029</v>
      </c>
      <c r="C84">
        <v>16.919</v>
      </c>
      <c r="D84">
        <f t="shared" si="5"/>
        <v>8.9265914061114717</v>
      </c>
      <c r="E84">
        <f t="shared" si="6"/>
        <v>5.9004951701782158</v>
      </c>
    </row>
    <row r="85" spans="1:22">
      <c r="B85">
        <v>117.384</v>
      </c>
      <c r="C85">
        <v>6.5190000000000001</v>
      </c>
      <c r="D85">
        <f t="shared" si="5"/>
        <v>18.006442705936493</v>
      </c>
      <c r="E85">
        <f t="shared" si="6"/>
        <v>14.980346470003237</v>
      </c>
    </row>
    <row r="86" spans="1:22">
      <c r="B86">
        <v>142.19999999999999</v>
      </c>
      <c r="C86">
        <v>8.0779999999999994</v>
      </c>
      <c r="D86">
        <f t="shared" si="5"/>
        <v>17.603367170091605</v>
      </c>
      <c r="E86">
        <f t="shared" si="6"/>
        <v>14.577270934158349</v>
      </c>
    </row>
    <row r="87" spans="1:22">
      <c r="B87">
        <v>145.56200000000001</v>
      </c>
      <c r="C87">
        <v>9.5129999999999999</v>
      </c>
      <c r="D87">
        <f t="shared" si="5"/>
        <v>15.301377062966468</v>
      </c>
      <c r="E87">
        <f t="shared" si="6"/>
        <v>12.275280827033212</v>
      </c>
    </row>
    <row r="88" spans="1:22">
      <c r="B88">
        <v>232.58500000000001</v>
      </c>
      <c r="C88">
        <v>24.602</v>
      </c>
      <c r="D88">
        <f t="shared" si="5"/>
        <v>9.4539061864889042</v>
      </c>
      <c r="E88">
        <f t="shared" si="6"/>
        <v>6.4278099505556483</v>
      </c>
    </row>
    <row r="89" spans="1:22">
      <c r="B89">
        <v>31.193000000000001</v>
      </c>
      <c r="C89">
        <v>10.308</v>
      </c>
      <c r="D89">
        <f t="shared" si="5"/>
        <v>3.0260962359332559</v>
      </c>
      <c r="E89">
        <f t="shared" si="6"/>
        <v>0</v>
      </c>
    </row>
    <row r="90" spans="1:22">
      <c r="A90" s="1" t="s">
        <v>9</v>
      </c>
    </row>
    <row r="93" spans="1:22">
      <c r="A93" t="s">
        <v>26</v>
      </c>
      <c r="B93" t="s">
        <v>0</v>
      </c>
      <c r="C93" t="s">
        <v>1</v>
      </c>
      <c r="D93" t="s">
        <v>3</v>
      </c>
      <c r="E93" t="s">
        <v>10</v>
      </c>
      <c r="F93" t="s">
        <v>4</v>
      </c>
      <c r="G93" t="s">
        <v>5</v>
      </c>
      <c r="H93" t="s">
        <v>21</v>
      </c>
      <c r="I93" t="s">
        <v>6</v>
      </c>
      <c r="J93" t="s">
        <v>7</v>
      </c>
      <c r="V93" s="1"/>
    </row>
    <row r="94" spans="1:22">
      <c r="A94" s="1"/>
      <c r="B94" s="1">
        <v>186.1</v>
      </c>
      <c r="C94" s="1">
        <v>9</v>
      </c>
      <c r="D94">
        <f>B94/C94</f>
        <v>20.677777777777777</v>
      </c>
      <c r="E94">
        <f>D94-$D$133</f>
        <v>18.951747409014221</v>
      </c>
      <c r="F94">
        <f>AVERAGE(E94:E132)</f>
        <v>17.226000682928401</v>
      </c>
      <c r="G94">
        <f>STDEV(E94:E132)</f>
        <v>4.7470756365864348</v>
      </c>
      <c r="H94">
        <f>G94/SQRT((COUNT(E94:E132)))</f>
        <v>0.76014045765969451</v>
      </c>
      <c r="I94">
        <f>F94-G94</f>
        <v>12.478925046341967</v>
      </c>
      <c r="J94">
        <f>F94+G94</f>
        <v>21.973076319514835</v>
      </c>
      <c r="U94" s="1"/>
    </row>
    <row r="95" spans="1:22">
      <c r="A95" s="1"/>
      <c r="B95" s="1">
        <v>194.899</v>
      </c>
      <c r="C95" s="1">
        <v>14.089</v>
      </c>
      <c r="D95">
        <f t="shared" ref="D95:D133" si="7">B95/C95</f>
        <v>13.833416140251259</v>
      </c>
      <c r="E95">
        <f t="shared" ref="E95:E133" si="8">D95-$D$133</f>
        <v>12.107385771487701</v>
      </c>
      <c r="I95">
        <f>F94-(2*G94)</f>
        <v>7.7318494097555313</v>
      </c>
      <c r="J95">
        <f>F94+(2*G94)</f>
        <v>26.720151956101269</v>
      </c>
    </row>
    <row r="96" spans="1:22">
      <c r="A96" s="1"/>
      <c r="B96" s="1">
        <v>156.86699999999999</v>
      </c>
      <c r="C96" s="1">
        <v>8.5150000000000006</v>
      </c>
      <c r="D96">
        <f t="shared" si="7"/>
        <v>18.42243100411039</v>
      </c>
      <c r="E96">
        <f t="shared" si="8"/>
        <v>16.696400635346833</v>
      </c>
    </row>
    <row r="97" spans="1:5">
      <c r="A97" s="1"/>
      <c r="B97" s="1">
        <v>141.81700000000001</v>
      </c>
      <c r="C97" s="1">
        <v>7.4329999999999998</v>
      </c>
      <c r="D97">
        <f t="shared" si="7"/>
        <v>19.079375756760395</v>
      </c>
      <c r="E97">
        <f t="shared" si="8"/>
        <v>17.353345387996839</v>
      </c>
    </row>
    <row r="98" spans="1:5">
      <c r="A98" s="1"/>
      <c r="B98" s="1">
        <v>164.63399999999999</v>
      </c>
      <c r="C98" s="1">
        <v>7.28</v>
      </c>
      <c r="D98">
        <f t="shared" si="7"/>
        <v>22.614560439560435</v>
      </c>
      <c r="E98">
        <f t="shared" si="8"/>
        <v>20.888530070796879</v>
      </c>
    </row>
    <row r="99" spans="1:5">
      <c r="A99" s="1"/>
      <c r="B99" s="1">
        <v>130.042</v>
      </c>
      <c r="C99" s="1">
        <v>7.5</v>
      </c>
      <c r="D99">
        <f t="shared" si="7"/>
        <v>17.338933333333333</v>
      </c>
      <c r="E99">
        <f t="shared" si="8"/>
        <v>15.612902964569775</v>
      </c>
    </row>
    <row r="100" spans="1:5">
      <c r="A100" s="1"/>
      <c r="B100" s="1">
        <v>122.003</v>
      </c>
      <c r="C100" s="1">
        <v>8.3819999999999997</v>
      </c>
      <c r="D100">
        <f t="shared" si="7"/>
        <v>14.555356716774041</v>
      </c>
      <c r="E100">
        <f t="shared" si="8"/>
        <v>12.829326348010483</v>
      </c>
    </row>
    <row r="101" spans="1:5">
      <c r="A101" s="1"/>
      <c r="B101" s="1">
        <v>153.13300000000001</v>
      </c>
      <c r="C101" s="1">
        <v>6.5190000000000001</v>
      </c>
      <c r="D101">
        <f t="shared" si="7"/>
        <v>23.490259242215064</v>
      </c>
      <c r="E101">
        <f t="shared" si="8"/>
        <v>21.764228873451508</v>
      </c>
    </row>
    <row r="102" spans="1:5">
      <c r="A102" s="1"/>
      <c r="B102" s="1">
        <v>125.34</v>
      </c>
      <c r="C102" s="1">
        <v>10.308</v>
      </c>
      <c r="D102">
        <f t="shared" si="7"/>
        <v>12.159487776484285</v>
      </c>
      <c r="E102">
        <f t="shared" si="8"/>
        <v>10.433457407720727</v>
      </c>
    </row>
    <row r="103" spans="1:5">
      <c r="A103" s="1"/>
      <c r="B103" s="1">
        <v>117.18</v>
      </c>
      <c r="C103" s="1">
        <v>6.5190000000000001</v>
      </c>
      <c r="D103">
        <f t="shared" si="7"/>
        <v>17.975149562816384</v>
      </c>
      <c r="E103">
        <f t="shared" si="8"/>
        <v>16.249119194052827</v>
      </c>
    </row>
    <row r="104" spans="1:5">
      <c r="A104" s="1"/>
      <c r="B104" s="1">
        <v>156.53100000000001</v>
      </c>
      <c r="C104" s="1">
        <v>8.7319999999999993</v>
      </c>
      <c r="D104">
        <f t="shared" si="7"/>
        <v>17.926133760879527</v>
      </c>
      <c r="E104">
        <f t="shared" si="8"/>
        <v>16.20010339211597</v>
      </c>
    </row>
    <row r="105" spans="1:5">
      <c r="A105" s="1"/>
      <c r="B105" s="1">
        <v>131.08199999999999</v>
      </c>
      <c r="C105" s="1">
        <v>13.238</v>
      </c>
      <c r="D105">
        <f t="shared" si="7"/>
        <v>9.9019489348844232</v>
      </c>
      <c r="E105">
        <f t="shared" si="8"/>
        <v>8.1759185661208651</v>
      </c>
    </row>
    <row r="106" spans="1:5">
      <c r="A106" s="1"/>
      <c r="B106" s="1">
        <v>167.25899999999999</v>
      </c>
      <c r="C106" s="1">
        <v>8.5440000000000005</v>
      </c>
      <c r="D106">
        <f t="shared" si="7"/>
        <v>19.576193820224717</v>
      </c>
      <c r="E106">
        <f t="shared" si="8"/>
        <v>17.85016345146116</v>
      </c>
    </row>
    <row r="107" spans="1:5">
      <c r="A107" s="1"/>
      <c r="B107" s="1">
        <v>196.24100000000001</v>
      </c>
      <c r="C107" s="1">
        <v>7.1589999999999998</v>
      </c>
      <c r="D107">
        <f t="shared" si="7"/>
        <v>27.411789356055319</v>
      </c>
      <c r="E107">
        <f t="shared" si="8"/>
        <v>25.685758987291763</v>
      </c>
    </row>
    <row r="108" spans="1:5">
      <c r="A108" s="1"/>
      <c r="B108" s="1">
        <v>129.87</v>
      </c>
      <c r="C108" s="1">
        <v>8.6310000000000002</v>
      </c>
      <c r="D108">
        <f t="shared" si="7"/>
        <v>15.046923879040667</v>
      </c>
      <c r="E108">
        <f t="shared" si="8"/>
        <v>13.320893510277109</v>
      </c>
    </row>
    <row r="109" spans="1:5">
      <c r="A109" s="1"/>
      <c r="B109" s="1">
        <v>189.291</v>
      </c>
      <c r="C109" s="1">
        <v>9.3010000000000002</v>
      </c>
      <c r="D109">
        <f t="shared" si="7"/>
        <v>20.351682614772603</v>
      </c>
      <c r="E109">
        <f t="shared" si="8"/>
        <v>18.625652246009047</v>
      </c>
    </row>
    <row r="110" spans="1:5">
      <c r="A110" s="1"/>
      <c r="B110" s="1">
        <v>124.899</v>
      </c>
      <c r="C110" s="1">
        <v>8.1389999999999993</v>
      </c>
      <c r="D110">
        <f t="shared" si="7"/>
        <v>15.345742720235902</v>
      </c>
      <c r="E110">
        <f t="shared" si="8"/>
        <v>13.619712351472344</v>
      </c>
    </row>
    <row r="111" spans="1:5">
      <c r="A111" s="1"/>
      <c r="B111" s="1">
        <v>169.41</v>
      </c>
      <c r="C111" s="1">
        <v>7.7779999999999996</v>
      </c>
      <c r="D111">
        <f t="shared" si="7"/>
        <v>21.780663409616867</v>
      </c>
      <c r="E111">
        <f t="shared" si="8"/>
        <v>20.054633040853311</v>
      </c>
    </row>
    <row r="112" spans="1:5">
      <c r="A112" s="1"/>
      <c r="B112" s="1">
        <v>216.82499999999999</v>
      </c>
      <c r="C112" s="1">
        <v>10.7</v>
      </c>
      <c r="D112">
        <f t="shared" si="7"/>
        <v>20.264018691588785</v>
      </c>
      <c r="E112">
        <f t="shared" si="8"/>
        <v>18.537988322825228</v>
      </c>
    </row>
    <row r="113" spans="1:5">
      <c r="A113" s="1"/>
      <c r="B113" s="1">
        <v>195.02</v>
      </c>
      <c r="C113" s="1">
        <v>7.0709999999999997</v>
      </c>
      <c r="D113">
        <f t="shared" si="7"/>
        <v>27.58025738933673</v>
      </c>
      <c r="E113">
        <f t="shared" si="8"/>
        <v>25.854227020573173</v>
      </c>
    </row>
    <row r="114" spans="1:5">
      <c r="A114" s="1"/>
      <c r="B114" s="1">
        <v>143.68299999999999</v>
      </c>
      <c r="C114" s="1">
        <v>7.3819999999999997</v>
      </c>
      <c r="D114">
        <f t="shared" si="7"/>
        <v>19.463966404768357</v>
      </c>
      <c r="E114">
        <f t="shared" si="8"/>
        <v>17.7379360360048</v>
      </c>
    </row>
    <row r="115" spans="1:5">
      <c r="A115" s="1"/>
      <c r="B115" s="1">
        <v>152.44999999999999</v>
      </c>
      <c r="C115" s="1">
        <v>8.5</v>
      </c>
      <c r="D115">
        <f t="shared" si="7"/>
        <v>17.935294117647057</v>
      </c>
      <c r="E115">
        <f t="shared" si="8"/>
        <v>16.209263748883501</v>
      </c>
    </row>
    <row r="116" spans="1:5">
      <c r="A116" s="1"/>
      <c r="B116" s="1">
        <v>162.19200000000001</v>
      </c>
      <c r="C116" s="1">
        <v>10.512</v>
      </c>
      <c r="D116">
        <f t="shared" si="7"/>
        <v>15.429223744292237</v>
      </c>
      <c r="E116">
        <f t="shared" si="8"/>
        <v>13.703193375528679</v>
      </c>
    </row>
    <row r="117" spans="1:5">
      <c r="A117" s="1"/>
      <c r="B117" s="1">
        <v>160.76499999999999</v>
      </c>
      <c r="C117" s="1">
        <v>9.3940000000000001</v>
      </c>
      <c r="D117">
        <f t="shared" si="7"/>
        <v>17.113583138173301</v>
      </c>
      <c r="E117">
        <f t="shared" si="8"/>
        <v>15.387552769409742</v>
      </c>
    </row>
    <row r="118" spans="1:5">
      <c r="A118" s="1"/>
      <c r="B118" s="1">
        <v>149.22</v>
      </c>
      <c r="C118" s="1">
        <v>5</v>
      </c>
      <c r="D118">
        <f t="shared" si="7"/>
        <v>29.844000000000001</v>
      </c>
      <c r="E118">
        <f t="shared" si="8"/>
        <v>28.117969631236445</v>
      </c>
    </row>
    <row r="119" spans="1:5">
      <c r="A119" s="1"/>
      <c r="B119" s="1">
        <v>122.20699999999999</v>
      </c>
      <c r="C119" s="1">
        <v>9.5129999999999999</v>
      </c>
      <c r="D119">
        <f t="shared" si="7"/>
        <v>12.846315568169873</v>
      </c>
      <c r="E119">
        <f t="shared" si="8"/>
        <v>11.120285199406315</v>
      </c>
    </row>
    <row r="120" spans="1:5">
      <c r="A120" s="1"/>
      <c r="B120" s="1">
        <v>150.99199999999999</v>
      </c>
      <c r="C120" s="1">
        <v>5.0990000000000002</v>
      </c>
      <c r="D120">
        <f t="shared" si="7"/>
        <v>29.612080800156889</v>
      </c>
      <c r="E120">
        <f t="shared" si="8"/>
        <v>27.886050431393333</v>
      </c>
    </row>
    <row r="121" spans="1:5">
      <c r="A121" s="1"/>
      <c r="B121" s="1">
        <v>171.07599999999999</v>
      </c>
      <c r="C121" s="1">
        <v>8.6020000000000003</v>
      </c>
      <c r="D121">
        <f t="shared" si="7"/>
        <v>19.887933038828177</v>
      </c>
      <c r="E121">
        <f t="shared" si="8"/>
        <v>18.16190267006462</v>
      </c>
    </row>
    <row r="122" spans="1:5">
      <c r="A122" s="1"/>
      <c r="B122" s="1">
        <v>171.97399999999999</v>
      </c>
      <c r="C122" s="1">
        <v>7.7779999999999996</v>
      </c>
      <c r="D122">
        <f t="shared" si="7"/>
        <v>22.110311133967599</v>
      </c>
      <c r="E122">
        <f t="shared" si="8"/>
        <v>20.384280765204043</v>
      </c>
    </row>
    <row r="123" spans="1:5">
      <c r="A123" s="1"/>
      <c r="B123" s="1">
        <v>162.98400000000001</v>
      </c>
      <c r="C123" s="1">
        <v>8.5150000000000006</v>
      </c>
      <c r="D123">
        <f t="shared" si="7"/>
        <v>19.140810334703463</v>
      </c>
      <c r="E123">
        <f t="shared" si="8"/>
        <v>17.414779965939907</v>
      </c>
    </row>
    <row r="124" spans="1:5">
      <c r="A124" s="1"/>
      <c r="B124" s="1">
        <v>158.60599999999999</v>
      </c>
      <c r="C124" s="1">
        <v>9.3409999999999993</v>
      </c>
      <c r="D124">
        <f t="shared" si="7"/>
        <v>16.979552510437856</v>
      </c>
      <c r="E124">
        <f t="shared" si="8"/>
        <v>15.253522141674297</v>
      </c>
    </row>
    <row r="125" spans="1:5">
      <c r="A125" s="1"/>
      <c r="B125" s="1">
        <v>184.40299999999999</v>
      </c>
      <c r="C125" s="1">
        <v>7.9059999999999997</v>
      </c>
      <c r="D125">
        <f t="shared" si="7"/>
        <v>23.324437136352138</v>
      </c>
      <c r="E125">
        <f t="shared" si="8"/>
        <v>21.598406767588582</v>
      </c>
    </row>
    <row r="126" spans="1:5">
      <c r="A126" s="1"/>
      <c r="B126" s="1">
        <v>140.96199999999999</v>
      </c>
      <c r="C126" s="1">
        <v>7.1059999999999999</v>
      </c>
      <c r="D126">
        <f t="shared" si="7"/>
        <v>19.837039121868841</v>
      </c>
      <c r="E126">
        <f t="shared" si="8"/>
        <v>18.111008753105285</v>
      </c>
    </row>
    <row r="127" spans="1:5">
      <c r="A127" s="1"/>
      <c r="B127" s="1">
        <v>127.116</v>
      </c>
      <c r="C127" s="1">
        <v>7.4329999999999998</v>
      </c>
      <c r="D127">
        <f t="shared" si="7"/>
        <v>17.101574061617114</v>
      </c>
      <c r="E127">
        <f t="shared" si="8"/>
        <v>15.375543692853556</v>
      </c>
    </row>
    <row r="128" spans="1:5">
      <c r="A128" s="1"/>
      <c r="B128" s="1">
        <v>169.69200000000001</v>
      </c>
      <c r="C128" s="1">
        <v>11.5</v>
      </c>
      <c r="D128">
        <f t="shared" si="7"/>
        <v>14.755826086956523</v>
      </c>
      <c r="E128">
        <f t="shared" si="8"/>
        <v>13.029795718192965</v>
      </c>
    </row>
    <row r="129" spans="1:20">
      <c r="A129" s="1"/>
      <c r="B129" s="1">
        <v>196.81700000000001</v>
      </c>
      <c r="C129" s="1">
        <v>8.7460000000000004</v>
      </c>
      <c r="D129">
        <f t="shared" si="7"/>
        <v>22.503658815458493</v>
      </c>
      <c r="E129">
        <f t="shared" si="8"/>
        <v>20.777628446694937</v>
      </c>
    </row>
    <row r="130" spans="1:20">
      <c r="A130" s="1"/>
      <c r="B130" s="1">
        <v>131.46700000000001</v>
      </c>
      <c r="C130" s="1">
        <v>12.083</v>
      </c>
      <c r="D130">
        <f t="shared" si="7"/>
        <v>10.880327733178847</v>
      </c>
      <c r="E130">
        <f t="shared" si="8"/>
        <v>9.1542973644152887</v>
      </c>
    </row>
    <row r="131" spans="1:20">
      <c r="A131" s="1"/>
      <c r="B131" s="1">
        <v>163.73500000000001</v>
      </c>
      <c r="C131" s="1">
        <v>7.649</v>
      </c>
      <c r="D131">
        <f t="shared" si="7"/>
        <v>21.406066152438228</v>
      </c>
      <c r="E131">
        <f t="shared" si="8"/>
        <v>19.680035783674672</v>
      </c>
    </row>
    <row r="132" spans="1:20">
      <c r="A132" s="1"/>
      <c r="B132" s="1">
        <v>125.242</v>
      </c>
      <c r="C132" s="1">
        <v>9.1920000000000002</v>
      </c>
      <c r="D132">
        <f t="shared" si="7"/>
        <v>13.625108790252394</v>
      </c>
      <c r="E132">
        <f t="shared" si="8"/>
        <v>11.899078421488836</v>
      </c>
    </row>
    <row r="133" spans="1:20">
      <c r="A133" s="1" t="s">
        <v>9</v>
      </c>
      <c r="B133" s="1">
        <v>7.9569999999999999</v>
      </c>
      <c r="C133" s="1">
        <v>4.6100000000000003</v>
      </c>
      <c r="D133">
        <f t="shared" si="7"/>
        <v>1.7260303687635574</v>
      </c>
      <c r="E133">
        <f t="shared" si="8"/>
        <v>0</v>
      </c>
      <c r="T133" s="1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X36"/>
  <sheetViews>
    <sheetView workbookViewId="0">
      <selection activeCell="X16" sqref="X16"/>
    </sheetView>
  </sheetViews>
  <sheetFormatPr baseColWidth="10" defaultRowHeight="15" x14ac:dyDescent="0"/>
  <cols>
    <col min="22" max="22" width="17.1640625" customWidth="1"/>
  </cols>
  <sheetData>
    <row r="6" spans="1:24">
      <c r="B6" s="2">
        <v>42356</v>
      </c>
      <c r="H6" s="2">
        <v>42326</v>
      </c>
      <c r="N6" s="2">
        <v>42495</v>
      </c>
    </row>
    <row r="8" spans="1:24">
      <c r="A8" t="s">
        <v>27</v>
      </c>
      <c r="C8" t="s">
        <v>15</v>
      </c>
      <c r="D8" t="s">
        <v>16</v>
      </c>
      <c r="E8" t="s">
        <v>17</v>
      </c>
      <c r="F8" t="s">
        <v>18</v>
      </c>
      <c r="I8" t="s">
        <v>15</v>
      </c>
      <c r="J8" t="s">
        <v>16</v>
      </c>
      <c r="K8" t="s">
        <v>17</v>
      </c>
      <c r="L8" t="s">
        <v>18</v>
      </c>
      <c r="O8" t="s">
        <v>15</v>
      </c>
      <c r="P8" t="s">
        <v>16</v>
      </c>
      <c r="Q8" t="s">
        <v>17</v>
      </c>
      <c r="R8" t="s">
        <v>18</v>
      </c>
      <c r="U8" t="s">
        <v>15</v>
      </c>
      <c r="V8" t="s">
        <v>16</v>
      </c>
      <c r="W8" t="s">
        <v>17</v>
      </c>
      <c r="X8" t="s">
        <v>18</v>
      </c>
    </row>
    <row r="9" spans="1:24">
      <c r="B9" t="s">
        <v>19</v>
      </c>
      <c r="C9">
        <v>5.2906298892332835</v>
      </c>
      <c r="D9">
        <v>6.1721831042170994</v>
      </c>
      <c r="E9">
        <v>5.1581766190775724</v>
      </c>
      <c r="F9">
        <v>4.0868342544634215</v>
      </c>
      <c r="H9" t="s">
        <v>19</v>
      </c>
      <c r="I9">
        <v>15.554995134736444</v>
      </c>
      <c r="J9">
        <v>17.536535668400159</v>
      </c>
      <c r="K9">
        <v>18.140471783528117</v>
      </c>
      <c r="L9">
        <v>16.307852702020558</v>
      </c>
      <c r="N9" t="s">
        <v>19</v>
      </c>
      <c r="O9">
        <v>23.418873208311233</v>
      </c>
      <c r="P9">
        <v>27.33173682044924</v>
      </c>
      <c r="Q9">
        <v>29.97592538914235</v>
      </c>
      <c r="R9">
        <v>22.765767600636174</v>
      </c>
      <c r="U9">
        <v>1</v>
      </c>
      <c r="V9">
        <v>1.1666253798584219</v>
      </c>
      <c r="W9">
        <v>0.97496455565238827</v>
      </c>
      <c r="X9">
        <v>0.77246648131262197</v>
      </c>
    </row>
    <row r="10" spans="1:24">
      <c r="B10" t="s">
        <v>20</v>
      </c>
      <c r="C10">
        <v>1</v>
      </c>
      <c r="D10">
        <v>1.1666253798584219</v>
      </c>
      <c r="E10">
        <v>0.97496455565238827</v>
      </c>
      <c r="F10">
        <v>0.77246648131262197</v>
      </c>
      <c r="H10" t="s">
        <v>20</v>
      </c>
      <c r="I10">
        <v>1</v>
      </c>
      <c r="J10">
        <v>1.1273893380550575</v>
      </c>
      <c r="K10">
        <v>1.1662152013804201</v>
      </c>
      <c r="L10">
        <v>1.0483997301678918</v>
      </c>
      <c r="N10" t="s">
        <v>20</v>
      </c>
      <c r="O10">
        <v>1</v>
      </c>
      <c r="P10">
        <v>1.1670816344293351</v>
      </c>
      <c r="Q10">
        <v>1.2799900799029074</v>
      </c>
      <c r="R10">
        <v>0.97211199694085726</v>
      </c>
      <c r="U10">
        <v>1</v>
      </c>
      <c r="V10">
        <v>1.1273893380550575</v>
      </c>
      <c r="W10">
        <v>1.1662152013804201</v>
      </c>
      <c r="X10">
        <v>1.0483997301678918</v>
      </c>
    </row>
    <row r="11" spans="1:24">
      <c r="C11">
        <v>0.18901341067819805</v>
      </c>
      <c r="D11">
        <v>0.18901341067819805</v>
      </c>
      <c r="E11">
        <v>0.18901341067819805</v>
      </c>
      <c r="F11">
        <v>0.18901341067819802</v>
      </c>
      <c r="I11">
        <v>6.4288030393970519E-2</v>
      </c>
      <c r="J11">
        <v>6.4288030393970519E-2</v>
      </c>
      <c r="K11">
        <v>6.4288030393970519E-2</v>
      </c>
      <c r="L11">
        <v>6.4288030393970519E-2</v>
      </c>
      <c r="O11">
        <v>4.2700602676524389E-2</v>
      </c>
      <c r="P11">
        <v>4.2700602676524389E-2</v>
      </c>
      <c r="Q11">
        <v>4.2700602676524396E-2</v>
      </c>
      <c r="R11">
        <v>4.2700602676524389E-2</v>
      </c>
      <c r="U11">
        <v>1</v>
      </c>
      <c r="V11">
        <v>1.1670816344293351</v>
      </c>
      <c r="W11">
        <v>1.2799900799029074</v>
      </c>
      <c r="X11">
        <v>0.97211199694085726</v>
      </c>
    </row>
    <row r="12" spans="1:24">
      <c r="T12" t="s">
        <v>29</v>
      </c>
      <c r="U12">
        <f>AVERAGE(U9:U11)</f>
        <v>1</v>
      </c>
      <c r="V12">
        <f t="shared" ref="V12:X12" si="0">AVERAGE(V9:V11)</f>
        <v>1.1536987841142716</v>
      </c>
      <c r="W12">
        <f t="shared" si="0"/>
        <v>1.1403899456452384</v>
      </c>
      <c r="X12">
        <f t="shared" si="0"/>
        <v>0.93099273614045697</v>
      </c>
    </row>
    <row r="13" spans="1:24">
      <c r="B13" t="s">
        <v>5</v>
      </c>
      <c r="C13">
        <v>0.28009844876904882</v>
      </c>
      <c r="D13">
        <v>0.50514801804822562</v>
      </c>
      <c r="E13">
        <v>0.99893583030748079</v>
      </c>
      <c r="F13">
        <v>0.29258199820645725</v>
      </c>
      <c r="H13" t="s">
        <v>5</v>
      </c>
      <c r="I13">
        <v>1.1918213485653479</v>
      </c>
      <c r="J13">
        <v>1.1391173067576554</v>
      </c>
      <c r="K13">
        <v>0.96451004220092895</v>
      </c>
      <c r="L13">
        <v>1.2896838534319399</v>
      </c>
      <c r="N13" t="s">
        <v>5</v>
      </c>
      <c r="O13">
        <v>1.2008673959200182</v>
      </c>
      <c r="P13">
        <v>1.9667698815365053</v>
      </c>
      <c r="Q13">
        <v>1.4712239674441172</v>
      </c>
      <c r="R13">
        <v>1.7325492631148189</v>
      </c>
      <c r="T13" t="s">
        <v>30</v>
      </c>
      <c r="V13">
        <f>TTEST(U9:U11,V9:V11,2,2)</f>
        <v>3.0687730278479474E-4</v>
      </c>
      <c r="W13">
        <f>TTEST(U9:U11,W9:W11,2,2)</f>
        <v>0.18981552375865507</v>
      </c>
      <c r="X13">
        <f>TTEST(U9:U11,X9:X11,2,2)</f>
        <v>0.4487662221294913</v>
      </c>
    </row>
    <row r="14" spans="1:24">
      <c r="B14" t="s">
        <v>20</v>
      </c>
      <c r="C14">
        <v>5.2942363127510439E-2</v>
      </c>
      <c r="D14">
        <v>9.5479749788627069E-2</v>
      </c>
      <c r="E14">
        <v>0.18881226833507461</v>
      </c>
      <c r="F14">
        <v>5.5301921384044897E-2</v>
      </c>
      <c r="H14" t="s">
        <v>20</v>
      </c>
      <c r="I14">
        <v>7.6619847080752021E-2</v>
      </c>
      <c r="J14">
        <v>7.3231608039133991E-2</v>
      </c>
      <c r="K14">
        <v>6.2006450908303111E-2</v>
      </c>
      <c r="L14">
        <v>8.2911234768045572E-2</v>
      </c>
      <c r="N14" t="s">
        <v>20</v>
      </c>
      <c r="O14">
        <v>5.1277761540373203E-2</v>
      </c>
      <c r="P14">
        <v>8.3982259267645257E-2</v>
      </c>
      <c r="Q14">
        <v>6.2822150082011113E-2</v>
      </c>
      <c r="R14">
        <v>7.3980897701770992E-2</v>
      </c>
    </row>
    <row r="15" spans="1:24">
      <c r="T15" t="s">
        <v>31</v>
      </c>
    </row>
    <row r="16" spans="1:24">
      <c r="T16" t="s">
        <v>20</v>
      </c>
      <c r="U16">
        <v>5.2942363127510439E-2</v>
      </c>
      <c r="V16">
        <v>9.5479749788627069E-2</v>
      </c>
      <c r="W16">
        <v>0.18881226833507461</v>
      </c>
      <c r="X16">
        <v>5.5301921384044897E-2</v>
      </c>
    </row>
    <row r="17" spans="1:24">
      <c r="T17" t="s">
        <v>20</v>
      </c>
      <c r="U17">
        <v>7.6619847080752021E-2</v>
      </c>
      <c r="V17">
        <v>7.3231608039133991E-2</v>
      </c>
      <c r="W17">
        <v>6.2006450908303111E-2</v>
      </c>
      <c r="X17">
        <v>8.2911234768045572E-2</v>
      </c>
    </row>
    <row r="18" spans="1:24">
      <c r="T18" t="s">
        <v>20</v>
      </c>
      <c r="U18">
        <v>5.1277761540373203E-2</v>
      </c>
      <c r="V18">
        <v>8.3982259267645257E-2</v>
      </c>
      <c r="W18">
        <v>6.2822150082011113E-2</v>
      </c>
      <c r="X18">
        <v>7.3980897701770992E-2</v>
      </c>
    </row>
    <row r="19" spans="1:24">
      <c r="T19" t="s">
        <v>32</v>
      </c>
      <c r="U19">
        <f>AVERAGE(U16:U18)</f>
        <v>6.0279990582878556E-2</v>
      </c>
      <c r="V19">
        <f>AVERAGE(V16:V18)</f>
        <v>8.4231205698468772E-2</v>
      </c>
      <c r="W19">
        <f>AVERAGE(W16:W18)</f>
        <v>0.10454695644179628</v>
      </c>
      <c r="X19">
        <f>AVERAGE(X16:X18)</f>
        <v>7.0731351284620478E-2</v>
      </c>
    </row>
    <row r="25" spans="1:24">
      <c r="A25" t="s">
        <v>28</v>
      </c>
      <c r="B25" s="2">
        <v>42356</v>
      </c>
      <c r="C25" t="s">
        <v>28</v>
      </c>
      <c r="H25" s="2">
        <v>42326</v>
      </c>
      <c r="N25" s="2">
        <v>42495</v>
      </c>
      <c r="U25" t="s">
        <v>15</v>
      </c>
      <c r="V25" t="s">
        <v>16</v>
      </c>
      <c r="W25" t="s">
        <v>17</v>
      </c>
      <c r="X25" t="s">
        <v>18</v>
      </c>
    </row>
    <row r="26" spans="1:24">
      <c r="I26" t="s">
        <v>15</v>
      </c>
      <c r="J26" t="s">
        <v>16</v>
      </c>
      <c r="K26" t="s">
        <v>17</v>
      </c>
      <c r="L26" t="s">
        <v>18</v>
      </c>
      <c r="O26" t="s">
        <v>15</v>
      </c>
      <c r="P26" t="s">
        <v>16</v>
      </c>
      <c r="Q26" t="s">
        <v>17</v>
      </c>
      <c r="R26" t="s">
        <v>18</v>
      </c>
      <c r="U26">
        <v>0.20809630420205966</v>
      </c>
      <c r="V26">
        <v>1</v>
      </c>
      <c r="W26">
        <v>0.66960050047469111</v>
      </c>
      <c r="X26">
        <v>0.75950449331853576</v>
      </c>
    </row>
    <row r="27" spans="1:24">
      <c r="B27" t="s">
        <v>19</v>
      </c>
      <c r="C27">
        <v>1.4048100909418662</v>
      </c>
      <c r="D27">
        <v>6.7507690553591386</v>
      </c>
      <c r="E27">
        <v>4.5203183380575371</v>
      </c>
      <c r="F27">
        <v>5.1272394309009925</v>
      </c>
      <c r="H27" t="s">
        <v>19</v>
      </c>
      <c r="I27">
        <v>7.4226074820889707</v>
      </c>
      <c r="J27">
        <v>23.67393092898698</v>
      </c>
      <c r="K27">
        <v>24.029114604535017</v>
      </c>
      <c r="L27">
        <v>26.127370042132984</v>
      </c>
      <c r="N27" t="s">
        <v>19</v>
      </c>
      <c r="O27">
        <v>3.8018493387672478</v>
      </c>
      <c r="P27">
        <v>17.162849371106866</v>
      </c>
      <c r="Q27">
        <v>21.457286612096688</v>
      </c>
      <c r="R27">
        <v>17.226000682928401</v>
      </c>
      <c r="U27">
        <v>0.31353506539974468</v>
      </c>
      <c r="V27">
        <v>1</v>
      </c>
      <c r="W27">
        <v>1.0150031558600663</v>
      </c>
      <c r="X27">
        <v>1.1036346317181296</v>
      </c>
    </row>
    <row r="28" spans="1:24">
      <c r="B28" t="s">
        <v>20</v>
      </c>
      <c r="C28">
        <v>0.20809630420205966</v>
      </c>
      <c r="D28">
        <v>1</v>
      </c>
      <c r="E28">
        <v>0.66960050047469111</v>
      </c>
      <c r="F28">
        <v>0.75950449331853576</v>
      </c>
      <c r="H28" t="s">
        <v>20</v>
      </c>
      <c r="I28">
        <v>0.31353506539974468</v>
      </c>
      <c r="J28">
        <v>1</v>
      </c>
      <c r="K28">
        <v>1.0150031558600663</v>
      </c>
      <c r="L28">
        <v>1.1036346317181296</v>
      </c>
      <c r="N28" t="s">
        <v>20</v>
      </c>
      <c r="O28">
        <v>0.22070412098236011</v>
      </c>
      <c r="P28">
        <v>0.99633395394648272</v>
      </c>
      <c r="Q28">
        <v>1.2456336794042768</v>
      </c>
      <c r="R28">
        <v>1</v>
      </c>
      <c r="U28">
        <v>0.22070412098236011</v>
      </c>
      <c r="V28">
        <v>0.99633395394648272</v>
      </c>
      <c r="W28">
        <v>1.2456336794042768</v>
      </c>
      <c r="X28">
        <v>1</v>
      </c>
    </row>
    <row r="29" spans="1:24">
      <c r="C29">
        <v>0.14813127094107065</v>
      </c>
      <c r="D29">
        <v>0.14813127094107062</v>
      </c>
      <c r="E29">
        <v>0.14813127094107062</v>
      </c>
      <c r="F29">
        <v>0.14813127094107065</v>
      </c>
      <c r="I29">
        <v>4.2240555782629828E-2</v>
      </c>
      <c r="J29">
        <v>4.2240555782629821E-2</v>
      </c>
      <c r="K29">
        <v>4.2240555782629821E-2</v>
      </c>
      <c r="L29">
        <v>4.2240555782629821E-2</v>
      </c>
      <c r="O29">
        <v>5.8051779888238175E-2</v>
      </c>
      <c r="P29">
        <v>5.8051779888238175E-2</v>
      </c>
      <c r="Q29">
        <v>5.8051779888238175E-2</v>
      </c>
      <c r="R29">
        <v>5.8051779888238175E-2</v>
      </c>
      <c r="T29" t="s">
        <v>29</v>
      </c>
      <c r="U29">
        <f>AVERAGE(U26:U28)</f>
        <v>0.24744516352805482</v>
      </c>
      <c r="V29">
        <f t="shared" ref="V29:X29" si="1">AVERAGE(V26:V28)</f>
        <v>0.9987779846488275</v>
      </c>
      <c r="W29">
        <f t="shared" si="1"/>
        <v>0.97674577857967793</v>
      </c>
      <c r="X29">
        <f t="shared" si="1"/>
        <v>0.95437970834555508</v>
      </c>
    </row>
    <row r="30" spans="1:24">
      <c r="C30" t="s">
        <v>15</v>
      </c>
      <c r="D30" t="s">
        <v>16</v>
      </c>
      <c r="E30" t="s">
        <v>17</v>
      </c>
      <c r="F30" t="s">
        <v>18</v>
      </c>
      <c r="T30" t="s">
        <v>30</v>
      </c>
      <c r="V30" s="3">
        <f>TTEST(U26:U28,V26:V28,2,2)</f>
        <v>2.2763198543662595E-5</v>
      </c>
      <c r="W30">
        <f>TTEST(U26:U28,W26:W28,2,2)</f>
        <v>1.2913147536855331E-2</v>
      </c>
      <c r="X30">
        <f>TTEST(U26:U28,X26:X28,2,2)</f>
        <v>2.7401816030313084E-3</v>
      </c>
    </row>
    <row r="31" spans="1:24">
      <c r="B31" t="s">
        <v>5</v>
      </c>
      <c r="C31">
        <v>0.28119642798585409</v>
      </c>
      <c r="D31">
        <v>0.84713610698655861</v>
      </c>
      <c r="E31">
        <v>0.47813254294418295</v>
      </c>
      <c r="F31">
        <v>0.43518813658661698</v>
      </c>
      <c r="H31" t="s">
        <v>5</v>
      </c>
      <c r="I31">
        <v>0.91858540302943625</v>
      </c>
      <c r="J31">
        <v>1.6471188493872473</v>
      </c>
      <c r="K31">
        <v>1.4903186613416681</v>
      </c>
      <c r="L31">
        <v>1.350122152839746</v>
      </c>
      <c r="N31" t="s">
        <v>5</v>
      </c>
      <c r="O31">
        <v>0.45191732750333641</v>
      </c>
      <c r="P31">
        <v>1.9940152764883856</v>
      </c>
      <c r="Q31">
        <v>1.878322329292569</v>
      </c>
      <c r="R31">
        <v>0.76014045765969451</v>
      </c>
    </row>
    <row r="32" spans="1:24">
      <c r="B32" t="s">
        <v>20</v>
      </c>
      <c r="C32">
        <v>4.165398426163381E-2</v>
      </c>
      <c r="D32">
        <v>0.12548734818798971</v>
      </c>
      <c r="E32">
        <v>7.0826381264607843E-2</v>
      </c>
      <c r="F32">
        <v>6.4464971771051816E-2</v>
      </c>
      <c r="H32" t="s">
        <v>20</v>
      </c>
      <c r="I32">
        <v>3.8801557957774402E-2</v>
      </c>
      <c r="J32">
        <v>6.957521563816306E-2</v>
      </c>
      <c r="K32">
        <v>6.2951888548296933E-2</v>
      </c>
      <c r="L32">
        <v>5.702991011039156E-2</v>
      </c>
      <c r="N32" t="s">
        <v>20</v>
      </c>
      <c r="O32">
        <v>2.6234605223904528E-2</v>
      </c>
      <c r="P32">
        <v>0.11575613592448815</v>
      </c>
      <c r="Q32">
        <v>0.10903995441925504</v>
      </c>
      <c r="R32">
        <v>4.4127506532205214E-2</v>
      </c>
      <c r="T32" t="s">
        <v>31</v>
      </c>
    </row>
    <row r="33" spans="20:24">
      <c r="T33" t="s">
        <v>20</v>
      </c>
      <c r="U33">
        <v>4.165398426163381E-2</v>
      </c>
      <c r="V33">
        <v>0.12548734818798971</v>
      </c>
      <c r="W33">
        <v>7.0826381264607843E-2</v>
      </c>
      <c r="X33">
        <v>6.4464971771051816E-2</v>
      </c>
    </row>
    <row r="34" spans="20:24">
      <c r="T34" t="s">
        <v>20</v>
      </c>
      <c r="U34">
        <v>3.8801557957774402E-2</v>
      </c>
      <c r="V34">
        <v>6.957521563816306E-2</v>
      </c>
      <c r="W34">
        <v>6.2951888548296933E-2</v>
      </c>
      <c r="X34">
        <v>5.702991011039156E-2</v>
      </c>
    </row>
    <row r="35" spans="20:24">
      <c r="T35" t="s">
        <v>20</v>
      </c>
      <c r="U35">
        <v>2.6234605223904528E-2</v>
      </c>
      <c r="V35">
        <v>0.11575613592448815</v>
      </c>
      <c r="W35">
        <v>0.10903995441925504</v>
      </c>
      <c r="X35">
        <v>4.4127506532205214E-2</v>
      </c>
    </row>
    <row r="36" spans="20:24">
      <c r="T36" t="s">
        <v>32</v>
      </c>
      <c r="U36">
        <f>AVERAGE(U33:U35)</f>
        <v>3.5563382481104244E-2</v>
      </c>
      <c r="V36">
        <f>AVERAGE(V33:V35)</f>
        <v>0.10360623325021363</v>
      </c>
      <c r="W36">
        <f>AVERAGE(W33:W35)</f>
        <v>8.0939408077386601E-2</v>
      </c>
      <c r="X36">
        <f>AVERAGE(X33:X35)</f>
        <v>5.520746280454953E-2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0MIN-121815</vt:lpstr>
      <vt:lpstr>5min-121815</vt:lpstr>
      <vt:lpstr>0MIN-111815</vt:lpstr>
      <vt:lpstr>5MIN-111815</vt:lpstr>
      <vt:lpstr>0MIN-050516</vt:lpstr>
      <vt:lpstr>5MIN-050516</vt:lpstr>
      <vt:lpstr>Quant of Bio Repeats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Najor</dc:creator>
  <cp:lastModifiedBy>Nicole Najor</cp:lastModifiedBy>
  <dcterms:created xsi:type="dcterms:W3CDTF">2016-04-12T21:08:44Z</dcterms:created>
  <dcterms:modified xsi:type="dcterms:W3CDTF">2016-11-02T01:21:11Z</dcterms:modified>
</cp:coreProperties>
</file>