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226"/>
  <workbookPr showInkAnnotation="0" autoCompressPictures="0"/>
  <bookViews>
    <workbookView xWindow="-20" yWindow="0" windowWidth="25120" windowHeight="15600" tabRatio="500"/>
  </bookViews>
  <sheets>
    <sheet name="Sheet1" sheetId="1" r:id="rId1"/>
    <sheet name="Sheet2" sheetId="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6" i="1" l="1"/>
  <c r="I6" i="1"/>
  <c r="J6" i="1"/>
  <c r="G6" i="1"/>
  <c r="H5" i="1"/>
  <c r="I5" i="1"/>
  <c r="J5" i="1"/>
  <c r="G5" i="1"/>
  <c r="H4" i="1"/>
  <c r="I4" i="1"/>
  <c r="J4" i="1"/>
  <c r="G4" i="1"/>
  <c r="I8" i="1"/>
  <c r="D28" i="1"/>
  <c r="D14" i="1"/>
  <c r="D27" i="1"/>
  <c r="D26" i="1"/>
  <c r="D13" i="1"/>
  <c r="D12" i="1"/>
  <c r="D5" i="1"/>
  <c r="D6" i="1"/>
  <c r="D4" i="1"/>
  <c r="D45" i="1"/>
  <c r="D46" i="1"/>
  <c r="D47" i="1"/>
  <c r="D48" i="1"/>
  <c r="D49" i="1"/>
  <c r="D50" i="1"/>
  <c r="D51" i="1"/>
  <c r="J9" i="1"/>
  <c r="I9" i="1"/>
  <c r="D18" i="1"/>
  <c r="D19" i="1"/>
  <c r="D20" i="1"/>
  <c r="D21" i="1"/>
  <c r="D22" i="1"/>
  <c r="J8" i="1"/>
  <c r="D56" i="1"/>
  <c r="D57" i="1"/>
  <c r="J3" i="1"/>
  <c r="D55" i="1"/>
  <c r="J2" i="1"/>
  <c r="I3" i="1"/>
  <c r="I2" i="1"/>
  <c r="H2" i="1"/>
  <c r="G3" i="1"/>
  <c r="G2" i="1"/>
  <c r="D42" i="1"/>
  <c r="D41" i="1"/>
  <c r="D40" i="1"/>
  <c r="D2" i="1"/>
  <c r="D30" i="1"/>
  <c r="D31" i="1"/>
  <c r="D32" i="1"/>
  <c r="D33" i="1"/>
  <c r="D16" i="1"/>
  <c r="D17" i="1"/>
  <c r="D3" i="1"/>
  <c r="D44" i="1"/>
  <c r="D34" i="1"/>
  <c r="D35" i="1"/>
  <c r="H3" i="1"/>
  <c r="D73" i="1"/>
  <c r="D74" i="1"/>
  <c r="D75" i="1"/>
  <c r="D76" i="1"/>
  <c r="D77" i="1"/>
  <c r="D84" i="1"/>
  <c r="D85" i="1"/>
  <c r="D83" i="1"/>
  <c r="C83" i="1"/>
  <c r="B83" i="1"/>
  <c r="C84" i="1"/>
  <c r="D59" i="1"/>
  <c r="D60" i="1"/>
  <c r="D61" i="1"/>
  <c r="D62" i="1"/>
  <c r="D63" i="1"/>
  <c r="D70" i="1"/>
  <c r="D69" i="1"/>
  <c r="C69" i="1"/>
  <c r="B69" i="1"/>
  <c r="C70" i="1"/>
  <c r="C55" i="1"/>
  <c r="B55" i="1"/>
  <c r="C56" i="1"/>
  <c r="B40" i="1"/>
  <c r="C40" i="1"/>
  <c r="C41" i="1"/>
  <c r="C26" i="1"/>
  <c r="B26" i="1"/>
  <c r="C12" i="1"/>
  <c r="B12" i="1"/>
  <c r="C27" i="1"/>
  <c r="C13" i="1"/>
  <c r="D71" i="1"/>
</calcChain>
</file>

<file path=xl/sharedStrings.xml><?xml version="1.0" encoding="utf-8"?>
<sst xmlns="http://schemas.openxmlformats.org/spreadsheetml/2006/main" count="192" uniqueCount="72">
  <si>
    <t>Antibody Pair/#CS</t>
  </si>
  <si>
    <t>AVERAGE</t>
  </si>
  <si>
    <t>alphaCat/IgG</t>
  </si>
  <si>
    <t>STD</t>
  </si>
  <si>
    <t>Average Intensity</t>
  </si>
  <si>
    <t>betaCat/IgG</t>
  </si>
  <si>
    <t>STD Error</t>
  </si>
  <si>
    <t>NW161/IgG</t>
  </si>
  <si>
    <t>Cops3/IgG</t>
  </si>
  <si>
    <t>NW161/Cops3</t>
  </si>
  <si>
    <t>NW6/Cops3</t>
  </si>
  <si>
    <t>NW6/IgG</t>
  </si>
  <si>
    <t>Standard Error</t>
  </si>
  <si>
    <t>alphaCat/betaCat</t>
  </si>
  <si>
    <t>PLA dots</t>
  </si>
  <si>
    <t>Dapi</t>
  </si>
  <si>
    <t>dots/cell</t>
  </si>
  <si>
    <t>avg dots/avg dapi</t>
  </si>
  <si>
    <t>EGFR and Nedd8</t>
  </si>
  <si>
    <t>NHEK</t>
  </si>
  <si>
    <t>SCC9</t>
  </si>
  <si>
    <t>Raw Data</t>
  </si>
  <si>
    <t>AVG INTENSITY</t>
  </si>
  <si>
    <t>NHEK_PLA_100ms_1.tif</t>
  </si>
  <si>
    <t>NHEK_PLA_100ms_2.tif</t>
  </si>
  <si>
    <t>NHEK_PLA_100ms_3.tif</t>
  </si>
  <si>
    <t>NHEK_PLA_100ms_4.tif</t>
  </si>
  <si>
    <t>NHEK_PLA_100ms_5.tif</t>
  </si>
  <si>
    <t>NHEK_PLA_100ms_6.tif</t>
  </si>
  <si>
    <t>NHEK_PLA_100ms_7.tif</t>
  </si>
  <si>
    <t>NHEK_PLA_100ms_8.tif</t>
  </si>
  <si>
    <t>NHEK_PLA_100ms_9.tif</t>
  </si>
  <si>
    <t>My Butt</t>
  </si>
  <si>
    <t>MyButt_PLA_100ms_1.tif</t>
  </si>
  <si>
    <t>MyButt_PLA_100ms_2.tif</t>
  </si>
  <si>
    <t>MyButt_PLA_100ms_3.tif</t>
  </si>
  <si>
    <t>MyButt_PLA_100ms_4.tif</t>
  </si>
  <si>
    <t>MyButt_PLA_100ms_5.tif</t>
  </si>
  <si>
    <t>MyButt_PLA_100ms_6.tif</t>
  </si>
  <si>
    <t>MyButt_PLA_100ms_7.tif</t>
  </si>
  <si>
    <t>MyButt_PLA_100ms_8.tif</t>
  </si>
  <si>
    <t>1483_PLA_100ms_1.tif</t>
  </si>
  <si>
    <t>1483_PLA_100ms_2.tif</t>
  </si>
  <si>
    <t>1483_PLA_100ms_3.tif</t>
  </si>
  <si>
    <t>1483_PLA_100ms_4.tif</t>
  </si>
  <si>
    <t>1483_PLA_100ms_5.tif</t>
  </si>
  <si>
    <t>1483_PLA_100ms_6.tif</t>
  </si>
  <si>
    <t>scc9</t>
  </si>
  <si>
    <t>SCC9_PLA_100ms_1.tif</t>
  </si>
  <si>
    <t>SCC9_PLA_100ms_2.tif</t>
  </si>
  <si>
    <t>SCC9_PLA_100ms_3.tif</t>
  </si>
  <si>
    <t>SCC9_PLA_100ms_4.tif</t>
  </si>
  <si>
    <t>SCC9_PLA_100ms_5.tif</t>
  </si>
  <si>
    <t>SCC9_PLA_100ms_6.tif</t>
  </si>
  <si>
    <t>SCC9_PLA_100ms_7.tif</t>
  </si>
  <si>
    <t>SCC9_PLA_100ms_8.tif</t>
  </si>
  <si>
    <t>SCC9_PLA_100ms_9.tif</t>
  </si>
  <si>
    <t>PLA</t>
  </si>
  <si>
    <t>PLA/Dapi</t>
  </si>
  <si>
    <t>Ttest compared to butt</t>
  </si>
  <si>
    <t>ttest comparted to NHEK</t>
  </si>
  <si>
    <t>fold change</t>
  </si>
  <si>
    <t>fraction</t>
  </si>
  <si>
    <t>SEM fraction</t>
  </si>
  <si>
    <t>NormSkin_PLA_100ms_1.tif</t>
  </si>
  <si>
    <t>NormSkin_PLA_100ms_2.tif</t>
  </si>
  <si>
    <t>NormSkin_PLA_100ms_4.tif</t>
  </si>
  <si>
    <t>NormSkin_PLA_100ms_5.tif</t>
  </si>
  <si>
    <t>NormSkin_PLA_100ms_6.tif</t>
  </si>
  <si>
    <t>NormSkin_PLA_100ms_7.tif</t>
  </si>
  <si>
    <t>NormSkin_PLA_100ms_8.tif</t>
  </si>
  <si>
    <t>NormSkin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</si>
</sst>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</fills>
  <borders count="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57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5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0" xfId="0" applyBorder="1"/>
    <xf numFmtId="0" fontId="0" fillId="0" borderId="2" xfId="0" applyBorder="1"/>
    <xf numFmtId="0" fontId="1" fillId="0" borderId="0" xfId="0" applyFont="1" applyBorder="1"/>
    <xf numFmtId="0" fontId="1" fillId="0" borderId="0" xfId="0" applyFont="1" applyFill="1" applyBorder="1"/>
    <xf numFmtId="0" fontId="0" fillId="0" borderId="0" xfId="0" applyFill="1" applyBorder="1"/>
    <xf numFmtId="0" fontId="1" fillId="0" borderId="1" xfId="0" applyFont="1" applyFill="1" applyBorder="1"/>
    <xf numFmtId="0" fontId="0" fillId="0" borderId="1" xfId="0" applyBorder="1"/>
    <xf numFmtId="0" fontId="4" fillId="0" borderId="1" xfId="0" applyFont="1" applyBorder="1"/>
    <xf numFmtId="0" fontId="1" fillId="0" borderId="2" xfId="0" applyFont="1" applyBorder="1"/>
    <xf numFmtId="0" fontId="5" fillId="0" borderId="0" xfId="0" applyFont="1"/>
    <xf numFmtId="0" fontId="4" fillId="0" borderId="2" xfId="0" applyFont="1" applyBorder="1"/>
    <xf numFmtId="0" fontId="0" fillId="2" borderId="0" xfId="0" applyFill="1" applyBorder="1"/>
    <xf numFmtId="0" fontId="0" fillId="2" borderId="0" xfId="0" applyFill="1"/>
    <xf numFmtId="0" fontId="1" fillId="2" borderId="1" xfId="0" applyFont="1" applyFill="1" applyBorder="1"/>
    <xf numFmtId="0" fontId="0" fillId="2" borderId="1" xfId="0" applyFill="1" applyBorder="1"/>
    <xf numFmtId="0" fontId="1" fillId="2" borderId="0" xfId="0" applyFont="1" applyFill="1" applyBorder="1"/>
    <xf numFmtId="0" fontId="1" fillId="2" borderId="2" xfId="0" applyFont="1" applyFill="1" applyBorder="1"/>
    <xf numFmtId="0" fontId="0" fillId="2" borderId="2" xfId="0" applyFill="1" applyBorder="1"/>
    <xf numFmtId="0" fontId="4" fillId="2" borderId="1" xfId="0" applyFont="1" applyFill="1" applyBorder="1"/>
    <xf numFmtId="0" fontId="0" fillId="0" borderId="0" xfId="0" applyFill="1"/>
    <xf numFmtId="0" fontId="4" fillId="0" borderId="0" xfId="0" applyFont="1"/>
    <xf numFmtId="0" fontId="5" fillId="3" borderId="0" xfId="0" applyFont="1" applyFill="1"/>
  </cellXfs>
  <cellStyles count="57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Normal" xfId="0" builtinId="0"/>
  </cellStyles>
  <dxfs count="0"/>
  <tableStyles count="0" defaultTableStyle="TableStyleMedium9" defaultPivotStyle="PivotStyleMedium4"/>
  <colors>
    <mruColors>
      <color rgb="FF0000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AlphaCat and BetaCat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Sheet1!$F$84</c:f>
              <c:strCache>
                <c:ptCount val="1"/>
                <c:pt idx="0">
                  <c:v>Average Intensity</c:v>
                </c:pt>
              </c:strCache>
            </c:strRef>
          </c:tx>
          <c:spPr>
            <a:solidFill>
              <a:srgbClr val="A6A6A6"/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Sheet1!$G$85:$I$85</c:f>
                <c:numCache>
                  <c:formatCode>General</c:formatCode>
                  <c:ptCount val="3"/>
                </c:numCache>
              </c:numRef>
            </c:plus>
            <c:minus>
              <c:numRef>
                <c:f>Sheet1!$G$85:$I$85</c:f>
                <c:numCache>
                  <c:formatCode>General</c:formatCode>
                  <c:ptCount val="3"/>
                </c:numCache>
              </c:numRef>
            </c:minus>
          </c:errBars>
          <c:cat>
            <c:strRef>
              <c:f>Sheet1!$G$83:$I$83</c:f>
              <c:strCache>
                <c:ptCount val="3"/>
                <c:pt idx="0">
                  <c:v>alphaCat/betaCat</c:v>
                </c:pt>
                <c:pt idx="1">
                  <c:v>betaCat/IgG</c:v>
                </c:pt>
                <c:pt idx="2">
                  <c:v>alphaCat/IgG</c:v>
                </c:pt>
              </c:strCache>
            </c:strRef>
          </c:cat>
          <c:val>
            <c:numRef>
              <c:f>Sheet1!$G$84:$I$84</c:f>
              <c:numCache>
                <c:formatCode>General</c:formatCode>
                <c:ptCount val="3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3651320"/>
        <c:axId val="2067459160"/>
      </c:barChart>
      <c:catAx>
        <c:axId val="2023651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67459160"/>
        <c:crosses val="autoZero"/>
        <c:auto val="1"/>
        <c:lblAlgn val="ctr"/>
        <c:lblOffset val="100"/>
        <c:noMultiLvlLbl val="0"/>
      </c:catAx>
      <c:valAx>
        <c:axId val="20674591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Average Intensity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236513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NW6 and Cops3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Sheet1!$F$101</c:f>
              <c:strCache>
                <c:ptCount val="1"/>
                <c:pt idx="0">
                  <c:v>Average Intensity</c:v>
                </c:pt>
              </c:strCache>
            </c:strRef>
          </c:tx>
          <c:spPr>
            <a:solidFill>
              <a:srgbClr val="A6A6A6"/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Sheet1!$G$102:$I$102</c:f>
                <c:numCache>
                  <c:formatCode>General</c:formatCode>
                  <c:ptCount val="3"/>
                </c:numCache>
              </c:numRef>
            </c:plus>
            <c:minus>
              <c:numRef>
                <c:f>Sheet1!$G$102:$I$102</c:f>
                <c:numCache>
                  <c:formatCode>General</c:formatCode>
                  <c:ptCount val="3"/>
                </c:numCache>
              </c:numRef>
            </c:minus>
          </c:errBars>
          <c:cat>
            <c:strRef>
              <c:f>Sheet1!$G$100:$I$100</c:f>
              <c:strCache>
                <c:ptCount val="3"/>
                <c:pt idx="0">
                  <c:v>NW6/Cops3</c:v>
                </c:pt>
                <c:pt idx="1">
                  <c:v>NW6/IgG</c:v>
                </c:pt>
                <c:pt idx="2">
                  <c:v>Cops3/IgG</c:v>
                </c:pt>
              </c:strCache>
            </c:strRef>
          </c:cat>
          <c:val>
            <c:numRef>
              <c:f>Sheet1!$G$101:$I$101</c:f>
              <c:numCache>
                <c:formatCode>General</c:formatCode>
                <c:ptCount val="3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79536664"/>
        <c:axId val="2080189832"/>
      </c:barChart>
      <c:catAx>
        <c:axId val="2079536664"/>
        <c:scaling>
          <c:orientation val="minMax"/>
        </c:scaling>
        <c:delete val="0"/>
        <c:axPos val="b"/>
        <c:majorTickMark val="out"/>
        <c:minorTickMark val="none"/>
        <c:tickLblPos val="nextTo"/>
        <c:crossAx val="2080189832"/>
        <c:crosses val="autoZero"/>
        <c:auto val="1"/>
        <c:lblAlgn val="ctr"/>
        <c:lblOffset val="100"/>
        <c:noMultiLvlLbl val="0"/>
      </c:catAx>
      <c:valAx>
        <c:axId val="20801898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Average Intensity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795366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NW161 and Cops3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Sheet1!$F$116</c:f>
              <c:strCache>
                <c:ptCount val="1"/>
                <c:pt idx="0">
                  <c:v>Average Intensity</c:v>
                </c:pt>
              </c:strCache>
            </c:strRef>
          </c:tx>
          <c:spPr>
            <a:solidFill>
              <a:srgbClr val="A6A6A6"/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Sheet1!$G$117:$I$117</c:f>
                <c:numCache>
                  <c:formatCode>General</c:formatCode>
                  <c:ptCount val="3"/>
                  <c:pt idx="0">
                    <c:v>1.55</c:v>
                  </c:pt>
                  <c:pt idx="1">
                    <c:v>0.0648</c:v>
                  </c:pt>
                  <c:pt idx="2">
                    <c:v>0.0715</c:v>
                  </c:pt>
                </c:numCache>
              </c:numRef>
            </c:plus>
            <c:minus>
              <c:numRef>
                <c:f>Sheet1!$G$117:$I$117</c:f>
                <c:numCache>
                  <c:formatCode>General</c:formatCode>
                  <c:ptCount val="3"/>
                  <c:pt idx="0">
                    <c:v>1.55</c:v>
                  </c:pt>
                  <c:pt idx="1">
                    <c:v>0.0648</c:v>
                  </c:pt>
                  <c:pt idx="2">
                    <c:v>0.0715</c:v>
                  </c:pt>
                </c:numCache>
              </c:numRef>
            </c:minus>
          </c:errBars>
          <c:cat>
            <c:strRef>
              <c:f>Sheet1!$G$115:$I$115</c:f>
              <c:strCache>
                <c:ptCount val="3"/>
                <c:pt idx="0">
                  <c:v>NW161/Cops3</c:v>
                </c:pt>
                <c:pt idx="1">
                  <c:v>NW161/IgG</c:v>
                </c:pt>
                <c:pt idx="2">
                  <c:v>Cops3/IgG</c:v>
                </c:pt>
              </c:strCache>
            </c:strRef>
          </c:cat>
          <c:val>
            <c:numRef>
              <c:f>Sheet1!$G$116:$I$116</c:f>
              <c:numCache>
                <c:formatCode>General</c:formatCode>
                <c:ptCount val="3"/>
                <c:pt idx="0">
                  <c:v>7.84</c:v>
                </c:pt>
                <c:pt idx="1">
                  <c:v>0.402</c:v>
                </c:pt>
                <c:pt idx="2">
                  <c:v>0.414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0299432"/>
        <c:axId val="2084019448"/>
      </c:barChart>
      <c:catAx>
        <c:axId val="2020299432"/>
        <c:scaling>
          <c:orientation val="minMax"/>
        </c:scaling>
        <c:delete val="0"/>
        <c:axPos val="b"/>
        <c:majorTickMark val="out"/>
        <c:minorTickMark val="none"/>
        <c:tickLblPos val="nextTo"/>
        <c:crossAx val="2084019448"/>
        <c:crosses val="autoZero"/>
        <c:auto val="1"/>
        <c:lblAlgn val="ctr"/>
        <c:lblOffset val="100"/>
        <c:noMultiLvlLbl val="0"/>
      </c:catAx>
      <c:valAx>
        <c:axId val="2084019448"/>
        <c:scaling>
          <c:orientation val="minMax"/>
          <c:max val="25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Average Intensity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20299432"/>
        <c:crosses val="autoZero"/>
        <c:crossBetween val="between"/>
        <c:majorUnit val="5.0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Average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Sheet1!$F$2</c:f>
              <c:strCache>
                <c:ptCount val="1"/>
                <c:pt idx="0">
                  <c:v>Average Intensity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Sheet1!$G$3:$J$3</c:f>
                <c:numCache>
                  <c:formatCode>General</c:formatCode>
                  <c:ptCount val="4"/>
                  <c:pt idx="0">
                    <c:v>1.59916166575242</c:v>
                  </c:pt>
                  <c:pt idx="1">
                    <c:v>2.036127583492874</c:v>
                  </c:pt>
                  <c:pt idx="2">
                    <c:v>1.941485006244652</c:v>
                  </c:pt>
                  <c:pt idx="3">
                    <c:v>14.92993649306725</c:v>
                  </c:pt>
                </c:numCache>
              </c:numRef>
            </c:plus>
            <c:minus>
              <c:numRef>
                <c:f>Sheet1!$G$3:$J$3</c:f>
                <c:numCache>
                  <c:formatCode>General</c:formatCode>
                  <c:ptCount val="4"/>
                  <c:pt idx="0">
                    <c:v>1.59916166575242</c:v>
                  </c:pt>
                  <c:pt idx="1">
                    <c:v>2.036127583492874</c:v>
                  </c:pt>
                  <c:pt idx="2">
                    <c:v>1.941485006244652</c:v>
                  </c:pt>
                  <c:pt idx="3">
                    <c:v>14.92993649306725</c:v>
                  </c:pt>
                </c:numCache>
              </c:numRef>
            </c:minus>
          </c:errBars>
          <c:cat>
            <c:strRef>
              <c:f>Sheet1!$G$1:$J$1</c:f>
              <c:strCache>
                <c:ptCount val="4"/>
                <c:pt idx="0">
                  <c:v>NHEK</c:v>
                </c:pt>
                <c:pt idx="1">
                  <c:v>NormSkin</c:v>
                </c:pt>
                <c:pt idx="2">
                  <c:v>1483</c:v>
                </c:pt>
                <c:pt idx="3">
                  <c:v>SCC9</c:v>
                </c:pt>
              </c:strCache>
            </c:strRef>
          </c:cat>
          <c:val>
            <c:numRef>
              <c:f>Sheet1!$G$2:$J$2</c:f>
              <c:numCache>
                <c:formatCode>General</c:formatCode>
                <c:ptCount val="4"/>
                <c:pt idx="0">
                  <c:v>3.650434987083146</c:v>
                </c:pt>
                <c:pt idx="1">
                  <c:v>6.791421402135973</c:v>
                </c:pt>
                <c:pt idx="2">
                  <c:v>17.98855171746039</c:v>
                </c:pt>
                <c:pt idx="3">
                  <c:v>47.54074208346351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0613544"/>
        <c:axId val="2020324040"/>
      </c:barChart>
      <c:catAx>
        <c:axId val="2080613544"/>
        <c:scaling>
          <c:orientation val="minMax"/>
        </c:scaling>
        <c:delete val="0"/>
        <c:axPos val="b"/>
        <c:title>
          <c:layout/>
          <c:overlay val="0"/>
        </c:title>
        <c:majorTickMark val="out"/>
        <c:minorTickMark val="none"/>
        <c:tickLblPos val="nextTo"/>
        <c:crossAx val="2020324040"/>
        <c:crosses val="autoZero"/>
        <c:auto val="1"/>
        <c:lblAlgn val="ctr"/>
        <c:lblOffset val="100"/>
        <c:noMultiLvlLbl val="0"/>
      </c:catAx>
      <c:valAx>
        <c:axId val="2020324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06135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Fold Change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BFBFBF"/>
            </a:solidFill>
            <a:ln>
              <a:solidFill>
                <a:srgbClr val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Sheet1!$G$6:$J$6</c:f>
                <c:numCache>
                  <c:formatCode>General</c:formatCode>
                  <c:ptCount val="4"/>
                  <c:pt idx="0">
                    <c:v>0.438074276465945</c:v>
                  </c:pt>
                  <c:pt idx="1">
                    <c:v>0.557776700776098</c:v>
                  </c:pt>
                  <c:pt idx="2">
                    <c:v>0.531850317322315</c:v>
                  </c:pt>
                  <c:pt idx="3">
                    <c:v>4.089906147047125</c:v>
                  </c:pt>
                </c:numCache>
              </c:numRef>
            </c:plus>
            <c:minus>
              <c:numRef>
                <c:f>Sheet1!$G$6:$J$6</c:f>
                <c:numCache>
                  <c:formatCode>General</c:formatCode>
                  <c:ptCount val="4"/>
                  <c:pt idx="0">
                    <c:v>0.438074276465945</c:v>
                  </c:pt>
                  <c:pt idx="1">
                    <c:v>0.557776700776098</c:v>
                  </c:pt>
                  <c:pt idx="2">
                    <c:v>0.531850317322315</c:v>
                  </c:pt>
                  <c:pt idx="3">
                    <c:v>4.089906147047125</c:v>
                  </c:pt>
                </c:numCache>
              </c:numRef>
            </c:minus>
          </c:errBars>
          <c:cat>
            <c:strRef>
              <c:f>Sheet1!$G$1:$J$1</c:f>
              <c:strCache>
                <c:ptCount val="4"/>
                <c:pt idx="0">
                  <c:v>NHEK</c:v>
                </c:pt>
                <c:pt idx="1">
                  <c:v>NormSkin</c:v>
                </c:pt>
                <c:pt idx="2">
                  <c:v>1483</c:v>
                </c:pt>
                <c:pt idx="3">
                  <c:v>SCC9</c:v>
                </c:pt>
              </c:strCache>
            </c:strRef>
          </c:cat>
          <c:val>
            <c:numRef>
              <c:f>Sheet1!$G$4:$J$4</c:f>
              <c:numCache>
                <c:formatCode>General</c:formatCode>
                <c:ptCount val="4"/>
                <c:pt idx="0">
                  <c:v>1.0</c:v>
                </c:pt>
                <c:pt idx="1">
                  <c:v>1.860441680557804</c:v>
                </c:pt>
                <c:pt idx="2">
                  <c:v>4.927783067254133</c:v>
                </c:pt>
                <c:pt idx="3">
                  <c:v>13.02330879790592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5166728"/>
        <c:axId val="2080781800"/>
      </c:barChart>
      <c:catAx>
        <c:axId val="2125166728"/>
        <c:scaling>
          <c:orientation val="minMax"/>
        </c:scaling>
        <c:delete val="0"/>
        <c:axPos val="b"/>
        <c:majorTickMark val="out"/>
        <c:minorTickMark val="none"/>
        <c:tickLblPos val="nextTo"/>
        <c:crossAx val="2080781800"/>
        <c:crosses val="autoZero"/>
        <c:auto val="1"/>
        <c:lblAlgn val="ctr"/>
        <c:lblOffset val="100"/>
        <c:noMultiLvlLbl val="0"/>
      </c:catAx>
      <c:valAx>
        <c:axId val="20807818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51667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321735</xdr:colOff>
      <xdr:row>81</xdr:row>
      <xdr:rowOff>16934</xdr:rowOff>
    </xdr:from>
    <xdr:to>
      <xdr:col>12</xdr:col>
      <xdr:colOff>795868</xdr:colOff>
      <xdr:row>95</xdr:row>
      <xdr:rowOff>152400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355600</xdr:colOff>
      <xdr:row>97</xdr:row>
      <xdr:rowOff>84667</xdr:rowOff>
    </xdr:from>
    <xdr:to>
      <xdr:col>12</xdr:col>
      <xdr:colOff>829733</xdr:colOff>
      <xdr:row>112</xdr:row>
      <xdr:rowOff>33867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321734</xdr:colOff>
      <xdr:row>114</xdr:row>
      <xdr:rowOff>16934</xdr:rowOff>
    </xdr:from>
    <xdr:to>
      <xdr:col>12</xdr:col>
      <xdr:colOff>880534</xdr:colOff>
      <xdr:row>128</xdr:row>
      <xdr:rowOff>152401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71120</xdr:colOff>
      <xdr:row>11</xdr:row>
      <xdr:rowOff>20320</xdr:rowOff>
    </xdr:from>
    <xdr:to>
      <xdr:col>10</xdr:col>
      <xdr:colOff>528320</xdr:colOff>
      <xdr:row>25</xdr:row>
      <xdr:rowOff>60960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96520</xdr:colOff>
      <xdr:row>26</xdr:row>
      <xdr:rowOff>35560</xdr:rowOff>
    </xdr:from>
    <xdr:to>
      <xdr:col>10</xdr:col>
      <xdr:colOff>553720</xdr:colOff>
      <xdr:row>40</xdr:row>
      <xdr:rowOff>76200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7"/>
  <sheetViews>
    <sheetView tabSelected="1" topLeftCell="G1" zoomScale="125" zoomScaleNormal="125" zoomScalePageLayoutView="125" workbookViewId="0">
      <selection activeCell="R9" sqref="R9:R17"/>
    </sheetView>
  </sheetViews>
  <sheetFormatPr baseColWidth="10" defaultColWidth="11" defaultRowHeight="15" x14ac:dyDescent="0"/>
  <cols>
    <col min="1" max="1" width="25" customWidth="1"/>
    <col min="2" max="2" width="11.5" customWidth="1"/>
    <col min="3" max="3" width="7.6640625" customWidth="1"/>
    <col min="4" max="5" width="9.1640625" customWidth="1"/>
    <col min="6" max="6" width="14.1640625" customWidth="1"/>
    <col min="8" max="8" width="8.6640625" customWidth="1"/>
    <col min="9" max="9" width="8.83203125" customWidth="1"/>
    <col min="10" max="10" width="11.33203125" customWidth="1"/>
    <col min="11" max="11" width="11.6640625" customWidth="1"/>
    <col min="12" max="12" width="8.33203125" customWidth="1"/>
    <col min="14" max="14" width="24.83203125" customWidth="1"/>
    <col min="16" max="16" width="24.83203125" customWidth="1"/>
    <col min="19" max="19" width="18.5" customWidth="1"/>
    <col min="22" max="22" width="21.1640625" customWidth="1"/>
    <col min="27" max="27" width="20" customWidth="1"/>
  </cols>
  <sheetData>
    <row r="1" spans="1:23" s="1" customFormat="1">
      <c r="A1" s="5" t="s">
        <v>0</v>
      </c>
      <c r="B1" s="5" t="s">
        <v>14</v>
      </c>
      <c r="C1" s="6" t="s">
        <v>15</v>
      </c>
      <c r="D1" s="1" t="s">
        <v>16</v>
      </c>
      <c r="F1" s="3"/>
      <c r="G1" s="1" t="s">
        <v>19</v>
      </c>
      <c r="H1" s="3" t="s">
        <v>71</v>
      </c>
      <c r="I1" s="3">
        <v>1483</v>
      </c>
      <c r="J1" s="3" t="s">
        <v>20</v>
      </c>
      <c r="O1"/>
      <c r="S1"/>
      <c r="T1" s="5"/>
      <c r="U1" s="5"/>
      <c r="V1" s="5"/>
      <c r="W1"/>
    </row>
    <row r="2" spans="1:23">
      <c r="A2" s="12" t="s">
        <v>23</v>
      </c>
      <c r="B2" s="12">
        <v>43</v>
      </c>
      <c r="C2" s="12">
        <v>55</v>
      </c>
      <c r="D2" s="22">
        <f>B2/C2</f>
        <v>0.78181818181818186</v>
      </c>
      <c r="F2" s="7" t="s">
        <v>4</v>
      </c>
      <c r="G2">
        <f>D12</f>
        <v>3.6504349870831461</v>
      </c>
      <c r="H2">
        <f>D26</f>
        <v>6.7914214021359731</v>
      </c>
      <c r="I2">
        <f>D40</f>
        <v>17.988551717460386</v>
      </c>
      <c r="J2">
        <f>D55</f>
        <v>47.540742083463513</v>
      </c>
      <c r="N2" t="s">
        <v>18</v>
      </c>
    </row>
    <row r="3" spans="1:23">
      <c r="A3" s="12" t="s">
        <v>24</v>
      </c>
      <c r="B3" s="12">
        <v>3</v>
      </c>
      <c r="C3" s="12">
        <v>58</v>
      </c>
      <c r="D3" s="22">
        <f>B3/C3</f>
        <v>5.1724137931034482E-2</v>
      </c>
      <c r="F3" s="7" t="s">
        <v>12</v>
      </c>
      <c r="G3">
        <f>D14</f>
        <v>1.5991616657524204</v>
      </c>
      <c r="H3">
        <f>D28</f>
        <v>2.036127583492874</v>
      </c>
      <c r="I3">
        <f>D42</f>
        <v>1.9414850062446516</v>
      </c>
      <c r="J3">
        <f>D57</f>
        <v>14.929936493067254</v>
      </c>
      <c r="N3" s="12" t="s">
        <v>23</v>
      </c>
      <c r="O3" s="12">
        <v>43</v>
      </c>
      <c r="P3" s="12" t="s">
        <v>23</v>
      </c>
      <c r="Q3" s="12">
        <v>55</v>
      </c>
    </row>
    <row r="4" spans="1:23">
      <c r="A4" s="12" t="s">
        <v>27</v>
      </c>
      <c r="B4" s="12">
        <v>205</v>
      </c>
      <c r="C4" s="12">
        <v>40</v>
      </c>
      <c r="D4" s="22">
        <f>B4/C4</f>
        <v>5.125</v>
      </c>
      <c r="F4" t="s">
        <v>61</v>
      </c>
      <c r="G4">
        <f>G2/$G$2</f>
        <v>1</v>
      </c>
      <c r="H4">
        <f t="shared" ref="H4:J4" si="0">H2/$G$2</f>
        <v>1.8604416805578039</v>
      </c>
      <c r="I4">
        <f t="shared" si="0"/>
        <v>4.9277830672541327</v>
      </c>
      <c r="J4">
        <f t="shared" si="0"/>
        <v>13.023308797905917</v>
      </c>
      <c r="N4" s="12" t="s">
        <v>24</v>
      </c>
      <c r="O4" s="12">
        <v>3</v>
      </c>
      <c r="P4" s="12" t="s">
        <v>24</v>
      </c>
      <c r="Q4" s="12">
        <v>58</v>
      </c>
    </row>
    <row r="5" spans="1:23">
      <c r="A5" s="12" t="s">
        <v>29</v>
      </c>
      <c r="B5" s="12">
        <v>250</v>
      </c>
      <c r="C5" s="12">
        <v>74</v>
      </c>
      <c r="D5" s="22">
        <f>B5/C5</f>
        <v>3.3783783783783785</v>
      </c>
      <c r="F5" t="s">
        <v>62</v>
      </c>
      <c r="G5" s="3">
        <f>G4/G2</f>
        <v>0.2739399560705621</v>
      </c>
      <c r="H5" s="3">
        <f t="shared" ref="H5:J5" si="1">H4/H2</f>
        <v>0.27393995607056215</v>
      </c>
      <c r="I5" s="3">
        <f t="shared" si="1"/>
        <v>0.2739399560705621</v>
      </c>
      <c r="J5" s="3">
        <f t="shared" si="1"/>
        <v>0.2739399560705621</v>
      </c>
      <c r="N5" s="12" t="s">
        <v>27</v>
      </c>
      <c r="O5" s="12">
        <v>205</v>
      </c>
      <c r="P5" s="12" t="s">
        <v>27</v>
      </c>
      <c r="Q5" s="12">
        <v>40</v>
      </c>
    </row>
    <row r="6" spans="1:23">
      <c r="A6" s="12" t="s">
        <v>30</v>
      </c>
      <c r="B6" s="12">
        <v>526</v>
      </c>
      <c r="C6" s="12">
        <v>59</v>
      </c>
      <c r="D6" s="22">
        <f>B6/C6</f>
        <v>8.9152542372881349</v>
      </c>
      <c r="F6" t="s">
        <v>63</v>
      </c>
      <c r="G6">
        <f>G3*G5</f>
        <v>0.43807427646594493</v>
      </c>
      <c r="H6">
        <f t="shared" ref="H6:J6" si="2">H3*H5</f>
        <v>0.55777670077609776</v>
      </c>
      <c r="I6">
        <f t="shared" si="2"/>
        <v>0.5318503173223148</v>
      </c>
      <c r="J6">
        <f t="shared" si="2"/>
        <v>4.0899061470471256</v>
      </c>
      <c r="N6" s="12" t="s">
        <v>29</v>
      </c>
      <c r="O6" s="12">
        <v>250</v>
      </c>
      <c r="P6" s="12" t="s">
        <v>29</v>
      </c>
      <c r="Q6" s="12">
        <v>74</v>
      </c>
    </row>
    <row r="7" spans="1:23">
      <c r="N7" s="12" t="s">
        <v>30</v>
      </c>
      <c r="O7" s="12">
        <v>526</v>
      </c>
      <c r="P7" s="12" t="s">
        <v>30</v>
      </c>
      <c r="Q7" s="12">
        <v>59</v>
      </c>
    </row>
    <row r="8" spans="1:23">
      <c r="A8" s="12"/>
      <c r="B8" s="12"/>
      <c r="C8" s="12"/>
      <c r="D8" s="22"/>
      <c r="F8" t="s">
        <v>59</v>
      </c>
      <c r="G8" s="3"/>
      <c r="I8">
        <f>TTEST(D16:D22,D30:D35,2,3)</f>
        <v>2.1669769923349448E-3</v>
      </c>
      <c r="J8">
        <f>TTEST(D16:D22,D44:D51,2,3)</f>
        <v>3.6965182428892775E-2</v>
      </c>
      <c r="N8" s="12" t="s">
        <v>64</v>
      </c>
      <c r="O8" s="12">
        <v>50</v>
      </c>
      <c r="P8" s="12" t="s">
        <v>64</v>
      </c>
      <c r="Q8">
        <v>100</v>
      </c>
    </row>
    <row r="9" spans="1:23">
      <c r="F9" t="s">
        <v>60</v>
      </c>
      <c r="G9" s="3"/>
      <c r="I9">
        <f>TTEST(D2:D8,D30:D35,2,3)</f>
        <v>3.0140284736683223E-4</v>
      </c>
      <c r="J9">
        <f>TTEST(D2:D8,D44:D51,2,3)</f>
        <v>2.763860530962579E-2</v>
      </c>
      <c r="N9" s="12" t="s">
        <v>65</v>
      </c>
      <c r="O9" s="12">
        <v>332</v>
      </c>
      <c r="P9" s="12" t="s">
        <v>65</v>
      </c>
      <c r="Q9">
        <v>67</v>
      </c>
    </row>
    <row r="10" spans="1:23">
      <c r="N10" s="12" t="s">
        <v>66</v>
      </c>
      <c r="O10" s="12">
        <v>696</v>
      </c>
      <c r="P10" s="12" t="s">
        <v>66</v>
      </c>
      <c r="Q10">
        <v>58</v>
      </c>
      <c r="V10" s="3"/>
    </row>
    <row r="11" spans="1:23">
      <c r="G11" s="3"/>
      <c r="N11" s="12" t="s">
        <v>67</v>
      </c>
      <c r="O11" s="12">
        <v>289</v>
      </c>
      <c r="P11" s="12" t="s">
        <v>67</v>
      </c>
      <c r="Q11">
        <v>53</v>
      </c>
    </row>
    <row r="12" spans="1:23">
      <c r="A12" s="16" t="s">
        <v>1</v>
      </c>
      <c r="B12" s="17">
        <f>AVERAGE($B$2:$B$4)</f>
        <v>83.666666666666671</v>
      </c>
      <c r="C12" s="17">
        <f>AVERAGE(C2:C4)</f>
        <v>51</v>
      </c>
      <c r="D12" s="17">
        <f>AVERAGE(D2:D6)</f>
        <v>3.6504349870831461</v>
      </c>
      <c r="G12" s="3"/>
      <c r="N12" s="12" t="s">
        <v>68</v>
      </c>
      <c r="O12" s="12">
        <v>602</v>
      </c>
      <c r="P12" s="12" t="s">
        <v>68</v>
      </c>
      <c r="Q12">
        <v>69</v>
      </c>
    </row>
    <row r="13" spans="1:23">
      <c r="A13" s="18" t="s">
        <v>3</v>
      </c>
      <c r="B13" s="14" t="s">
        <v>17</v>
      </c>
      <c r="C13" s="14">
        <f>B12/C12</f>
        <v>1.6405228758169936</v>
      </c>
      <c r="D13" s="14">
        <f>STDEV(D2:D6)</f>
        <v>3.5758341916342093</v>
      </c>
      <c r="G13" s="3"/>
      <c r="N13" s="12" t="s">
        <v>69</v>
      </c>
      <c r="O13" s="12">
        <v>952</v>
      </c>
      <c r="P13" s="12" t="s">
        <v>69</v>
      </c>
      <c r="Q13">
        <v>64</v>
      </c>
    </row>
    <row r="14" spans="1:23">
      <c r="A14" s="19" t="s">
        <v>6</v>
      </c>
      <c r="B14" s="20"/>
      <c r="C14" s="20"/>
      <c r="D14" s="20">
        <f>D13/SQRT(5)</f>
        <v>1.5991616657524204</v>
      </c>
      <c r="G14" s="3"/>
      <c r="N14" s="12" t="s">
        <v>70</v>
      </c>
      <c r="O14" s="12">
        <v>64</v>
      </c>
      <c r="P14" s="12" t="s">
        <v>70</v>
      </c>
      <c r="Q14">
        <v>62</v>
      </c>
    </row>
    <row r="15" spans="1:23">
      <c r="A15" s="5" t="s">
        <v>0</v>
      </c>
      <c r="B15" s="5" t="s">
        <v>14</v>
      </c>
      <c r="C15" s="6" t="s">
        <v>15</v>
      </c>
      <c r="D15" s="1" t="s">
        <v>16</v>
      </c>
      <c r="G15" s="3"/>
      <c r="N15" s="12" t="s">
        <v>41</v>
      </c>
      <c r="O15" s="12">
        <v>2497</v>
      </c>
      <c r="P15" s="12" t="s">
        <v>41</v>
      </c>
      <c r="Q15" s="12">
        <v>133</v>
      </c>
    </row>
    <row r="16" spans="1:23">
      <c r="A16" s="12" t="s">
        <v>64</v>
      </c>
      <c r="B16" s="12">
        <v>50</v>
      </c>
      <c r="C16">
        <v>100</v>
      </c>
      <c r="D16">
        <f t="shared" ref="D16:D22" si="3">B16/C16</f>
        <v>0.5</v>
      </c>
      <c r="G16" s="3"/>
      <c r="N16" s="12" t="s">
        <v>42</v>
      </c>
      <c r="O16" s="12">
        <v>1371</v>
      </c>
      <c r="P16" s="12" t="s">
        <v>42</v>
      </c>
      <c r="Q16" s="12">
        <v>119</v>
      </c>
    </row>
    <row r="17" spans="1:17">
      <c r="A17" s="12" t="s">
        <v>65</v>
      </c>
      <c r="B17" s="12">
        <v>332</v>
      </c>
      <c r="C17">
        <v>67</v>
      </c>
      <c r="D17">
        <f t="shared" si="3"/>
        <v>4.955223880597015</v>
      </c>
      <c r="G17" s="3"/>
      <c r="N17" s="12" t="s">
        <v>43</v>
      </c>
      <c r="O17" s="12">
        <v>1467</v>
      </c>
      <c r="P17" s="12" t="s">
        <v>43</v>
      </c>
      <c r="Q17" s="12">
        <v>88</v>
      </c>
    </row>
    <row r="18" spans="1:17">
      <c r="A18" s="12" t="s">
        <v>66</v>
      </c>
      <c r="B18" s="12">
        <v>696</v>
      </c>
      <c r="C18">
        <v>58</v>
      </c>
      <c r="D18">
        <f t="shared" si="3"/>
        <v>12</v>
      </c>
      <c r="G18" s="3"/>
      <c r="N18" s="12" t="s">
        <v>44</v>
      </c>
      <c r="O18" s="12">
        <v>3255</v>
      </c>
      <c r="P18" s="12" t="s">
        <v>44</v>
      </c>
      <c r="Q18" s="12">
        <v>130</v>
      </c>
    </row>
    <row r="19" spans="1:17">
      <c r="A19" s="12" t="s">
        <v>67</v>
      </c>
      <c r="B19" s="12">
        <v>289</v>
      </c>
      <c r="C19">
        <v>53</v>
      </c>
      <c r="D19">
        <f t="shared" si="3"/>
        <v>5.4528301886792452</v>
      </c>
      <c r="G19" s="3"/>
      <c r="N19" s="12" t="s">
        <v>45</v>
      </c>
      <c r="O19" s="12">
        <v>1769</v>
      </c>
      <c r="P19" s="12" t="s">
        <v>45</v>
      </c>
      <c r="Q19" s="12">
        <v>119</v>
      </c>
    </row>
    <row r="20" spans="1:17">
      <c r="A20" s="12" t="s">
        <v>68</v>
      </c>
      <c r="B20" s="12">
        <v>602</v>
      </c>
      <c r="C20">
        <v>69</v>
      </c>
      <c r="D20">
        <f t="shared" si="3"/>
        <v>8.72463768115942</v>
      </c>
      <c r="G20" s="3"/>
      <c r="N20" s="12" t="s">
        <v>46</v>
      </c>
      <c r="O20" s="12">
        <v>2401</v>
      </c>
      <c r="P20" s="12" t="s">
        <v>46</v>
      </c>
      <c r="Q20" s="12">
        <v>114</v>
      </c>
    </row>
    <row r="21" spans="1:17">
      <c r="A21" s="12" t="s">
        <v>69</v>
      </c>
      <c r="B21" s="12">
        <v>952</v>
      </c>
      <c r="C21">
        <v>64</v>
      </c>
      <c r="D21">
        <f t="shared" si="3"/>
        <v>14.875</v>
      </c>
      <c r="G21" s="3"/>
      <c r="N21" s="12" t="s">
        <v>48</v>
      </c>
      <c r="O21" s="12">
        <v>1775</v>
      </c>
      <c r="P21" s="12" t="s">
        <v>48</v>
      </c>
      <c r="Q21">
        <v>64</v>
      </c>
    </row>
    <row r="22" spans="1:17">
      <c r="A22" s="12" t="s">
        <v>70</v>
      </c>
      <c r="B22" s="12">
        <v>64</v>
      </c>
      <c r="C22">
        <v>62</v>
      </c>
      <c r="D22">
        <f t="shared" si="3"/>
        <v>1.032258064516129</v>
      </c>
      <c r="G22" s="3"/>
      <c r="N22" s="12" t="s">
        <v>49</v>
      </c>
      <c r="O22" s="12">
        <v>1751</v>
      </c>
      <c r="P22" s="12" t="s">
        <v>49</v>
      </c>
      <c r="Q22">
        <v>69</v>
      </c>
    </row>
    <row r="23" spans="1:17">
      <c r="G23" s="3"/>
      <c r="N23" s="12" t="s">
        <v>51</v>
      </c>
      <c r="O23" s="12">
        <v>4425</v>
      </c>
      <c r="P23" s="12" t="s">
        <v>51</v>
      </c>
      <c r="Q23">
        <v>28</v>
      </c>
    </row>
    <row r="24" spans="1:17">
      <c r="G24" s="3"/>
      <c r="N24" s="12" t="s">
        <v>52</v>
      </c>
      <c r="O24" s="12">
        <v>1412</v>
      </c>
      <c r="P24" s="12" t="s">
        <v>52</v>
      </c>
      <c r="Q24">
        <v>42</v>
      </c>
    </row>
    <row r="25" spans="1:17">
      <c r="G25" s="3"/>
      <c r="N25" s="12" t="s">
        <v>53</v>
      </c>
      <c r="O25" s="12">
        <v>1633</v>
      </c>
      <c r="P25" s="12" t="s">
        <v>53</v>
      </c>
      <c r="Q25">
        <v>51</v>
      </c>
    </row>
    <row r="26" spans="1:17">
      <c r="A26" s="16" t="s">
        <v>1</v>
      </c>
      <c r="B26" s="17">
        <f>AVERAGE($B$16:$B$20)</f>
        <v>393.8</v>
      </c>
      <c r="C26" s="17">
        <f>AVERAGE($C$16:$C$20)</f>
        <v>69.400000000000006</v>
      </c>
      <c r="D26" s="17">
        <f>AVERAGE($D$16:$D$22)</f>
        <v>6.7914214021359731</v>
      </c>
      <c r="G26" s="3"/>
      <c r="N26" s="12" t="s">
        <v>54</v>
      </c>
      <c r="O26" s="12">
        <v>1413</v>
      </c>
      <c r="P26" s="12" t="s">
        <v>54</v>
      </c>
      <c r="Q26">
        <v>43</v>
      </c>
    </row>
    <row r="27" spans="1:17">
      <c r="A27" s="18" t="s">
        <v>3</v>
      </c>
      <c r="B27" s="14" t="s">
        <v>17</v>
      </c>
      <c r="C27" s="14">
        <f>B26/C26</f>
        <v>5.6743515850144091</v>
      </c>
      <c r="D27" s="14">
        <f>STDEV($D16:$D22)</f>
        <v>5.3870872235210481</v>
      </c>
      <c r="G27" s="3"/>
      <c r="N27" s="12" t="s">
        <v>55</v>
      </c>
      <c r="O27" s="12">
        <v>1748</v>
      </c>
      <c r="P27" s="12" t="s">
        <v>55</v>
      </c>
      <c r="Q27">
        <v>51</v>
      </c>
    </row>
    <row r="28" spans="1:17">
      <c r="A28" s="19" t="s">
        <v>6</v>
      </c>
      <c r="B28" s="20"/>
      <c r="C28" s="20"/>
      <c r="D28" s="20">
        <f>$D27/SQRT(7)</f>
        <v>2.036127583492874</v>
      </c>
      <c r="F28" s="3"/>
      <c r="G28" s="3"/>
      <c r="H28" s="3"/>
      <c r="I28" s="3"/>
      <c r="N28" s="12" t="s">
        <v>56</v>
      </c>
      <c r="O28" s="12">
        <v>2694</v>
      </c>
      <c r="P28" s="12" t="s">
        <v>56</v>
      </c>
      <c r="Q28">
        <v>74</v>
      </c>
    </row>
    <row r="29" spans="1:17">
      <c r="A29" s="23" t="s">
        <v>0</v>
      </c>
      <c r="B29" s="23" t="s">
        <v>14</v>
      </c>
      <c r="C29" s="23" t="s">
        <v>15</v>
      </c>
      <c r="D29" s="23" t="s">
        <v>16</v>
      </c>
      <c r="F29" s="3"/>
      <c r="G29" s="3"/>
      <c r="H29" s="3"/>
      <c r="I29" s="3"/>
    </row>
    <row r="30" spans="1:17">
      <c r="A30" s="12" t="s">
        <v>41</v>
      </c>
      <c r="B30" s="12">
        <v>2497</v>
      </c>
      <c r="C30" s="12">
        <v>133</v>
      </c>
      <c r="D30" s="22">
        <f>B30/C30</f>
        <v>18.774436090225564</v>
      </c>
      <c r="F30" s="3"/>
      <c r="G30" s="3"/>
    </row>
    <row r="31" spans="1:17">
      <c r="A31" s="12" t="s">
        <v>42</v>
      </c>
      <c r="B31" s="12">
        <v>1371</v>
      </c>
      <c r="C31" s="12">
        <v>119</v>
      </c>
      <c r="D31" s="22">
        <f>B31/C31</f>
        <v>11.521008403361344</v>
      </c>
      <c r="G31" s="3"/>
    </row>
    <row r="32" spans="1:17">
      <c r="A32" s="12" t="s">
        <v>43</v>
      </c>
      <c r="B32" s="12">
        <v>1467</v>
      </c>
      <c r="C32" s="12">
        <v>88</v>
      </c>
      <c r="D32" s="22">
        <f>B32/C32</f>
        <v>16.670454545454547</v>
      </c>
    </row>
    <row r="33" spans="1:22">
      <c r="A33" s="12" t="s">
        <v>44</v>
      </c>
      <c r="B33" s="12">
        <v>3255</v>
      </c>
      <c r="C33" s="12">
        <v>130</v>
      </c>
      <c r="D33" s="22">
        <f>B33/C33</f>
        <v>25.03846153846154</v>
      </c>
      <c r="G33" s="3"/>
    </row>
    <row r="34" spans="1:22">
      <c r="A34" s="12" t="s">
        <v>45</v>
      </c>
      <c r="B34" s="12">
        <v>1769</v>
      </c>
      <c r="C34" s="12">
        <v>119</v>
      </c>
      <c r="D34" s="22">
        <f t="shared" ref="D34:D35" si="4">B34/C34</f>
        <v>14.865546218487395</v>
      </c>
      <c r="G34" s="3"/>
    </row>
    <row r="35" spans="1:22">
      <c r="A35" s="12" t="s">
        <v>46</v>
      </c>
      <c r="B35" s="12">
        <v>2401</v>
      </c>
      <c r="C35" s="12">
        <v>114</v>
      </c>
      <c r="D35" s="22">
        <f t="shared" si="4"/>
        <v>21.061403508771932</v>
      </c>
      <c r="G35" s="3"/>
    </row>
    <row r="36" spans="1:22">
      <c r="D36" s="22"/>
      <c r="G36" s="3"/>
      <c r="O36" s="3"/>
    </row>
    <row r="37" spans="1:22">
      <c r="D37" s="22"/>
      <c r="G37" s="3"/>
    </row>
    <row r="38" spans="1:22">
      <c r="D38" s="22"/>
      <c r="G38" s="3"/>
    </row>
    <row r="39" spans="1:22">
      <c r="A39" s="7"/>
      <c r="B39" s="7"/>
      <c r="C39" s="7"/>
      <c r="D39" s="22"/>
      <c r="G39" s="3"/>
      <c r="O39" s="3"/>
    </row>
    <row r="40" spans="1:22">
      <c r="A40" s="16" t="s">
        <v>1</v>
      </c>
      <c r="B40" s="17">
        <f>AVERAGE($B$30:$B$34)</f>
        <v>2071.8000000000002</v>
      </c>
      <c r="C40" s="17">
        <f>AVERAGE($C$30:$C$34)</f>
        <v>117.8</v>
      </c>
      <c r="D40" s="17">
        <f>AVERAGE($D$30:$D$35)</f>
        <v>17.988551717460386</v>
      </c>
      <c r="G40" s="3"/>
      <c r="O40" s="3"/>
      <c r="S40" s="3"/>
    </row>
    <row r="41" spans="1:22">
      <c r="A41" s="18" t="s">
        <v>3</v>
      </c>
      <c r="B41" s="14" t="s">
        <v>17</v>
      </c>
      <c r="C41" s="14">
        <f>B40/C40</f>
        <v>17.587436332767403</v>
      </c>
      <c r="D41" s="14">
        <f>STDEV($D$30:$D$35)</f>
        <v>4.7556476085636081</v>
      </c>
      <c r="G41" s="3"/>
      <c r="O41" s="3"/>
      <c r="S41" s="3"/>
      <c r="T41" s="3"/>
      <c r="U41" s="3"/>
      <c r="V41" s="3"/>
    </row>
    <row r="42" spans="1:22">
      <c r="A42" s="19" t="s">
        <v>6</v>
      </c>
      <c r="B42" s="20"/>
      <c r="C42" s="20"/>
      <c r="D42" s="20">
        <f>D41/SQRT(6)</f>
        <v>1.9414850062446516</v>
      </c>
      <c r="G42" s="3"/>
      <c r="O42" s="3"/>
      <c r="S42" s="3"/>
      <c r="V42" s="3"/>
    </row>
    <row r="43" spans="1:22">
      <c r="A43" s="23" t="s">
        <v>0</v>
      </c>
      <c r="B43" s="23" t="s">
        <v>14</v>
      </c>
      <c r="C43" s="23" t="s">
        <v>15</v>
      </c>
      <c r="D43" s="23" t="s">
        <v>16</v>
      </c>
      <c r="G43" s="3"/>
      <c r="O43" s="3"/>
      <c r="S43" s="3"/>
      <c r="V43" s="3"/>
    </row>
    <row r="44" spans="1:22">
      <c r="A44" s="12" t="s">
        <v>48</v>
      </c>
      <c r="B44" s="12">
        <v>1775</v>
      </c>
      <c r="C44">
        <v>64</v>
      </c>
      <c r="D44" s="3">
        <f>B44/C44</f>
        <v>27.734375</v>
      </c>
      <c r="E44" s="3"/>
      <c r="F44" s="3"/>
      <c r="O44" s="3"/>
      <c r="S44" s="3"/>
      <c r="V44" s="3"/>
    </row>
    <row r="45" spans="1:22">
      <c r="A45" s="12" t="s">
        <v>49</v>
      </c>
      <c r="B45" s="12">
        <v>1751</v>
      </c>
      <c r="C45">
        <v>69</v>
      </c>
      <c r="D45" s="3">
        <f t="shared" ref="D45" si="5">B45/C45</f>
        <v>25.376811594202898</v>
      </c>
      <c r="E45" s="3"/>
      <c r="F45" s="3"/>
    </row>
    <row r="46" spans="1:22">
      <c r="A46" s="12" t="s">
        <v>51</v>
      </c>
      <c r="B46" s="12">
        <v>4425</v>
      </c>
      <c r="C46">
        <v>28</v>
      </c>
      <c r="D46" s="3">
        <f t="shared" ref="D46:D51" si="6">B46/C46</f>
        <v>158.03571428571428</v>
      </c>
    </row>
    <row r="47" spans="1:22">
      <c r="A47" s="12" t="s">
        <v>52</v>
      </c>
      <c r="B47" s="12">
        <v>1412</v>
      </c>
      <c r="C47">
        <v>42</v>
      </c>
      <c r="D47" s="3">
        <f t="shared" si="6"/>
        <v>33.61904761904762</v>
      </c>
    </row>
    <row r="48" spans="1:22">
      <c r="A48" s="12" t="s">
        <v>53</v>
      </c>
      <c r="B48" s="12">
        <v>1633</v>
      </c>
      <c r="C48">
        <v>51</v>
      </c>
      <c r="D48" s="3">
        <f t="shared" si="6"/>
        <v>32.019607843137258</v>
      </c>
      <c r="F48" s="3"/>
      <c r="G48" s="3"/>
      <c r="H48" s="3"/>
      <c r="I48" s="3"/>
    </row>
    <row r="49" spans="1:15">
      <c r="A49" s="12" t="s">
        <v>54</v>
      </c>
      <c r="B49" s="12">
        <v>1413</v>
      </c>
      <c r="C49">
        <v>43</v>
      </c>
      <c r="D49" s="3">
        <f t="shared" si="6"/>
        <v>32.860465116279073</v>
      </c>
      <c r="G49" s="3"/>
    </row>
    <row r="50" spans="1:15">
      <c r="A50" s="12" t="s">
        <v>55</v>
      </c>
      <c r="B50" s="12">
        <v>1748</v>
      </c>
      <c r="C50">
        <v>51</v>
      </c>
      <c r="D50" s="3">
        <f t="shared" si="6"/>
        <v>34.274509803921568</v>
      </c>
      <c r="G50" s="3"/>
      <c r="O50" s="3"/>
    </row>
    <row r="51" spans="1:15">
      <c r="A51" s="12" t="s">
        <v>56</v>
      </c>
      <c r="B51" s="12">
        <v>2694</v>
      </c>
      <c r="C51">
        <v>74</v>
      </c>
      <c r="D51" s="3">
        <f t="shared" si="6"/>
        <v>36.405405405405403</v>
      </c>
      <c r="G51" s="3"/>
    </row>
    <row r="52" spans="1:15">
      <c r="G52" s="3"/>
    </row>
    <row r="53" spans="1:15">
      <c r="A53" s="7"/>
      <c r="B53" s="7"/>
      <c r="C53" s="7"/>
      <c r="D53" s="22"/>
      <c r="G53" s="3"/>
      <c r="O53" s="3"/>
    </row>
    <row r="54" spans="1:15">
      <c r="D54" s="3"/>
      <c r="F54" s="3"/>
      <c r="G54" s="3"/>
      <c r="O54" s="3"/>
    </row>
    <row r="55" spans="1:15">
      <c r="A55" s="16" t="s">
        <v>1</v>
      </c>
      <c r="B55" s="16">
        <f>AVERAGE($B$44:$B$47)</f>
        <v>2340.75</v>
      </c>
      <c r="C55" s="17">
        <f>AVERAGE($C$44:$C$47)</f>
        <v>50.75</v>
      </c>
      <c r="D55" s="17">
        <f>AVERAGE($D$44:$D$51)</f>
        <v>47.540742083463513</v>
      </c>
      <c r="G55" s="3"/>
    </row>
    <row r="56" spans="1:15">
      <c r="A56" s="18" t="s">
        <v>3</v>
      </c>
      <c r="B56" s="24" t="s">
        <v>17</v>
      </c>
      <c r="C56" s="15">
        <f>$B$55/$C$55</f>
        <v>46.123152709359609</v>
      </c>
      <c r="D56" s="14">
        <f>STDEV($D$44:$D$51)</f>
        <v>44.789809479201764</v>
      </c>
    </row>
    <row r="57" spans="1:15">
      <c r="A57" s="19" t="s">
        <v>6</v>
      </c>
      <c r="B57" s="19"/>
      <c r="C57" s="20"/>
      <c r="D57" s="20">
        <f>D56/SQRT(9)</f>
        <v>14.929936493067254</v>
      </c>
    </row>
    <row r="58" spans="1:15">
      <c r="A58" s="23" t="s">
        <v>0</v>
      </c>
      <c r="B58" s="23" t="s">
        <v>14</v>
      </c>
      <c r="C58" s="23" t="s">
        <v>15</v>
      </c>
      <c r="D58" s="23" t="s">
        <v>16</v>
      </c>
    </row>
    <row r="59" spans="1:15">
      <c r="A59" s="22"/>
      <c r="B59" s="22"/>
      <c r="C59" s="22"/>
      <c r="D59" s="22" t="e">
        <f>B59/C59</f>
        <v>#DIV/0!</v>
      </c>
    </row>
    <row r="60" spans="1:15">
      <c r="A60" s="22"/>
      <c r="B60" s="22"/>
      <c r="C60" s="22"/>
      <c r="D60" s="22" t="e">
        <f>B60/C60</f>
        <v>#DIV/0!</v>
      </c>
    </row>
    <row r="61" spans="1:15">
      <c r="A61" s="22"/>
      <c r="B61" s="22"/>
      <c r="C61" s="22"/>
      <c r="D61" s="22" t="e">
        <f>B61/C61</f>
        <v>#DIV/0!</v>
      </c>
    </row>
    <row r="62" spans="1:15">
      <c r="A62" s="22"/>
      <c r="B62" s="22"/>
      <c r="C62" s="22"/>
      <c r="D62" s="22" t="e">
        <f>B62/C62</f>
        <v>#DIV/0!</v>
      </c>
    </row>
    <row r="63" spans="1:15">
      <c r="A63" s="22"/>
      <c r="B63" s="22"/>
      <c r="C63" s="22"/>
      <c r="D63" s="22" t="e">
        <f>B63/C63</f>
        <v>#DIV/0!</v>
      </c>
    </row>
    <row r="64" spans="1:15">
      <c r="A64" s="22"/>
      <c r="B64" s="22"/>
      <c r="C64" s="22"/>
      <c r="D64" s="22"/>
    </row>
    <row r="65" spans="1:4">
      <c r="A65" s="22"/>
      <c r="B65" s="22"/>
      <c r="C65" s="22"/>
      <c r="D65" s="22"/>
    </row>
    <row r="66" spans="1:4">
      <c r="A66" s="22"/>
      <c r="B66" s="22"/>
      <c r="C66" s="22"/>
      <c r="D66" s="22"/>
    </row>
    <row r="67" spans="1:4">
      <c r="A67" s="22"/>
      <c r="B67" s="22"/>
      <c r="C67" s="22"/>
      <c r="D67" s="22"/>
    </row>
    <row r="68" spans="1:4">
      <c r="A68" s="22"/>
      <c r="B68" s="22"/>
      <c r="C68" s="22"/>
      <c r="D68" s="22"/>
    </row>
    <row r="69" spans="1:4">
      <c r="A69" s="21" t="s">
        <v>1</v>
      </c>
      <c r="B69" s="16" t="e">
        <f>AVERAGE($B$59:$B$63)</f>
        <v>#DIV/0!</v>
      </c>
      <c r="C69" s="17" t="e">
        <f>AVERAGE($C$59:$C$63)</f>
        <v>#DIV/0!</v>
      </c>
      <c r="D69" s="17" t="e">
        <f>AVERAGE($D$59:$D$63)</f>
        <v>#DIV/0!</v>
      </c>
    </row>
    <row r="70" spans="1:4">
      <c r="A70" s="18" t="s">
        <v>3</v>
      </c>
      <c r="B70" s="24" t="s">
        <v>17</v>
      </c>
      <c r="C70" s="15" t="e">
        <f>$B$69/$C$69</f>
        <v>#DIV/0!</v>
      </c>
      <c r="D70" s="14" t="e">
        <f>STDEV($D$59:$D$63)</f>
        <v>#DIV/0!</v>
      </c>
    </row>
    <row r="71" spans="1:4">
      <c r="A71" s="19" t="s">
        <v>6</v>
      </c>
      <c r="B71" s="19"/>
      <c r="C71" s="20"/>
      <c r="D71" s="20" t="e">
        <f>D70/SQRT(5)</f>
        <v>#DIV/0!</v>
      </c>
    </row>
    <row r="72" spans="1:4">
      <c r="A72" s="23" t="s">
        <v>0</v>
      </c>
      <c r="B72" s="23" t="s">
        <v>14</v>
      </c>
      <c r="C72" s="23" t="s">
        <v>15</v>
      </c>
      <c r="D72" s="23" t="s">
        <v>16</v>
      </c>
    </row>
    <row r="73" spans="1:4">
      <c r="D73" t="e">
        <f>B73/C73</f>
        <v>#DIV/0!</v>
      </c>
    </row>
    <row r="74" spans="1:4">
      <c r="D74" t="e">
        <f>B74/C74</f>
        <v>#DIV/0!</v>
      </c>
    </row>
    <row r="75" spans="1:4">
      <c r="D75" t="e">
        <f>B75/C75</f>
        <v>#DIV/0!</v>
      </c>
    </row>
    <row r="76" spans="1:4">
      <c r="D76" t="e">
        <f>B76/C76</f>
        <v>#DIV/0!</v>
      </c>
    </row>
    <row r="77" spans="1:4">
      <c r="D77" t="e">
        <f>B77/C77</f>
        <v>#DIV/0!</v>
      </c>
    </row>
    <row r="83" spans="1:17">
      <c r="A83" s="21" t="s">
        <v>1</v>
      </c>
      <c r="B83" s="16" t="e">
        <f>AVERAGE($B$73:$B$77)</f>
        <v>#DIV/0!</v>
      </c>
      <c r="C83" s="17" t="e">
        <f>AVERAGE($C$73:$C$77)</f>
        <v>#DIV/0!</v>
      </c>
      <c r="D83" s="17" t="e">
        <f>AVERAGE($D$73:$D$77)</f>
        <v>#DIV/0!</v>
      </c>
      <c r="F83" s="3"/>
      <c r="G83" s="3" t="s">
        <v>13</v>
      </c>
      <c r="H83" s="3" t="s">
        <v>5</v>
      </c>
      <c r="I83" s="3" t="s">
        <v>2</v>
      </c>
    </row>
    <row r="84" spans="1:17">
      <c r="A84" s="18" t="s">
        <v>3</v>
      </c>
      <c r="B84" s="24" t="s">
        <v>17</v>
      </c>
      <c r="C84" s="15" t="e">
        <f>$B$83/$C$83</f>
        <v>#DIV/0!</v>
      </c>
      <c r="D84" s="14" t="e">
        <f>STDEV($D$73:$D$77)</f>
        <v>#DIV/0!</v>
      </c>
      <c r="F84" s="3" t="s">
        <v>4</v>
      </c>
      <c r="G84" s="3"/>
    </row>
    <row r="85" spans="1:17">
      <c r="A85" s="19" t="s">
        <v>6</v>
      </c>
      <c r="B85" s="19"/>
      <c r="C85" s="20"/>
      <c r="D85" s="20" t="e">
        <f>D84/SQRT(ROWS($D$73:$D$77))</f>
        <v>#DIV/0!</v>
      </c>
      <c r="F85" t="s">
        <v>12</v>
      </c>
      <c r="G85" s="3"/>
    </row>
    <row r="87" spans="1:17">
      <c r="A87" s="5"/>
      <c r="B87" s="5"/>
    </row>
    <row r="88" spans="1:17">
      <c r="A88" s="3"/>
      <c r="B88" s="3"/>
    </row>
    <row r="89" spans="1:17">
      <c r="C89" s="3"/>
      <c r="E89" s="3"/>
      <c r="F89" s="3"/>
      <c r="G89" s="3"/>
    </row>
    <row r="90" spans="1:17">
      <c r="C90" s="3"/>
      <c r="F90" s="3"/>
      <c r="G90" s="3"/>
    </row>
    <row r="91" spans="1:17">
      <c r="C91" s="3"/>
      <c r="F91" s="3"/>
    </row>
    <row r="92" spans="1:17">
      <c r="C92" s="3"/>
      <c r="F92" s="3"/>
    </row>
    <row r="93" spans="1:17">
      <c r="C93" s="3"/>
      <c r="F93" s="3"/>
    </row>
    <row r="94" spans="1:17">
      <c r="A94" s="2"/>
      <c r="B94" s="2"/>
      <c r="C94" s="3"/>
      <c r="D94" s="3"/>
      <c r="E94" s="3"/>
      <c r="F94" s="3"/>
      <c r="G94" s="3"/>
    </row>
    <row r="95" spans="1:17">
      <c r="A95" s="6"/>
      <c r="B95" s="3"/>
      <c r="C95" s="3"/>
      <c r="D95" s="3"/>
      <c r="E95" s="3"/>
      <c r="F95" s="3"/>
      <c r="G95" s="3"/>
    </row>
    <row r="96" spans="1:17">
      <c r="A96" s="11"/>
      <c r="B96" s="11"/>
      <c r="C96" s="3"/>
      <c r="D96" s="3"/>
      <c r="E96" s="3"/>
      <c r="F96" s="3"/>
      <c r="G96" s="3"/>
      <c r="O96" s="5"/>
      <c r="P96" s="5"/>
      <c r="Q96" s="5"/>
    </row>
    <row r="97" spans="1:17">
      <c r="B97" s="3"/>
      <c r="D97" s="3"/>
      <c r="E97" s="3"/>
      <c r="F97" s="3"/>
      <c r="O97" s="3"/>
      <c r="P97" s="3"/>
    </row>
    <row r="98" spans="1:17">
      <c r="F98" s="3"/>
    </row>
    <row r="100" spans="1:17">
      <c r="F100" s="3"/>
      <c r="G100" s="3" t="s">
        <v>10</v>
      </c>
      <c r="H100" s="3" t="s">
        <v>11</v>
      </c>
      <c r="I100" s="3" t="s">
        <v>8</v>
      </c>
      <c r="O100" s="2"/>
      <c r="P100" s="9"/>
      <c r="Q100" s="2"/>
    </row>
    <row r="101" spans="1:17">
      <c r="F101" s="3" t="s">
        <v>4</v>
      </c>
      <c r="G101" s="3"/>
      <c r="O101" s="6"/>
      <c r="P101" s="3"/>
      <c r="Q101" s="3"/>
    </row>
    <row r="102" spans="1:17">
      <c r="A102" s="10"/>
      <c r="B102" s="2"/>
      <c r="D102" s="3"/>
      <c r="E102" s="3"/>
      <c r="F102" t="s">
        <v>12</v>
      </c>
      <c r="G102" s="3"/>
      <c r="O102" s="11"/>
      <c r="P102" s="4"/>
      <c r="Q102" s="11"/>
    </row>
    <row r="103" spans="1:17">
      <c r="A103" s="6"/>
      <c r="B103" s="3"/>
      <c r="F103" s="3"/>
      <c r="G103" s="3"/>
    </row>
    <row r="104" spans="1:17">
      <c r="A104" s="11"/>
      <c r="B104" s="11"/>
    </row>
    <row r="109" spans="1:17">
      <c r="O109" s="10"/>
      <c r="P109" s="9"/>
      <c r="Q109" s="2"/>
    </row>
    <row r="110" spans="1:17">
      <c r="A110" s="2"/>
      <c r="B110" s="2"/>
      <c r="O110" s="6"/>
      <c r="P110" s="3"/>
      <c r="Q110" s="3"/>
    </row>
    <row r="111" spans="1:17">
      <c r="A111" s="6"/>
      <c r="B111" s="3"/>
      <c r="O111" s="11"/>
      <c r="P111" s="4"/>
      <c r="Q111" s="11"/>
    </row>
    <row r="112" spans="1:17">
      <c r="A112" s="11"/>
      <c r="B112" s="11"/>
    </row>
    <row r="114" spans="1:17">
      <c r="A114" s="5"/>
      <c r="B114" s="5"/>
    </row>
    <row r="115" spans="1:17">
      <c r="A115" s="3"/>
      <c r="B115" s="3"/>
      <c r="F115" s="12"/>
      <c r="G115" s="12" t="s">
        <v>9</v>
      </c>
      <c r="H115" s="12" t="s">
        <v>7</v>
      </c>
      <c r="I115" s="12" t="s">
        <v>8</v>
      </c>
    </row>
    <row r="116" spans="1:17">
      <c r="A116" s="3"/>
      <c r="B116" s="3"/>
      <c r="F116" s="12" t="s">
        <v>4</v>
      </c>
      <c r="G116" s="12">
        <v>7.84</v>
      </c>
      <c r="H116" s="12">
        <v>0.40200000000000002</v>
      </c>
      <c r="I116" s="12">
        <v>0.41399999999999998</v>
      </c>
    </row>
    <row r="117" spans="1:17">
      <c r="A117" s="3"/>
      <c r="B117" s="3"/>
      <c r="F117" s="12" t="s">
        <v>12</v>
      </c>
      <c r="G117" s="12">
        <v>1.55</v>
      </c>
      <c r="H117" s="12">
        <v>6.4799999999999996E-2</v>
      </c>
      <c r="I117" s="12">
        <v>7.1499999999999994E-2</v>
      </c>
    </row>
    <row r="118" spans="1:17">
      <c r="A118" s="3"/>
      <c r="B118" s="3"/>
      <c r="F118" s="3"/>
      <c r="G118" s="3"/>
    </row>
    <row r="119" spans="1:17">
      <c r="A119" s="3"/>
      <c r="B119" s="3"/>
    </row>
    <row r="120" spans="1:17">
      <c r="A120" s="3"/>
      <c r="B120" s="3"/>
    </row>
    <row r="121" spans="1:17">
      <c r="A121" s="8"/>
      <c r="B121" s="2"/>
      <c r="P121" s="9"/>
      <c r="Q121" s="2"/>
    </row>
    <row r="122" spans="1:17">
      <c r="A122" s="6"/>
      <c r="B122" s="3"/>
      <c r="P122" s="3"/>
      <c r="Q122" s="3"/>
    </row>
    <row r="123" spans="1:17">
      <c r="A123" s="11"/>
      <c r="B123" s="11"/>
      <c r="P123" s="4"/>
      <c r="Q123" s="11"/>
    </row>
    <row r="124" spans="1:17">
      <c r="A124" s="3"/>
      <c r="B124" s="3"/>
    </row>
    <row r="125" spans="1:17">
      <c r="A125" s="3"/>
      <c r="B125" s="3"/>
    </row>
    <row r="126" spans="1:17">
      <c r="A126" s="3"/>
      <c r="B126" s="3"/>
    </row>
    <row r="127" spans="1:17">
      <c r="A127" s="3"/>
      <c r="B127" s="3"/>
    </row>
    <row r="128" spans="1:17">
      <c r="A128" s="3"/>
      <c r="B128" s="3"/>
    </row>
    <row r="129" spans="1:2">
      <c r="A129" s="8"/>
      <c r="B129" s="2"/>
    </row>
    <row r="130" spans="1:2">
      <c r="A130" s="6"/>
      <c r="B130" s="3"/>
    </row>
    <row r="131" spans="1:2">
      <c r="A131" s="11"/>
      <c r="B131" s="13"/>
    </row>
    <row r="132" spans="1:2">
      <c r="A132" s="3"/>
      <c r="B132" s="3"/>
    </row>
    <row r="133" spans="1:2">
      <c r="A133" s="3"/>
      <c r="B133" s="3"/>
    </row>
    <row r="134" spans="1:2">
      <c r="A134" s="3"/>
      <c r="B134" s="3"/>
    </row>
    <row r="135" spans="1:2">
      <c r="A135" s="3"/>
      <c r="B135" s="3"/>
    </row>
    <row r="136" spans="1:2">
      <c r="A136" s="3"/>
      <c r="B136" s="3"/>
    </row>
    <row r="137" spans="1:2">
      <c r="A137" s="10"/>
      <c r="B137" s="2"/>
    </row>
    <row r="138" spans="1:2">
      <c r="A138" s="6"/>
      <c r="B138" s="3"/>
    </row>
    <row r="139" spans="1:2">
      <c r="A139" s="11"/>
      <c r="B139" s="11"/>
    </row>
    <row r="141" spans="1:2">
      <c r="A141" s="5"/>
      <c r="B141" s="5"/>
    </row>
    <row r="142" spans="1:2">
      <c r="A142" s="3"/>
      <c r="B142" s="3"/>
    </row>
    <row r="143" spans="1:2">
      <c r="A143" s="3"/>
      <c r="B143" s="3"/>
    </row>
    <row r="144" spans="1:2">
      <c r="A144" s="3"/>
      <c r="B144" s="3"/>
    </row>
    <row r="145" spans="1:2">
      <c r="A145" s="3"/>
      <c r="B145" s="3"/>
    </row>
    <row r="146" spans="1:2">
      <c r="A146" s="3"/>
      <c r="B146" s="3"/>
    </row>
    <row r="147" spans="1:2">
      <c r="A147" s="3"/>
      <c r="B147" s="3"/>
    </row>
    <row r="148" spans="1:2">
      <c r="A148" s="3"/>
      <c r="B148" s="3"/>
    </row>
    <row r="149" spans="1:2">
      <c r="A149" s="8"/>
      <c r="B149" s="2"/>
    </row>
    <row r="150" spans="1:2">
      <c r="A150" s="6"/>
      <c r="B150" s="3"/>
    </row>
    <row r="151" spans="1:2">
      <c r="A151" s="11"/>
      <c r="B151" s="11"/>
    </row>
    <row r="152" spans="1:2">
      <c r="A152" s="3"/>
      <c r="B152" s="7"/>
    </row>
    <row r="153" spans="1:2">
      <c r="A153" s="3"/>
      <c r="B153" s="7"/>
    </row>
    <row r="154" spans="1:2">
      <c r="A154" s="3"/>
      <c r="B154" s="7"/>
    </row>
    <row r="155" spans="1:2">
      <c r="A155" s="3"/>
      <c r="B155" s="7"/>
    </row>
    <row r="156" spans="1:2">
      <c r="A156" s="3"/>
      <c r="B156" s="7"/>
    </row>
    <row r="157" spans="1:2">
      <c r="A157" s="8"/>
      <c r="B157" s="2"/>
    </row>
    <row r="158" spans="1:2">
      <c r="A158" s="6"/>
      <c r="B158" s="3"/>
    </row>
    <row r="159" spans="1:2">
      <c r="A159" s="11"/>
      <c r="B159" s="11"/>
    </row>
    <row r="160" spans="1:2">
      <c r="A160" s="3"/>
      <c r="B160" s="7"/>
    </row>
    <row r="161" spans="1:2">
      <c r="A161" s="3"/>
      <c r="B161" s="7"/>
    </row>
    <row r="162" spans="1:2">
      <c r="A162" s="3"/>
      <c r="B162" s="7"/>
    </row>
    <row r="163" spans="1:2">
      <c r="A163" s="3"/>
      <c r="B163" s="7"/>
    </row>
    <row r="164" spans="1:2">
      <c r="A164" s="3"/>
      <c r="B164" s="7"/>
    </row>
    <row r="165" spans="1:2">
      <c r="A165" s="10"/>
      <c r="B165" s="2"/>
    </row>
    <row r="166" spans="1:2">
      <c r="A166" s="6"/>
      <c r="B166" s="3"/>
    </row>
    <row r="167" spans="1:2">
      <c r="A167" s="11"/>
      <c r="B167" s="11"/>
    </row>
  </sheetData>
  <phoneticPr fontId="6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opLeftCell="A10" workbookViewId="0">
      <selection activeCell="C32" sqref="C32:E40"/>
    </sheetView>
  </sheetViews>
  <sheetFormatPr baseColWidth="10" defaultRowHeight="15" x14ac:dyDescent="0"/>
  <cols>
    <col min="2" max="2" width="15" customWidth="1"/>
    <col min="3" max="3" width="30.1640625" customWidth="1"/>
  </cols>
  <sheetData>
    <row r="1" spans="1:6">
      <c r="A1" t="s">
        <v>21</v>
      </c>
    </row>
    <row r="2" spans="1:6">
      <c r="A2" s="12" t="s">
        <v>19</v>
      </c>
      <c r="B2" s="12" t="s">
        <v>22</v>
      </c>
      <c r="C2" s="12"/>
      <c r="D2" s="12" t="s">
        <v>57</v>
      </c>
      <c r="E2" s="12" t="s">
        <v>15</v>
      </c>
      <c r="F2" s="12" t="s">
        <v>58</v>
      </c>
    </row>
    <row r="3" spans="1:6">
      <c r="A3" s="12">
        <v>1</v>
      </c>
      <c r="B3" s="12">
        <v>57.57</v>
      </c>
      <c r="C3" s="12" t="s">
        <v>23</v>
      </c>
      <c r="D3" s="12">
        <v>43</v>
      </c>
      <c r="E3">
        <v>55</v>
      </c>
    </row>
    <row r="4" spans="1:6">
      <c r="A4" s="12">
        <v>2</v>
      </c>
      <c r="B4" s="12">
        <v>51.456000000000003</v>
      </c>
      <c r="C4" s="12" t="s">
        <v>24</v>
      </c>
      <c r="D4" s="12">
        <v>3</v>
      </c>
      <c r="E4">
        <v>58</v>
      </c>
    </row>
    <row r="5" spans="1:6">
      <c r="A5" s="12">
        <v>3</v>
      </c>
      <c r="B5" s="12">
        <v>76.734999999999999</v>
      </c>
      <c r="C5" s="12" t="s">
        <v>25</v>
      </c>
      <c r="D5" s="12">
        <v>2119</v>
      </c>
      <c r="E5">
        <v>53</v>
      </c>
    </row>
    <row r="6" spans="1:6">
      <c r="A6" s="12">
        <v>4</v>
      </c>
      <c r="B6" s="12">
        <v>76.11</v>
      </c>
      <c r="C6" s="12" t="s">
        <v>26</v>
      </c>
      <c r="D6" s="12">
        <v>1887</v>
      </c>
      <c r="E6">
        <v>54</v>
      </c>
    </row>
    <row r="7" spans="1:6">
      <c r="A7" s="12">
        <v>5</v>
      </c>
      <c r="B7" s="12">
        <v>66.608999999999995</v>
      </c>
      <c r="C7" s="12" t="s">
        <v>27</v>
      </c>
      <c r="D7" s="12">
        <v>205</v>
      </c>
      <c r="E7">
        <v>40</v>
      </c>
    </row>
    <row r="8" spans="1:6">
      <c r="A8" s="12">
        <v>6</v>
      </c>
      <c r="B8" s="12">
        <v>75.525000000000006</v>
      </c>
      <c r="C8" s="12" t="s">
        <v>28</v>
      </c>
      <c r="D8" s="12">
        <v>1517</v>
      </c>
      <c r="E8">
        <v>49</v>
      </c>
    </row>
    <row r="9" spans="1:6">
      <c r="A9" s="12">
        <v>7</v>
      </c>
      <c r="B9" s="12">
        <v>70.817999999999998</v>
      </c>
      <c r="C9" s="12" t="s">
        <v>29</v>
      </c>
      <c r="D9" s="12">
        <v>250</v>
      </c>
      <c r="E9">
        <v>74</v>
      </c>
    </row>
    <row r="10" spans="1:6">
      <c r="A10" s="12">
        <v>8</v>
      </c>
      <c r="B10" s="12">
        <v>70.528000000000006</v>
      </c>
      <c r="C10" s="12" t="s">
        <v>30</v>
      </c>
      <c r="D10" s="12">
        <v>526</v>
      </c>
      <c r="E10">
        <v>59</v>
      </c>
    </row>
    <row r="11" spans="1:6">
      <c r="A11" s="12">
        <v>9</v>
      </c>
      <c r="B11" s="12">
        <v>75.316000000000003</v>
      </c>
      <c r="C11" s="12" t="s">
        <v>31</v>
      </c>
      <c r="D11" s="12">
        <v>1458</v>
      </c>
      <c r="E11">
        <v>49</v>
      </c>
    </row>
    <row r="12" spans="1:6">
      <c r="A12" s="12"/>
      <c r="B12" s="12"/>
      <c r="C12" s="12"/>
      <c r="D12" s="12">
        <v>889.77777779999997</v>
      </c>
    </row>
    <row r="13" spans="1:6">
      <c r="A13" s="12" t="s">
        <v>32</v>
      </c>
      <c r="B13" s="12"/>
      <c r="C13" s="12"/>
      <c r="D13" s="12"/>
    </row>
    <row r="14" spans="1:6">
      <c r="A14" s="12">
        <v>1</v>
      </c>
      <c r="B14" s="12">
        <v>73.192999999999998</v>
      </c>
      <c r="C14" s="12" t="s">
        <v>33</v>
      </c>
      <c r="D14" s="12">
        <v>50</v>
      </c>
      <c r="E14">
        <v>100</v>
      </c>
    </row>
    <row r="15" spans="1:6">
      <c r="A15" s="12">
        <v>2</v>
      </c>
      <c r="B15" s="12">
        <v>63.195</v>
      </c>
      <c r="C15" s="12" t="s">
        <v>34</v>
      </c>
      <c r="D15" s="12">
        <v>332</v>
      </c>
      <c r="E15">
        <v>67</v>
      </c>
    </row>
    <row r="16" spans="1:6">
      <c r="A16" s="12">
        <v>3</v>
      </c>
      <c r="B16" s="12">
        <v>71.656000000000006</v>
      </c>
      <c r="C16" s="12" t="s">
        <v>35</v>
      </c>
      <c r="D16" s="12">
        <v>3515</v>
      </c>
      <c r="E16">
        <v>73</v>
      </c>
    </row>
    <row r="17" spans="1:5">
      <c r="A17" s="12">
        <v>4</v>
      </c>
      <c r="B17" s="12">
        <v>81.86</v>
      </c>
      <c r="C17" s="12" t="s">
        <v>36</v>
      </c>
      <c r="D17" s="12">
        <v>696</v>
      </c>
      <c r="E17">
        <v>58</v>
      </c>
    </row>
    <row r="18" spans="1:5">
      <c r="A18" s="12">
        <v>5</v>
      </c>
      <c r="B18" s="12">
        <v>62.75</v>
      </c>
      <c r="C18" s="12" t="s">
        <v>37</v>
      </c>
      <c r="D18" s="12">
        <v>289</v>
      </c>
      <c r="E18">
        <v>53</v>
      </c>
    </row>
    <row r="19" spans="1:5">
      <c r="A19" s="12">
        <v>6</v>
      </c>
      <c r="B19" s="12">
        <v>73.688999999999993</v>
      </c>
      <c r="C19" s="12" t="s">
        <v>38</v>
      </c>
      <c r="D19" s="12">
        <v>602</v>
      </c>
      <c r="E19">
        <v>69</v>
      </c>
    </row>
    <row r="20" spans="1:5">
      <c r="A20" s="12">
        <v>7</v>
      </c>
      <c r="B20" s="12">
        <v>85.14</v>
      </c>
      <c r="C20" s="12" t="s">
        <v>39</v>
      </c>
      <c r="D20" s="12">
        <v>952</v>
      </c>
      <c r="E20">
        <v>64</v>
      </c>
    </row>
    <row r="21" spans="1:5">
      <c r="A21" s="12">
        <v>8</v>
      </c>
      <c r="B21" s="12">
        <v>67.881</v>
      </c>
      <c r="C21" s="12" t="s">
        <v>40</v>
      </c>
      <c r="D21" s="12">
        <v>64</v>
      </c>
      <c r="E21">
        <v>62</v>
      </c>
    </row>
    <row r="22" spans="1:5">
      <c r="A22" s="12"/>
      <c r="B22" s="12"/>
      <c r="C22" s="12"/>
      <c r="D22" s="12">
        <v>812.5</v>
      </c>
    </row>
    <row r="23" spans="1:5">
      <c r="A23" s="12">
        <v>1483</v>
      </c>
      <c r="B23" s="12"/>
      <c r="C23" s="12"/>
      <c r="D23" s="12"/>
    </row>
    <row r="24" spans="1:5">
      <c r="A24" s="12">
        <v>1</v>
      </c>
      <c r="B24" s="12">
        <v>48.216000000000001</v>
      </c>
      <c r="C24" s="12" t="s">
        <v>41</v>
      </c>
      <c r="D24" s="12">
        <v>2497</v>
      </c>
      <c r="E24" s="12">
        <v>133</v>
      </c>
    </row>
    <row r="25" spans="1:5">
      <c r="A25" s="12">
        <v>2</v>
      </c>
      <c r="B25" s="12">
        <v>45.682000000000002</v>
      </c>
      <c r="C25" s="12" t="s">
        <v>42</v>
      </c>
      <c r="D25" s="12">
        <v>1371</v>
      </c>
      <c r="E25" s="12">
        <v>119</v>
      </c>
    </row>
    <row r="26" spans="1:5">
      <c r="A26" s="12">
        <v>3</v>
      </c>
      <c r="B26" s="12">
        <v>45.715000000000003</v>
      </c>
      <c r="C26" s="12" t="s">
        <v>43</v>
      </c>
      <c r="D26" s="12">
        <v>1467</v>
      </c>
      <c r="E26" s="12">
        <v>88</v>
      </c>
    </row>
    <row r="27" spans="1:5">
      <c r="A27" s="12">
        <v>4</v>
      </c>
      <c r="B27" s="12">
        <v>61.502000000000002</v>
      </c>
      <c r="C27" s="12" t="s">
        <v>44</v>
      </c>
      <c r="D27" s="12">
        <v>3255</v>
      </c>
      <c r="E27" s="12">
        <v>130</v>
      </c>
    </row>
    <row r="28" spans="1:5">
      <c r="A28" s="12">
        <v>5</v>
      </c>
      <c r="B28" s="12">
        <v>52.198999999999998</v>
      </c>
      <c r="C28" s="12" t="s">
        <v>45</v>
      </c>
      <c r="D28" s="12">
        <v>1769</v>
      </c>
      <c r="E28" s="12">
        <v>119</v>
      </c>
    </row>
    <row r="29" spans="1:5">
      <c r="A29" s="12">
        <v>6</v>
      </c>
      <c r="B29" s="12">
        <v>56.585999999999999</v>
      </c>
      <c r="C29" s="12" t="s">
        <v>46</v>
      </c>
      <c r="D29" s="12">
        <v>2401</v>
      </c>
      <c r="E29" s="12">
        <v>114</v>
      </c>
    </row>
    <row r="30" spans="1:5">
      <c r="A30" s="12"/>
      <c r="B30" s="12"/>
      <c r="C30" s="12"/>
      <c r="D30" s="12">
        <v>2126.666667</v>
      </c>
    </row>
    <row r="31" spans="1:5">
      <c r="A31" s="12" t="s">
        <v>47</v>
      </c>
      <c r="B31" s="12"/>
      <c r="C31" s="12"/>
      <c r="D31" s="12"/>
    </row>
    <row r="32" spans="1:5">
      <c r="A32" s="12">
        <v>1</v>
      </c>
      <c r="B32" s="12">
        <v>44.808</v>
      </c>
      <c r="C32" s="12" t="s">
        <v>48</v>
      </c>
      <c r="D32" s="12">
        <v>1775</v>
      </c>
      <c r="E32">
        <v>64</v>
      </c>
    </row>
    <row r="33" spans="1:5">
      <c r="A33" s="12">
        <v>2</v>
      </c>
      <c r="B33" s="12">
        <v>46.201000000000001</v>
      </c>
      <c r="C33" s="12" t="s">
        <v>49</v>
      </c>
      <c r="D33" s="12">
        <v>1751</v>
      </c>
      <c r="E33">
        <v>69</v>
      </c>
    </row>
    <row r="34" spans="1:5">
      <c r="A34" s="12">
        <v>3</v>
      </c>
      <c r="B34" s="12">
        <v>43.228000000000002</v>
      </c>
      <c r="C34" s="12" t="s">
        <v>50</v>
      </c>
      <c r="D34" s="12">
        <v>989</v>
      </c>
      <c r="E34">
        <v>47</v>
      </c>
    </row>
    <row r="35" spans="1:5">
      <c r="A35" s="12">
        <v>4</v>
      </c>
      <c r="B35" s="12">
        <v>53.167999999999999</v>
      </c>
      <c r="C35" s="12" t="s">
        <v>51</v>
      </c>
      <c r="D35" s="12">
        <v>4425</v>
      </c>
      <c r="E35">
        <v>28</v>
      </c>
    </row>
    <row r="36" spans="1:5">
      <c r="A36" s="12">
        <v>5</v>
      </c>
      <c r="B36" s="12">
        <v>52.438000000000002</v>
      </c>
      <c r="C36" s="12" t="s">
        <v>52</v>
      </c>
      <c r="D36" s="12">
        <v>1412</v>
      </c>
      <c r="E36">
        <v>42</v>
      </c>
    </row>
    <row r="37" spans="1:5">
      <c r="A37" s="12">
        <v>6</v>
      </c>
      <c r="B37" s="12">
        <v>38.296999999999997</v>
      </c>
      <c r="C37" s="12" t="s">
        <v>53</v>
      </c>
      <c r="D37" s="12">
        <v>1633</v>
      </c>
      <c r="E37">
        <v>51</v>
      </c>
    </row>
    <row r="38" spans="1:5">
      <c r="A38" s="12">
        <v>7</v>
      </c>
      <c r="B38" s="12">
        <v>38.274000000000001</v>
      </c>
      <c r="C38" s="12" t="s">
        <v>54</v>
      </c>
      <c r="D38" s="12">
        <v>1413</v>
      </c>
      <c r="E38">
        <v>43</v>
      </c>
    </row>
    <row r="39" spans="1:5">
      <c r="A39" s="12">
        <v>8</v>
      </c>
      <c r="B39" s="12">
        <v>44.787999999999997</v>
      </c>
      <c r="C39" s="12" t="s">
        <v>55</v>
      </c>
      <c r="D39" s="12">
        <v>1748</v>
      </c>
      <c r="E39">
        <v>51</v>
      </c>
    </row>
    <row r="40" spans="1:5">
      <c r="A40" s="12">
        <v>9</v>
      </c>
      <c r="B40" s="12">
        <v>46.792999999999999</v>
      </c>
      <c r="C40" s="12" t="s">
        <v>56</v>
      </c>
      <c r="D40" s="12">
        <v>2694</v>
      </c>
      <c r="E40">
        <v>74</v>
      </c>
    </row>
    <row r="41" spans="1:5">
      <c r="A41" s="12"/>
      <c r="B41" s="12"/>
      <c r="C41" s="12"/>
      <c r="D41" s="12">
        <v>1982.2222220000001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Nicole Najor</dc:creator>
  <cp:lastModifiedBy>Nicole Najor</cp:lastModifiedBy>
  <cp:lastPrinted>2014-02-17T17:27:32Z</cp:lastPrinted>
  <dcterms:created xsi:type="dcterms:W3CDTF">2014-02-16T20:09:27Z</dcterms:created>
  <dcterms:modified xsi:type="dcterms:W3CDTF">2016-11-03T00:49:59Z</dcterms:modified>
</cp:coreProperties>
</file>