
<file path=[Content_Types].xml><?xml version="1.0" encoding="utf-8"?>
<Types xmlns="http://schemas.openxmlformats.org/package/2006/content-types"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hart3.xml" ContentType="application/vnd.openxmlformats-officedocument.drawingml.chart+xml"/>
  <Override PartName="/xl/sharedStrings.xml" ContentType="application/vnd.openxmlformats-officedocument.spreadsheetml.sharedStrings+xml"/>
  <Default Extension="jpeg" ContentType="image/jpeg"/>
  <Default Extension="xml" ContentType="application/xml"/>
  <Override PartName="/xl/workbook.xml" ContentType="application/vnd.openxmlformats-officedocument.spreadsheetml.sheet.main+xml"/>
  <Override PartName="/xl/externalLinks/externalLink1.xml" ContentType="application/vnd.openxmlformats-officedocument.spreadsheetml.externalLink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calcChain.xml" ContentType="application/vnd.openxmlformats-officedocument.spreadsheetml.calcChain+xml"/>
  <Override PartName="/xl/charts/chart1.xml" ContentType="application/vnd.openxmlformats-officedocument.drawingml.chart+xml"/>
  <Default Extension="rels" ContentType="application/vnd.openxmlformats-package.relationships+xml"/>
  <Override PartName="/xl/drawings/drawing1.xml" ContentType="application/vnd.openxmlformats-officedocument.drawing+xml"/>
  <Override PartName="/xl/charts/chart2.xml" ContentType="application/vnd.openxmlformats-officedocument.drawingml.chart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showInkAnnotation="0" autoCompressPictures="0"/>
  <bookViews>
    <workbookView xWindow="1220" yWindow="1020" windowWidth="30820" windowHeight="17980" tabRatio="500"/>
  </bookViews>
  <sheets>
    <sheet name="Sheet1" sheetId="1" r:id="rId1"/>
  </sheets>
  <externalReferences>
    <externalReference r:id="rId2"/>
  </externalReferences>
  <calcPr calcId="130407" concurrentCalc="0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P46" i="1"/>
  <c r="P51"/>
  <c r="O51"/>
  <c r="N51"/>
  <c r="M51"/>
  <c r="L51"/>
  <c r="O46"/>
  <c r="N46"/>
  <c r="M46"/>
  <c r="L46"/>
  <c r="P42"/>
  <c r="O42"/>
  <c r="N42"/>
  <c r="M42"/>
  <c r="L42"/>
  <c r="M45"/>
  <c r="N45"/>
  <c r="O45"/>
  <c r="P45"/>
  <c r="L45"/>
  <c r="L41"/>
  <c r="M41"/>
  <c r="N41"/>
  <c r="O41"/>
  <c r="P41"/>
  <c r="K41"/>
  <c r="N27"/>
  <c r="E15"/>
  <c r="E16"/>
  <c r="E17"/>
  <c r="E18"/>
  <c r="E19"/>
  <c r="E20"/>
  <c r="E21"/>
  <c r="E22"/>
  <c r="N26"/>
  <c r="N25"/>
  <c r="P27"/>
  <c r="O27"/>
  <c r="M27"/>
  <c r="L27"/>
  <c r="L26"/>
  <c r="L25"/>
  <c r="P26"/>
  <c r="P25"/>
  <c r="E32"/>
  <c r="E33"/>
  <c r="E34"/>
  <c r="E35"/>
  <c r="E36"/>
  <c r="E37"/>
  <c r="E38"/>
  <c r="E39"/>
  <c r="E40"/>
  <c r="E41"/>
  <c r="E42"/>
  <c r="E43"/>
  <c r="O26"/>
  <c r="O25"/>
  <c r="E2"/>
  <c r="E3"/>
  <c r="E4"/>
  <c r="E5"/>
  <c r="E6"/>
  <c r="E7"/>
  <c r="E8"/>
  <c r="E9"/>
  <c r="E10"/>
  <c r="E11"/>
  <c r="E12"/>
  <c r="E13"/>
  <c r="M26"/>
  <c r="M25"/>
</calcChain>
</file>

<file path=xl/sharedStrings.xml><?xml version="1.0" encoding="utf-8"?>
<sst xmlns="http://schemas.openxmlformats.org/spreadsheetml/2006/main" count="148" uniqueCount="143">
  <si>
    <t>total area</t>
  </si>
  <si>
    <t>12_3a</t>
  </si>
  <si>
    <t>area above threshold</t>
  </si>
  <si>
    <t xml:space="preserve">ratio </t>
  </si>
  <si>
    <t>12_3c</t>
  </si>
  <si>
    <t>threshold</t>
  </si>
  <si>
    <t>12_2a</t>
  </si>
  <si>
    <t>24-138</t>
  </si>
  <si>
    <t>12_2b</t>
  </si>
  <si>
    <t>21-115</t>
  </si>
  <si>
    <t>12_2c</t>
  </si>
  <si>
    <t>18-113</t>
  </si>
  <si>
    <t>12_3b</t>
  </si>
  <si>
    <t>18-62</t>
  </si>
  <si>
    <t>15-80</t>
  </si>
  <si>
    <t>20-128</t>
  </si>
  <si>
    <t>18_1a</t>
  </si>
  <si>
    <t>18_1b</t>
  </si>
  <si>
    <t>18_1c</t>
  </si>
  <si>
    <t>18_2a</t>
  </si>
  <si>
    <t>18_2b</t>
  </si>
  <si>
    <t>18_2c</t>
  </si>
  <si>
    <t>18_3a</t>
  </si>
  <si>
    <t>18_3b</t>
  </si>
  <si>
    <t>14-58</t>
  </si>
  <si>
    <t>13-103</t>
  </si>
  <si>
    <t>14-41</t>
  </si>
  <si>
    <t>13-47</t>
  </si>
  <si>
    <t>16-62</t>
  </si>
  <si>
    <t>14-37</t>
  </si>
  <si>
    <t>15-70</t>
  </si>
  <si>
    <t>14-53</t>
  </si>
  <si>
    <t>12hrs</t>
  </si>
  <si>
    <t>18hrs</t>
  </si>
  <si>
    <t>20hrs</t>
  </si>
  <si>
    <t>24hrs</t>
  </si>
  <si>
    <t>20_1a</t>
  </si>
  <si>
    <t>20_1b</t>
  </si>
  <si>
    <t>20_1c</t>
  </si>
  <si>
    <t>20_2a</t>
  </si>
  <si>
    <t>20_2b</t>
  </si>
  <si>
    <t>20_2c</t>
  </si>
  <si>
    <t>20_3a</t>
  </si>
  <si>
    <t>20_3b</t>
  </si>
  <si>
    <t>20_3c</t>
  </si>
  <si>
    <t>16-32</t>
  </si>
  <si>
    <t>20_4a</t>
  </si>
  <si>
    <t>20_4b</t>
  </si>
  <si>
    <t>20_4c</t>
  </si>
  <si>
    <t>4 to 6</t>
  </si>
  <si>
    <t>8 to 10</t>
  </si>
  <si>
    <t>8 to 9</t>
  </si>
  <si>
    <t>7-7.37</t>
  </si>
  <si>
    <t>10 to 14</t>
  </si>
  <si>
    <t>13-18</t>
  </si>
  <si>
    <t>3IL</t>
  </si>
  <si>
    <t>12_5a</t>
  </si>
  <si>
    <t>14-63</t>
  </si>
  <si>
    <t>12_4c</t>
  </si>
  <si>
    <t>22-72</t>
  </si>
  <si>
    <t>12_4a</t>
  </si>
  <si>
    <t>24-129</t>
  </si>
  <si>
    <t>12_5b</t>
  </si>
  <si>
    <t>13-36</t>
  </si>
  <si>
    <t>12_4b</t>
  </si>
  <si>
    <t>20-91</t>
  </si>
  <si>
    <t>12_5c</t>
  </si>
  <si>
    <t>18-51</t>
  </si>
  <si>
    <t>3IL_1a</t>
  </si>
  <si>
    <t>3IL_1b</t>
  </si>
  <si>
    <t>3IL_1c</t>
  </si>
  <si>
    <t>3IL_2b</t>
  </si>
  <si>
    <t>3IL_3a</t>
  </si>
  <si>
    <t>3IL_3b</t>
  </si>
  <si>
    <t>3IL_3c</t>
  </si>
  <si>
    <t>36-235</t>
  </si>
  <si>
    <t>15-174</t>
  </si>
  <si>
    <t>15-255</t>
  </si>
  <si>
    <t>19-157</t>
  </si>
  <si>
    <t>30-198</t>
  </si>
  <si>
    <t>13-58</t>
  </si>
  <si>
    <t>24_1a</t>
  </si>
  <si>
    <t>24_1b</t>
  </si>
  <si>
    <t>24_1c</t>
  </si>
  <si>
    <t>24_2a</t>
  </si>
  <si>
    <t>24_2b</t>
  </si>
  <si>
    <t>24_2c</t>
  </si>
  <si>
    <t>24_3a</t>
  </si>
  <si>
    <t>24_3b</t>
  </si>
  <si>
    <t>25-27</t>
  </si>
  <si>
    <t>20-22</t>
  </si>
  <si>
    <t>28-36</t>
  </si>
  <si>
    <t>29-48</t>
  </si>
  <si>
    <t>25-29</t>
  </si>
  <si>
    <t>19-24</t>
  </si>
  <si>
    <t>14-16</t>
  </si>
  <si>
    <t>15-19</t>
  </si>
  <si>
    <t>10 to 12</t>
  </si>
  <si>
    <t>24_4a</t>
  </si>
  <si>
    <t>24_4b</t>
  </si>
  <si>
    <t>20-25</t>
  </si>
  <si>
    <t>24_4c</t>
  </si>
  <si>
    <t>16-20</t>
  </si>
  <si>
    <t>24_3c</t>
  </si>
  <si>
    <t>24_5a</t>
  </si>
  <si>
    <t>24_5b</t>
  </si>
  <si>
    <t>14-19</t>
  </si>
  <si>
    <t>11 to 13</t>
  </si>
  <si>
    <t>18_4a</t>
  </si>
  <si>
    <t>24-47</t>
  </si>
  <si>
    <t>3IL_6b</t>
  </si>
  <si>
    <t>14-151</t>
  </si>
  <si>
    <t>3IL_6a</t>
  </si>
  <si>
    <t>22-86</t>
  </si>
  <si>
    <t>3IL_5b</t>
  </si>
  <si>
    <t>22-213</t>
  </si>
  <si>
    <t>3IL_7b</t>
  </si>
  <si>
    <t>14-62</t>
  </si>
  <si>
    <t>3IL_5a</t>
  </si>
  <si>
    <t>18-60</t>
  </si>
  <si>
    <t>3IL_7c</t>
  </si>
  <si>
    <t>20-93</t>
  </si>
  <si>
    <t>3IL_7a</t>
  </si>
  <si>
    <t>22-156</t>
  </si>
  <si>
    <t>Area TT</t>
  </si>
  <si>
    <t>Stdev</t>
  </si>
  <si>
    <t>IOMs</t>
  </si>
  <si>
    <t>Animals</t>
  </si>
  <si>
    <t>18_2c noLac</t>
  </si>
  <si>
    <t>18_3c noLac</t>
  </si>
  <si>
    <t>22-63</t>
  </si>
  <si>
    <t>18_2a noLac</t>
  </si>
  <si>
    <t>20-55</t>
  </si>
  <si>
    <t>18-65</t>
  </si>
  <si>
    <t>18_3a noLac</t>
  </si>
  <si>
    <t>15-67</t>
  </si>
  <si>
    <t>18_3b noLac</t>
  </si>
  <si>
    <t>13-46</t>
  </si>
  <si>
    <t>18_2b noLac</t>
  </si>
  <si>
    <t>13-41</t>
  </si>
  <si>
    <t>Area TT SD</t>
    <phoneticPr fontId="4"/>
  </si>
  <si>
    <t>GFP:Atg8</t>
    <phoneticPr fontId="4"/>
  </si>
  <si>
    <t>GFP:Atg8 SD</t>
    <phoneticPr fontId="4"/>
  </si>
</sst>
</file>

<file path=xl/styles.xml><?xml version="1.0" encoding="utf-8"?>
<styleSheet xmlns="http://schemas.openxmlformats.org/spreadsheetml/2006/main">
  <fonts count="5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6"/>
      <name val="ＭＳ Ｐゴシック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3">
    <xf numFmtId="0" fontId="0" fillId="0" borderId="0" xfId="0"/>
    <xf numFmtId="0" fontId="1" fillId="0" borderId="0" xfId="0" applyFont="1"/>
    <xf numFmtId="16" fontId="0" fillId="0" borderId="0" xfId="0" applyNumberFormat="1"/>
  </cellXfs>
  <cellStyles count="3">
    <cellStyle name="ハイパーリンク" xfId="1" builtinId="8" hidden="1"/>
    <cellStyle name="標準" xfId="0" builtinId="0"/>
    <cellStyle name="表示済みのハイパーリンク" xfId="2" builtinId="9" hidden="1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ja-JP"/>
  <c:style val="18"/>
  <c:chart>
    <c:plotArea>
      <c:layout/>
      <c:barChart>
        <c:barDir val="col"/>
        <c:grouping val="clustered"/>
        <c:ser>
          <c:idx val="0"/>
          <c:order val="0"/>
          <c:spPr>
            <a:pattFill prst="pct5">
              <a:fgClr>
                <a:schemeClr val="tx1"/>
              </a:fgClr>
              <a:bgClr>
                <a:prstClr val="white"/>
              </a:bgClr>
            </a:pattFill>
            <a:ln>
              <a:solidFill>
                <a:schemeClr val="tx1"/>
              </a:solidFill>
            </a:ln>
          </c:spPr>
          <c:errBars>
            <c:errBarType val="plus"/>
            <c:errValType val="cust"/>
            <c:plus>
              <c:numRef>
                <c:f>Sheet1!$L$26:$P$26</c:f>
                <c:numCache>
                  <c:formatCode>General</c:formatCode>
                  <c:ptCount val="5"/>
                  <c:pt idx="0">
                    <c:v>5.934714829702434</c:v>
                  </c:pt>
                  <c:pt idx="1">
                    <c:v>6.057198170022538</c:v>
                  </c:pt>
                  <c:pt idx="2">
                    <c:v>8.04677133243888</c:v>
                  </c:pt>
                  <c:pt idx="3">
                    <c:v>3.5635484702901</c:v>
                  </c:pt>
                  <c:pt idx="4">
                    <c:v>0.734778504414392</c:v>
                  </c:pt>
                </c:numCache>
              </c:numRef>
            </c:plus>
            <c:minus>
              <c:numRef>
                <c:f>Sheet1!$L$26:$P$26</c:f>
                <c:numCache>
                  <c:formatCode>General</c:formatCode>
                  <c:ptCount val="5"/>
                  <c:pt idx="0">
                    <c:v>5.934714829702434</c:v>
                  </c:pt>
                  <c:pt idx="1">
                    <c:v>6.057198170022538</c:v>
                  </c:pt>
                  <c:pt idx="2">
                    <c:v>8.04677133243888</c:v>
                  </c:pt>
                  <c:pt idx="3">
                    <c:v>3.5635484702901</c:v>
                  </c:pt>
                  <c:pt idx="4">
                    <c:v>0.734778504414392</c:v>
                  </c:pt>
                </c:numCache>
              </c:numRef>
            </c:minus>
          </c:errBars>
          <c:cat>
            <c:strRef>
              <c:f>Sheet1!$L$24:$P$24</c:f>
              <c:strCache>
                <c:ptCount val="5"/>
                <c:pt idx="0">
                  <c:v>3IL</c:v>
                </c:pt>
                <c:pt idx="1">
                  <c:v>12hrs</c:v>
                </c:pt>
                <c:pt idx="2">
                  <c:v>18hrs</c:v>
                </c:pt>
                <c:pt idx="3">
                  <c:v>20hrs</c:v>
                </c:pt>
                <c:pt idx="4">
                  <c:v>24hrs</c:v>
                </c:pt>
              </c:strCache>
            </c:strRef>
          </c:cat>
          <c:val>
            <c:numRef>
              <c:f>Sheet1!$L$25:$P$25</c:f>
              <c:numCache>
                <c:formatCode>General</c:formatCode>
                <c:ptCount val="5"/>
                <c:pt idx="0">
                  <c:v>49.34357142857143</c:v>
                </c:pt>
                <c:pt idx="1">
                  <c:v>53.51919996112017</c:v>
                </c:pt>
                <c:pt idx="2">
                  <c:v>24.88985178138354</c:v>
                </c:pt>
                <c:pt idx="3">
                  <c:v>3.533057940672328</c:v>
                </c:pt>
                <c:pt idx="4">
                  <c:v>1.019285714285714</c:v>
                </c:pt>
              </c:numCache>
            </c:numRef>
          </c:val>
        </c:ser>
        <c:axId val="577781928"/>
        <c:axId val="577784984"/>
      </c:barChart>
      <c:catAx>
        <c:axId val="577781928"/>
        <c:scaling>
          <c:orientation val="minMax"/>
        </c:scaling>
        <c:axPos val="b"/>
        <c:tickLblPos val="nextTo"/>
        <c:txPr>
          <a:bodyPr/>
          <a:lstStyle/>
          <a:p>
            <a:pPr>
              <a:defRPr lang="en-US"/>
            </a:pPr>
            <a:endParaRPr lang="ja-JP"/>
          </a:p>
        </c:txPr>
        <c:crossAx val="577784984"/>
        <c:crosses val="autoZero"/>
        <c:auto val="1"/>
        <c:lblAlgn val="ctr"/>
        <c:lblOffset val="100"/>
      </c:catAx>
      <c:valAx>
        <c:axId val="577784984"/>
        <c:scaling>
          <c:orientation val="minMax"/>
        </c:scaling>
        <c:axPos val="l"/>
        <c:title>
          <c:tx>
            <c:rich>
              <a:bodyPr rot="-5400000" vert="horz"/>
              <a:lstStyle/>
              <a:p>
                <a:pPr>
                  <a:defRPr lang="en-US"/>
                </a:pPr>
                <a:r>
                  <a:rPr lang="en-US"/>
                  <a:t>%Area of IOM covered by T-tubules</a:t>
                </a:r>
              </a:p>
            </c:rich>
          </c:tx>
          <c:layout/>
        </c:title>
        <c:numFmt formatCode="General" sourceLinked="1"/>
        <c:tickLblPos val="nextTo"/>
        <c:txPr>
          <a:bodyPr/>
          <a:lstStyle/>
          <a:p>
            <a:pPr>
              <a:defRPr lang="en-US"/>
            </a:pPr>
            <a:endParaRPr lang="ja-JP"/>
          </a:p>
        </c:txPr>
        <c:crossAx val="577781928"/>
        <c:crosses val="autoZero"/>
        <c:crossBetween val="between"/>
      </c:valAx>
    </c:plotArea>
    <c:plotVisOnly val="1"/>
    <c:dispBlanksAs val="gap"/>
  </c:chart>
  <c:printSettings>
    <c:headerFooter/>
    <c:pageMargins b="1.0" l="0.75" r="0.75" t="1.0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ja-JP"/>
  <c:style val="2"/>
  <c:chart>
    <c:title>
      <c:layout/>
    </c:title>
    <c:plotArea>
      <c:layout/>
      <c:scatterChart>
        <c:scatterStyle val="lineMarker"/>
        <c:ser>
          <c:idx val="0"/>
          <c:order val="0"/>
          <c:tx>
            <c:strRef>
              <c:f>Sheet1!$K$41</c:f>
              <c:strCache>
                <c:ptCount val="1"/>
                <c:pt idx="0">
                  <c:v>Area TT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diamond"/>
            <c:size val="9"/>
            <c:spPr>
              <a:solidFill>
                <a:srgbClr val="0000FF"/>
              </a:solidFill>
              <a:ln>
                <a:solidFill>
                  <a:srgbClr val="0000FF"/>
                </a:solidFill>
              </a:ln>
            </c:spPr>
          </c:marker>
          <c:errBars>
            <c:errDir val="y"/>
            <c:errBarType val="both"/>
            <c:errValType val="cust"/>
            <c:plus>
              <c:numRef>
                <c:f>Sheet1!$L$45:$P$45</c:f>
                <c:numCache>
                  <c:formatCode>General</c:formatCode>
                  <c:ptCount val="5"/>
                  <c:pt idx="0">
                    <c:v>5.934714829702434</c:v>
                  </c:pt>
                  <c:pt idx="1">
                    <c:v>6.057198170022538</c:v>
                  </c:pt>
                  <c:pt idx="2">
                    <c:v>8.04677133243888</c:v>
                  </c:pt>
                  <c:pt idx="3">
                    <c:v>3.5635484702901</c:v>
                  </c:pt>
                  <c:pt idx="4">
                    <c:v>0.734778504414392</c:v>
                  </c:pt>
                </c:numCache>
              </c:numRef>
            </c:plus>
            <c:minus>
              <c:numRef>
                <c:f>Sheet1!$L$45:$P$45</c:f>
                <c:numCache>
                  <c:formatCode>General</c:formatCode>
                  <c:ptCount val="5"/>
                  <c:pt idx="0">
                    <c:v>5.934714829702434</c:v>
                  </c:pt>
                  <c:pt idx="1">
                    <c:v>6.057198170022538</c:v>
                  </c:pt>
                  <c:pt idx="2">
                    <c:v>8.04677133243888</c:v>
                  </c:pt>
                  <c:pt idx="3">
                    <c:v>3.5635484702901</c:v>
                  </c:pt>
                  <c:pt idx="4">
                    <c:v>0.734778504414392</c:v>
                  </c:pt>
                </c:numCache>
              </c:numRef>
            </c:minus>
            <c:spPr>
              <a:ln>
                <a:solidFill>
                  <a:srgbClr val="0000FF"/>
                </a:solidFill>
              </a:ln>
            </c:spPr>
          </c:errBars>
          <c:xVal>
            <c:numRef>
              <c:f>Sheet1!$L$40:$P$40</c:f>
              <c:numCache>
                <c:formatCode>General</c:formatCode>
                <c:ptCount val="5"/>
                <c:pt idx="0">
                  <c:v>0.0</c:v>
                </c:pt>
                <c:pt idx="1">
                  <c:v>12.0</c:v>
                </c:pt>
                <c:pt idx="2">
                  <c:v>18.0</c:v>
                </c:pt>
                <c:pt idx="3">
                  <c:v>20.0</c:v>
                </c:pt>
                <c:pt idx="4">
                  <c:v>24.0</c:v>
                </c:pt>
              </c:numCache>
            </c:numRef>
          </c:xVal>
          <c:yVal>
            <c:numRef>
              <c:f>Sheet1!$L$41:$P$41</c:f>
              <c:numCache>
                <c:formatCode>General</c:formatCode>
                <c:ptCount val="5"/>
                <c:pt idx="0">
                  <c:v>49.34357142857143</c:v>
                </c:pt>
                <c:pt idx="1">
                  <c:v>53.51919996112017</c:v>
                </c:pt>
                <c:pt idx="2">
                  <c:v>24.88985178138354</c:v>
                </c:pt>
                <c:pt idx="3">
                  <c:v>3.533057940672328</c:v>
                </c:pt>
                <c:pt idx="4">
                  <c:v>1.019285714285714</c:v>
                </c:pt>
              </c:numCache>
            </c:numRef>
          </c:yVal>
        </c:ser>
        <c:axId val="530184728"/>
        <c:axId val="537991288"/>
      </c:scatterChart>
      <c:valAx>
        <c:axId val="530184728"/>
        <c:scaling>
          <c:orientation val="minMax"/>
          <c:max val="24.0"/>
          <c:min val="10.0"/>
        </c:scaling>
        <c:axPos val="b"/>
        <c:numFmt formatCode="General" sourceLinked="1"/>
        <c:tickLblPos val="nextTo"/>
        <c:crossAx val="537991288"/>
        <c:crosses val="autoZero"/>
        <c:crossBetween val="midCat"/>
        <c:majorUnit val="2.0"/>
        <c:minorUnit val="1.0"/>
      </c:valAx>
      <c:valAx>
        <c:axId val="537991288"/>
        <c:scaling>
          <c:orientation val="minMax"/>
          <c:max val="80.0"/>
          <c:min val="0.0"/>
        </c:scaling>
        <c:axPos val="l"/>
        <c:numFmt formatCode="General" sourceLinked="1"/>
        <c:tickLblPos val="nextTo"/>
        <c:crossAx val="530184728"/>
        <c:crosses val="autoZero"/>
        <c:crossBetween val="midCat"/>
        <c:majorUnit val="20.0"/>
      </c:valAx>
    </c:plotArea>
    <c:plotVisOnly val="1"/>
  </c:chart>
  <c:printSettings>
    <c:headerFooter/>
    <c:pageMargins b="0.984" l="0.787" r="0.787" t="0.984" header="0.512" footer="0.51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ja-JP"/>
  <c:style val="2"/>
  <c:chart>
    <c:title>
      <c:layout/>
    </c:title>
    <c:plotArea>
      <c:layout/>
      <c:scatterChart>
        <c:scatterStyle val="lineMarker"/>
        <c:ser>
          <c:idx val="0"/>
          <c:order val="0"/>
          <c:tx>
            <c:strRef>
              <c:f>Sheet1!$K$51</c:f>
              <c:strCache>
                <c:ptCount val="1"/>
                <c:pt idx="0">
                  <c:v>GFP:Atg8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circle"/>
            <c:size val="9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errBars>
            <c:errDir val="y"/>
            <c:errBarType val="both"/>
            <c:errValType val="cust"/>
            <c:plus>
              <c:numRef>
                <c:f>Sheet1!$L$46:$P$46</c:f>
                <c:numCache>
                  <c:formatCode>General</c:formatCode>
                  <c:ptCount val="5"/>
                  <c:pt idx="0">
                    <c:v>0.0688529889630981</c:v>
                  </c:pt>
                  <c:pt idx="1">
                    <c:v>0.157302595444001</c:v>
                  </c:pt>
                  <c:pt idx="2">
                    <c:v>0.396750864841303</c:v>
                  </c:pt>
                  <c:pt idx="3">
                    <c:v>0.423680416881157</c:v>
                  </c:pt>
                  <c:pt idx="4">
                    <c:v>0.818042029890318</c:v>
                  </c:pt>
                </c:numCache>
              </c:numRef>
            </c:plus>
            <c:minus>
              <c:numRef>
                <c:f>Sheet1!$L$46:$P$46</c:f>
                <c:numCache>
                  <c:formatCode>General</c:formatCode>
                  <c:ptCount val="5"/>
                  <c:pt idx="0">
                    <c:v>0.0688529889630981</c:v>
                  </c:pt>
                  <c:pt idx="1">
                    <c:v>0.157302595444001</c:v>
                  </c:pt>
                  <c:pt idx="2">
                    <c:v>0.396750864841303</c:v>
                  </c:pt>
                  <c:pt idx="3">
                    <c:v>0.423680416881157</c:v>
                  </c:pt>
                  <c:pt idx="4">
                    <c:v>0.818042029890318</c:v>
                  </c:pt>
                </c:numCache>
              </c:numRef>
            </c:minus>
            <c:spPr>
              <a:ln>
                <a:solidFill>
                  <a:srgbClr val="FF0000"/>
                </a:solidFill>
              </a:ln>
            </c:spPr>
          </c:errBars>
          <c:xVal>
            <c:numRef>
              <c:f>Sheet1!$L$50:$P$50</c:f>
              <c:numCache>
                <c:formatCode>General</c:formatCode>
                <c:ptCount val="5"/>
                <c:pt idx="0">
                  <c:v>0.0</c:v>
                </c:pt>
                <c:pt idx="1">
                  <c:v>12.0</c:v>
                </c:pt>
                <c:pt idx="2">
                  <c:v>18.0</c:v>
                </c:pt>
                <c:pt idx="3">
                  <c:v>20.0</c:v>
                </c:pt>
                <c:pt idx="4">
                  <c:v>24.0</c:v>
                </c:pt>
              </c:numCache>
            </c:numRef>
          </c:xVal>
          <c:yVal>
            <c:numRef>
              <c:f>Sheet1!$L$51:$P$51</c:f>
              <c:numCache>
                <c:formatCode>General</c:formatCode>
                <c:ptCount val="5"/>
                <c:pt idx="0">
                  <c:v>0.0812321194343727</c:v>
                </c:pt>
                <c:pt idx="1">
                  <c:v>0.337034358861556</c:v>
                </c:pt>
                <c:pt idx="2">
                  <c:v>0.680931223250151</c:v>
                </c:pt>
                <c:pt idx="3">
                  <c:v>1.520678938061717</c:v>
                </c:pt>
                <c:pt idx="4">
                  <c:v>1.61871464514504</c:v>
                </c:pt>
              </c:numCache>
            </c:numRef>
          </c:yVal>
        </c:ser>
        <c:axId val="538393928"/>
        <c:axId val="607400136"/>
      </c:scatterChart>
      <c:valAx>
        <c:axId val="538393928"/>
        <c:scaling>
          <c:orientation val="minMax"/>
          <c:max val="24.0"/>
          <c:min val="10.0"/>
        </c:scaling>
        <c:axPos val="b"/>
        <c:numFmt formatCode="General" sourceLinked="1"/>
        <c:tickLblPos val="nextTo"/>
        <c:crossAx val="607400136"/>
        <c:crosses val="autoZero"/>
        <c:crossBetween val="midCat"/>
        <c:majorUnit val="2.0"/>
      </c:valAx>
      <c:valAx>
        <c:axId val="607400136"/>
        <c:scaling>
          <c:orientation val="minMax"/>
          <c:max val="2.5"/>
        </c:scaling>
        <c:axPos val="l"/>
        <c:numFmt formatCode="General" sourceLinked="1"/>
        <c:tickLblPos val="nextTo"/>
        <c:crossAx val="538393928"/>
        <c:crosses val="autoZero"/>
        <c:crossBetween val="midCat"/>
      </c:valAx>
    </c:plotArea>
    <c:plotVisOnly val="1"/>
  </c:chart>
  <c:printSettings>
    <c:headerFooter/>
    <c:pageMargins b="0.984" l="0.787" r="0.787" t="0.984" header="0.512" footer="0.51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355600</xdr:colOff>
      <xdr:row>6</xdr:row>
      <xdr:rowOff>177800</xdr:rowOff>
    </xdr:from>
    <xdr:to>
      <xdr:col>15</xdr:col>
      <xdr:colOff>800100</xdr:colOff>
      <xdr:row>21</xdr:row>
      <xdr:rowOff>63500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76200</xdr:colOff>
      <xdr:row>24</xdr:row>
      <xdr:rowOff>63500</xdr:rowOff>
    </xdr:from>
    <xdr:to>
      <xdr:col>20</xdr:col>
      <xdr:colOff>419100</xdr:colOff>
      <xdr:row>38</xdr:row>
      <xdr:rowOff>139700</xdr:rowOff>
    </xdr:to>
    <xdr:graphicFrame macro="">
      <xdr:nvGraphicFramePr>
        <xdr:cNvPr id="4" name="グラフ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76200</xdr:colOff>
      <xdr:row>39</xdr:row>
      <xdr:rowOff>63500</xdr:rowOff>
    </xdr:from>
    <xdr:to>
      <xdr:col>20</xdr:col>
      <xdr:colOff>419100</xdr:colOff>
      <xdr:row>53</xdr:row>
      <xdr:rowOff>139700</xdr:rowOff>
    </xdr:to>
    <xdr:graphicFrame macro="">
      <xdr:nvGraphicFramePr>
        <xdr:cNvPr id="5" name="グラフ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gfpatg8%20quant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>
        <row r="26">
          <cell r="J26">
            <v>8.1232119434372682E-2</v>
          </cell>
          <cell r="K26">
            <v>0.33703435886155647</v>
          </cell>
          <cell r="L26">
            <v>0.68093122325015154</v>
          </cell>
          <cell r="M26">
            <v>1.5206789380617172</v>
          </cell>
          <cell r="N26">
            <v>1.6187146451450403</v>
          </cell>
        </row>
        <row r="27">
          <cell r="J27">
            <v>6.8852988963098133E-2</v>
          </cell>
          <cell r="K27">
            <v>0.15730259544400091</v>
          </cell>
          <cell r="L27">
            <v>0.3967508648413029</v>
          </cell>
          <cell r="M27">
            <v>0.42368041688115748</v>
          </cell>
          <cell r="N27">
            <v>0.81804202989031827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P73"/>
  <sheetViews>
    <sheetView tabSelected="1" topLeftCell="D1" workbookViewId="0">
      <selection activeCell="J10" sqref="J10"/>
    </sheetView>
  </sheetViews>
  <sheetFormatPr baseColWidth="12" defaultColWidth="10.83203125" defaultRowHeight="15"/>
  <cols>
    <col min="1" max="1" width="11.6640625" customWidth="1"/>
    <col min="3" max="3" width="18.83203125" customWidth="1"/>
  </cols>
  <sheetData>
    <row r="1" spans="1:5">
      <c r="A1" s="1"/>
      <c r="B1" s="1" t="s">
        <v>0</v>
      </c>
      <c r="C1" s="1" t="s">
        <v>2</v>
      </c>
      <c r="D1" s="1" t="s">
        <v>5</v>
      </c>
      <c r="E1" s="1" t="s">
        <v>3</v>
      </c>
    </row>
    <row r="2" spans="1:5">
      <c r="A2" t="s">
        <v>6</v>
      </c>
      <c r="B2">
        <v>548168</v>
      </c>
      <c r="C2">
        <v>291163</v>
      </c>
      <c r="D2" t="s">
        <v>7</v>
      </c>
      <c r="E2">
        <f t="shared" ref="E2:E13" si="0">C2/B2</f>
        <v>0.53115650676434967</v>
      </c>
    </row>
    <row r="3" spans="1:5">
      <c r="A3" t="s">
        <v>8</v>
      </c>
      <c r="B3">
        <v>244171</v>
      </c>
      <c r="C3">
        <v>159494</v>
      </c>
      <c r="D3" t="s">
        <v>9</v>
      </c>
      <c r="E3">
        <f t="shared" si="0"/>
        <v>0.65320615470305643</v>
      </c>
    </row>
    <row r="4" spans="1:5">
      <c r="A4" t="s">
        <v>10</v>
      </c>
      <c r="B4">
        <v>604277</v>
      </c>
      <c r="C4">
        <v>361441</v>
      </c>
      <c r="D4" t="s">
        <v>11</v>
      </c>
      <c r="E4">
        <f t="shared" si="0"/>
        <v>0.59813794005067211</v>
      </c>
    </row>
    <row r="5" spans="1:5">
      <c r="A5" t="s">
        <v>1</v>
      </c>
      <c r="B5">
        <v>555480</v>
      </c>
      <c r="C5">
        <v>269769</v>
      </c>
      <c r="D5" t="s">
        <v>14</v>
      </c>
      <c r="E5">
        <f t="shared" si="0"/>
        <v>0.48565024843378701</v>
      </c>
    </row>
    <row r="6" spans="1:5">
      <c r="A6" t="s">
        <v>12</v>
      </c>
      <c r="B6">
        <v>536139</v>
      </c>
      <c r="C6">
        <v>257240</v>
      </c>
      <c r="D6" t="s">
        <v>13</v>
      </c>
      <c r="E6">
        <f t="shared" si="0"/>
        <v>0.47980094714243882</v>
      </c>
    </row>
    <row r="7" spans="1:5">
      <c r="A7" t="s">
        <v>4</v>
      </c>
      <c r="B7">
        <v>316135</v>
      </c>
      <c r="C7">
        <v>177432</v>
      </c>
      <c r="D7" t="s">
        <v>15</v>
      </c>
      <c r="E7">
        <f t="shared" si="0"/>
        <v>0.5612538946968858</v>
      </c>
    </row>
    <row r="8" spans="1:5">
      <c r="A8" t="s">
        <v>56</v>
      </c>
      <c r="B8">
        <v>734413</v>
      </c>
      <c r="C8">
        <v>388244</v>
      </c>
      <c r="D8" t="s">
        <v>57</v>
      </c>
      <c r="E8">
        <f t="shared" si="0"/>
        <v>0.52864532626737271</v>
      </c>
    </row>
    <row r="9" spans="1:5">
      <c r="A9" t="s">
        <v>58</v>
      </c>
      <c r="B9">
        <v>621500</v>
      </c>
      <c r="C9">
        <v>318444</v>
      </c>
      <c r="D9" t="s">
        <v>59</v>
      </c>
      <c r="E9">
        <f t="shared" si="0"/>
        <v>0.51237972646822205</v>
      </c>
    </row>
    <row r="10" spans="1:5">
      <c r="A10" t="s">
        <v>60</v>
      </c>
      <c r="B10">
        <v>463128</v>
      </c>
      <c r="C10">
        <v>243236</v>
      </c>
      <c r="D10" t="s">
        <v>61</v>
      </c>
      <c r="E10">
        <f t="shared" si="0"/>
        <v>0.52520253580003795</v>
      </c>
    </row>
    <row r="11" spans="1:5">
      <c r="A11" t="s">
        <v>62</v>
      </c>
      <c r="B11">
        <v>658641</v>
      </c>
      <c r="C11">
        <v>394313</v>
      </c>
      <c r="D11" t="s">
        <v>63</v>
      </c>
      <c r="E11">
        <f t="shared" si="0"/>
        <v>0.59867666908072836</v>
      </c>
    </row>
    <row r="12" spans="1:5">
      <c r="A12" t="s">
        <v>64</v>
      </c>
      <c r="B12">
        <v>571114</v>
      </c>
      <c r="C12">
        <v>296598</v>
      </c>
      <c r="D12" t="s">
        <v>65</v>
      </c>
      <c r="E12">
        <f t="shared" si="0"/>
        <v>0.51933239248206142</v>
      </c>
    </row>
    <row r="13" spans="1:5">
      <c r="A13" t="s">
        <v>66</v>
      </c>
      <c r="B13">
        <v>631530</v>
      </c>
      <c r="C13">
        <v>270839</v>
      </c>
      <c r="D13" t="s">
        <v>67</v>
      </c>
      <c r="E13">
        <f t="shared" si="0"/>
        <v>0.42886165344480864</v>
      </c>
    </row>
    <row r="15" spans="1:5">
      <c r="A15" t="s">
        <v>16</v>
      </c>
      <c r="B15">
        <v>504160</v>
      </c>
      <c r="C15">
        <v>107317</v>
      </c>
      <c r="D15" t="s">
        <v>25</v>
      </c>
      <c r="E15">
        <f t="shared" ref="E15:E22" si="1">C15/B15</f>
        <v>0.21286298000634718</v>
      </c>
    </row>
    <row r="16" spans="1:5">
      <c r="A16" t="s">
        <v>17</v>
      </c>
      <c r="B16">
        <v>508993</v>
      </c>
      <c r="C16">
        <v>232914</v>
      </c>
      <c r="D16" t="s">
        <v>30</v>
      </c>
      <c r="E16">
        <f t="shared" si="1"/>
        <v>0.45759764869064995</v>
      </c>
    </row>
    <row r="17" spans="1:16">
      <c r="A17" t="s">
        <v>18</v>
      </c>
      <c r="B17">
        <v>397299</v>
      </c>
      <c r="C17">
        <v>122063</v>
      </c>
      <c r="D17" t="s">
        <v>29</v>
      </c>
      <c r="E17">
        <f t="shared" si="1"/>
        <v>0.30723208465161</v>
      </c>
    </row>
    <row r="18" spans="1:16">
      <c r="A18" t="s">
        <v>19</v>
      </c>
      <c r="B18">
        <v>490766</v>
      </c>
      <c r="C18">
        <v>140684</v>
      </c>
      <c r="D18" t="s">
        <v>27</v>
      </c>
      <c r="E18">
        <f t="shared" si="1"/>
        <v>0.28666207520488379</v>
      </c>
    </row>
    <row r="19" spans="1:16">
      <c r="A19" t="s">
        <v>20</v>
      </c>
      <c r="B19">
        <v>548031</v>
      </c>
      <c r="C19">
        <v>116408</v>
      </c>
      <c r="D19" t="s">
        <v>31</v>
      </c>
      <c r="E19">
        <f t="shared" si="1"/>
        <v>0.21241134169417422</v>
      </c>
    </row>
    <row r="20" spans="1:16">
      <c r="A20" t="s">
        <v>21</v>
      </c>
      <c r="B20">
        <v>495197</v>
      </c>
      <c r="C20">
        <v>162123</v>
      </c>
      <c r="D20" t="s">
        <v>28</v>
      </c>
      <c r="E20">
        <f t="shared" si="1"/>
        <v>0.32739091715014429</v>
      </c>
    </row>
    <row r="21" spans="1:16">
      <c r="A21" t="s">
        <v>22</v>
      </c>
      <c r="B21">
        <v>326271</v>
      </c>
      <c r="C21">
        <v>98293</v>
      </c>
      <c r="D21" t="s">
        <v>24</v>
      </c>
      <c r="E21">
        <f>C21/B21</f>
        <v>0.30126183448728205</v>
      </c>
    </row>
    <row r="22" spans="1:16">
      <c r="A22" t="s">
        <v>23</v>
      </c>
      <c r="B22">
        <v>428375</v>
      </c>
      <c r="C22">
        <v>86814</v>
      </c>
      <c r="D22" t="s">
        <v>26</v>
      </c>
      <c r="E22">
        <f t="shared" si="1"/>
        <v>0.20265888532243945</v>
      </c>
    </row>
    <row r="23" spans="1:16">
      <c r="A23" t="s">
        <v>108</v>
      </c>
      <c r="D23" t="s">
        <v>109</v>
      </c>
      <c r="E23">
        <v>0.2369</v>
      </c>
    </row>
    <row r="24" spans="1:16">
      <c r="A24" t="s">
        <v>128</v>
      </c>
      <c r="D24" t="s">
        <v>133</v>
      </c>
      <c r="E24">
        <v>0.14360000000000001</v>
      </c>
      <c r="L24" s="1" t="s">
        <v>55</v>
      </c>
      <c r="M24" s="1" t="s">
        <v>32</v>
      </c>
      <c r="N24" s="1" t="s">
        <v>33</v>
      </c>
      <c r="O24" s="1" t="s">
        <v>34</v>
      </c>
      <c r="P24" s="1" t="s">
        <v>35</v>
      </c>
    </row>
    <row r="25" spans="1:16">
      <c r="A25" t="s">
        <v>129</v>
      </c>
      <c r="D25" t="s">
        <v>130</v>
      </c>
      <c r="E25">
        <v>0.16969999999999999</v>
      </c>
      <c r="K25" t="s">
        <v>124</v>
      </c>
      <c r="L25">
        <f>AVERAGE(B45:B58)</f>
        <v>49.34357142857143</v>
      </c>
      <c r="M25">
        <f>AVERAGE(E2:E13)*100</f>
        <v>53.519199961120165</v>
      </c>
      <c r="N25">
        <f>AVERAGE(E15:E29)*100</f>
        <v>24.889851781383541</v>
      </c>
      <c r="O25">
        <f>AVERAGE(E32:E43)*100</f>
        <v>3.5330579406723279</v>
      </c>
      <c r="P25">
        <f>AVERAGE(B60:B73)</f>
        <v>1.0192857142857144</v>
      </c>
    </row>
    <row r="26" spans="1:16">
      <c r="A26" t="s">
        <v>131</v>
      </c>
      <c r="D26" t="s">
        <v>132</v>
      </c>
      <c r="E26">
        <v>0.17030000000000001</v>
      </c>
      <c r="K26" t="s">
        <v>125</v>
      </c>
      <c r="L26">
        <f>STDEV(B45:B58)</f>
        <v>5.9347148297024344</v>
      </c>
      <c r="M26">
        <f>STDEV(E2:E13)*100</f>
        <v>6.0571981700225379</v>
      </c>
      <c r="N26">
        <f>STDEV(E15:E29)*100</f>
        <v>8.0467713324388797</v>
      </c>
      <c r="O26">
        <f>STDEV(E32:E43)*100</f>
        <v>3.5635484702901001</v>
      </c>
      <c r="P26">
        <f>STDEV(B60:B73)</f>
        <v>0.73477850441439174</v>
      </c>
    </row>
    <row r="27" spans="1:16">
      <c r="A27" t="s">
        <v>134</v>
      </c>
      <c r="D27" t="s">
        <v>135</v>
      </c>
      <c r="E27">
        <v>0.28870000000000001</v>
      </c>
      <c r="K27" t="s">
        <v>126</v>
      </c>
      <c r="L27">
        <f>ROWS(A45:A58)</f>
        <v>14</v>
      </c>
      <c r="M27">
        <f>ROWS(A2:A13)</f>
        <v>12</v>
      </c>
      <c r="N27">
        <f>ROWS(A15:A29)</f>
        <v>15</v>
      </c>
      <c r="O27">
        <f>ROWS(A32:A43)</f>
        <v>12</v>
      </c>
      <c r="P27">
        <f>ROWS(A60:A73)</f>
        <v>14</v>
      </c>
    </row>
    <row r="28" spans="1:16">
      <c r="A28" t="s">
        <v>136</v>
      </c>
      <c r="D28" t="s">
        <v>137</v>
      </c>
      <c r="E28">
        <v>0.20760000000000001</v>
      </c>
      <c r="K28" t="s">
        <v>127</v>
      </c>
      <c r="L28">
        <v>6</v>
      </c>
      <c r="M28">
        <v>4</v>
      </c>
      <c r="N28">
        <v>6</v>
      </c>
      <c r="O28">
        <v>4</v>
      </c>
      <c r="P28">
        <v>5</v>
      </c>
    </row>
    <row r="29" spans="1:16">
      <c r="A29" t="s">
        <v>138</v>
      </c>
      <c r="D29" t="s">
        <v>139</v>
      </c>
      <c r="E29">
        <v>0.20860000000000001</v>
      </c>
    </row>
    <row r="32" spans="1:16">
      <c r="A32" t="s">
        <v>36</v>
      </c>
      <c r="B32">
        <v>446669</v>
      </c>
      <c r="C32">
        <v>8273</v>
      </c>
      <c r="D32" t="s">
        <v>50</v>
      </c>
      <c r="E32">
        <f t="shared" ref="E32:E43" si="2">C32/B32</f>
        <v>1.8521545036705032E-2</v>
      </c>
    </row>
    <row r="33" spans="1:16">
      <c r="A33" t="s">
        <v>37</v>
      </c>
      <c r="B33">
        <v>280925</v>
      </c>
      <c r="C33">
        <v>27509</v>
      </c>
      <c r="D33" t="s">
        <v>53</v>
      </c>
      <c r="E33">
        <f t="shared" si="2"/>
        <v>9.7922933167215453E-2</v>
      </c>
    </row>
    <row r="34" spans="1:16">
      <c r="A34" t="s">
        <v>38</v>
      </c>
      <c r="B34">
        <v>276500</v>
      </c>
      <c r="C34">
        <v>18064</v>
      </c>
      <c r="D34" t="s">
        <v>45</v>
      </c>
      <c r="E34">
        <f>C34/B34</f>
        <v>6.5330922242314654E-2</v>
      </c>
    </row>
    <row r="35" spans="1:16">
      <c r="A35" t="s">
        <v>39</v>
      </c>
      <c r="B35">
        <v>376992</v>
      </c>
      <c r="C35">
        <v>37505</v>
      </c>
      <c r="D35" s="2" t="s">
        <v>49</v>
      </c>
      <c r="E35">
        <f>C35/B35</f>
        <v>9.9484869705457946E-2</v>
      </c>
    </row>
    <row r="36" spans="1:16">
      <c r="A36" t="s">
        <v>40</v>
      </c>
      <c r="B36">
        <v>409692</v>
      </c>
      <c r="C36">
        <v>9093</v>
      </c>
      <c r="D36" t="s">
        <v>50</v>
      </c>
      <c r="E36">
        <f t="shared" si="2"/>
        <v>2.2194721888638295E-2</v>
      </c>
    </row>
    <row r="37" spans="1:16">
      <c r="A37" t="s">
        <v>41</v>
      </c>
      <c r="B37">
        <v>338292</v>
      </c>
      <c r="C37">
        <v>0</v>
      </c>
      <c r="D37" t="s">
        <v>52</v>
      </c>
      <c r="E37">
        <f>C37/B39</f>
        <v>0</v>
      </c>
    </row>
    <row r="38" spans="1:16">
      <c r="A38" t="s">
        <v>42</v>
      </c>
      <c r="B38">
        <v>396779</v>
      </c>
      <c r="C38">
        <v>4886</v>
      </c>
      <c r="D38" t="s">
        <v>54</v>
      </c>
      <c r="E38">
        <f t="shared" si="2"/>
        <v>1.2314159771560491E-2</v>
      </c>
    </row>
    <row r="39" spans="1:16">
      <c r="A39" t="s">
        <v>43</v>
      </c>
      <c r="B39">
        <v>396745</v>
      </c>
      <c r="C39">
        <v>9685</v>
      </c>
      <c r="D39" t="s">
        <v>51</v>
      </c>
      <c r="E39">
        <f>C39/B39</f>
        <v>2.441114569811844E-2</v>
      </c>
    </row>
    <row r="40" spans="1:16">
      <c r="A40" t="s">
        <v>44</v>
      </c>
      <c r="B40">
        <v>328737</v>
      </c>
      <c r="C40">
        <v>1325</v>
      </c>
      <c r="E40">
        <f t="shared" si="2"/>
        <v>4.0305776350091412E-3</v>
      </c>
      <c r="L40">
        <v>0</v>
      </c>
      <c r="M40">
        <v>12</v>
      </c>
      <c r="N40">
        <v>18</v>
      </c>
      <c r="O40">
        <v>20</v>
      </c>
      <c r="P40">
        <v>24</v>
      </c>
    </row>
    <row r="41" spans="1:16">
      <c r="A41" t="s">
        <v>46</v>
      </c>
      <c r="B41">
        <v>362260</v>
      </c>
      <c r="C41">
        <v>0</v>
      </c>
      <c r="E41">
        <f t="shared" si="2"/>
        <v>0</v>
      </c>
      <c r="K41" t="str">
        <f>K25</f>
        <v>Area TT</v>
      </c>
      <c r="L41">
        <f t="shared" ref="L41:P41" si="3">L25</f>
        <v>49.34357142857143</v>
      </c>
      <c r="M41">
        <f t="shared" si="3"/>
        <v>53.519199961120165</v>
      </c>
      <c r="N41">
        <f t="shared" si="3"/>
        <v>24.889851781383541</v>
      </c>
      <c r="O41">
        <f t="shared" si="3"/>
        <v>3.5330579406723279</v>
      </c>
      <c r="P41">
        <f t="shared" si="3"/>
        <v>1.0192857142857144</v>
      </c>
    </row>
    <row r="42" spans="1:16">
      <c r="A42" t="s">
        <v>47</v>
      </c>
      <c r="B42">
        <v>243266</v>
      </c>
      <c r="C42">
        <v>13199</v>
      </c>
      <c r="E42">
        <f t="shared" si="2"/>
        <v>5.4257479466920985E-2</v>
      </c>
      <c r="K42" t="s">
        <v>141</v>
      </c>
      <c r="L42">
        <f>[1]Sheet2!$J$26</f>
        <v>8.1232119434372682E-2</v>
      </c>
      <c r="M42">
        <f>[1]Sheet2!$K$26</f>
        <v>0.33703435886155647</v>
      </c>
      <c r="N42">
        <f>[1]Sheet2!$L$26</f>
        <v>0.68093122325015154</v>
      </c>
      <c r="O42">
        <f>[1]Sheet2!$M$26</f>
        <v>1.5206789380617172</v>
      </c>
      <c r="P42">
        <f>[1]Sheet2!$N$26</f>
        <v>1.6187146451450403</v>
      </c>
    </row>
    <row r="43" spans="1:16">
      <c r="A43" t="s">
        <v>48</v>
      </c>
      <c r="B43">
        <v>325312</v>
      </c>
      <c r="C43">
        <v>8295</v>
      </c>
      <c r="D43" s="2" t="s">
        <v>97</v>
      </c>
      <c r="E43">
        <f t="shared" si="2"/>
        <v>2.5498598268738935E-2</v>
      </c>
    </row>
    <row r="45" spans="1:16">
      <c r="A45" t="s">
        <v>68</v>
      </c>
      <c r="B45">
        <v>52.41</v>
      </c>
      <c r="C45" t="s">
        <v>75</v>
      </c>
      <c r="K45" t="s">
        <v>140</v>
      </c>
      <c r="L45">
        <f>L26</f>
        <v>5.9347148297024344</v>
      </c>
      <c r="M45">
        <f t="shared" ref="M45:P45" si="4">M26</f>
        <v>6.0571981700225379</v>
      </c>
      <c r="N45">
        <f t="shared" si="4"/>
        <v>8.0467713324388797</v>
      </c>
      <c r="O45">
        <f t="shared" si="4"/>
        <v>3.5635484702901001</v>
      </c>
      <c r="P45">
        <f t="shared" si="4"/>
        <v>0.73477850441439174</v>
      </c>
    </row>
    <row r="46" spans="1:16">
      <c r="A46" t="s">
        <v>69</v>
      </c>
      <c r="B46">
        <v>43.84</v>
      </c>
      <c r="C46" t="s">
        <v>77</v>
      </c>
      <c r="K46" t="s">
        <v>142</v>
      </c>
      <c r="L46">
        <f>[1]Sheet2!$J$27</f>
        <v>6.8852988963098133E-2</v>
      </c>
      <c r="M46">
        <f>[1]Sheet2!$K$27</f>
        <v>0.15730259544400091</v>
      </c>
      <c r="N46">
        <f>[1]Sheet2!$L$27</f>
        <v>0.3967508648413029</v>
      </c>
      <c r="O46">
        <f>[1]Sheet2!$M$27</f>
        <v>0.42368041688115748</v>
      </c>
      <c r="P46">
        <f>[1]Sheet2!$N$27</f>
        <v>0.81804202989031827</v>
      </c>
    </row>
    <row r="47" spans="1:16">
      <c r="A47" t="s">
        <v>70</v>
      </c>
      <c r="B47">
        <v>49.68</v>
      </c>
      <c r="C47" t="s">
        <v>79</v>
      </c>
    </row>
    <row r="48" spans="1:16">
      <c r="A48" t="s">
        <v>71</v>
      </c>
      <c r="B48">
        <v>50.71</v>
      </c>
      <c r="C48" t="s">
        <v>80</v>
      </c>
    </row>
    <row r="49" spans="1:16">
      <c r="A49" t="s">
        <v>72</v>
      </c>
      <c r="B49">
        <v>46.94</v>
      </c>
      <c r="C49" t="s">
        <v>78</v>
      </c>
    </row>
    <row r="50" spans="1:16">
      <c r="A50" t="s">
        <v>73</v>
      </c>
      <c r="B50">
        <v>48.63</v>
      </c>
      <c r="C50" t="s">
        <v>76</v>
      </c>
      <c r="L50">
        <v>0</v>
      </c>
      <c r="M50">
        <v>12</v>
      </c>
      <c r="N50">
        <v>18</v>
      </c>
      <c r="O50">
        <v>20</v>
      </c>
      <c r="P50">
        <v>24</v>
      </c>
    </row>
    <row r="51" spans="1:16">
      <c r="A51" t="s">
        <v>74</v>
      </c>
      <c r="B51">
        <v>46.72</v>
      </c>
      <c r="C51" t="s">
        <v>30</v>
      </c>
      <c r="K51" t="s">
        <v>141</v>
      </c>
      <c r="L51">
        <f>[1]Sheet2!$J$26</f>
        <v>8.1232119434372682E-2</v>
      </c>
      <c r="M51">
        <f>[1]Sheet2!$K$26</f>
        <v>0.33703435886155647</v>
      </c>
      <c r="N51">
        <f>[1]Sheet2!$L$26</f>
        <v>0.68093122325015154</v>
      </c>
      <c r="O51">
        <f>[1]Sheet2!$M$26</f>
        <v>1.5206789380617172</v>
      </c>
      <c r="P51">
        <f>[1]Sheet2!$N$26</f>
        <v>1.6187146451450403</v>
      </c>
    </row>
    <row r="52" spans="1:16">
      <c r="A52" t="s">
        <v>118</v>
      </c>
      <c r="B52">
        <v>55.29</v>
      </c>
      <c r="C52" t="s">
        <v>119</v>
      </c>
    </row>
    <row r="53" spans="1:16">
      <c r="A53" t="s">
        <v>114</v>
      </c>
      <c r="B53">
        <v>58.58</v>
      </c>
      <c r="C53" t="s">
        <v>115</v>
      </c>
    </row>
    <row r="54" spans="1:16">
      <c r="A54" t="s">
        <v>112</v>
      </c>
      <c r="B54">
        <v>43.19</v>
      </c>
      <c r="C54" t="s">
        <v>113</v>
      </c>
    </row>
    <row r="55" spans="1:16">
      <c r="A55" t="s">
        <v>110</v>
      </c>
      <c r="B55">
        <v>35.24</v>
      </c>
      <c r="C55" t="s">
        <v>111</v>
      </c>
    </row>
    <row r="56" spans="1:16">
      <c r="A56" t="s">
        <v>122</v>
      </c>
      <c r="B56">
        <v>52.33</v>
      </c>
      <c r="C56" t="s">
        <v>123</v>
      </c>
    </row>
    <row r="57" spans="1:16">
      <c r="A57" t="s">
        <v>116</v>
      </c>
      <c r="B57">
        <v>53.62</v>
      </c>
      <c r="C57" t="s">
        <v>117</v>
      </c>
    </row>
    <row r="58" spans="1:16">
      <c r="A58" t="s">
        <v>120</v>
      </c>
      <c r="B58">
        <v>53.63</v>
      </c>
      <c r="C58" t="s">
        <v>121</v>
      </c>
    </row>
    <row r="60" spans="1:16">
      <c r="A60" t="s">
        <v>81</v>
      </c>
      <c r="B60">
        <v>0.61</v>
      </c>
      <c r="C60" t="s">
        <v>89</v>
      </c>
    </row>
    <row r="61" spans="1:16">
      <c r="A61" t="s">
        <v>82</v>
      </c>
      <c r="B61">
        <v>1.17</v>
      </c>
      <c r="C61" t="s">
        <v>91</v>
      </c>
    </row>
    <row r="62" spans="1:16">
      <c r="A62" t="s">
        <v>83</v>
      </c>
      <c r="B62">
        <v>1.08</v>
      </c>
      <c r="C62" t="s">
        <v>94</v>
      </c>
    </row>
    <row r="63" spans="1:16">
      <c r="A63" t="s">
        <v>84</v>
      </c>
      <c r="B63">
        <v>0.67</v>
      </c>
      <c r="C63" t="s">
        <v>90</v>
      </c>
    </row>
    <row r="64" spans="1:16">
      <c r="A64" t="s">
        <v>85</v>
      </c>
      <c r="B64">
        <v>0.77</v>
      </c>
      <c r="C64" t="s">
        <v>93</v>
      </c>
    </row>
    <row r="65" spans="1:3">
      <c r="A65" t="s">
        <v>86</v>
      </c>
      <c r="B65">
        <v>0.48</v>
      </c>
      <c r="C65" t="s">
        <v>92</v>
      </c>
    </row>
    <row r="66" spans="1:3">
      <c r="A66" t="s">
        <v>87</v>
      </c>
      <c r="B66">
        <v>0.46</v>
      </c>
      <c r="C66" t="s">
        <v>95</v>
      </c>
    </row>
    <row r="67" spans="1:3">
      <c r="A67" t="s">
        <v>88</v>
      </c>
      <c r="B67">
        <v>0.56999999999999995</v>
      </c>
      <c r="C67" t="s">
        <v>96</v>
      </c>
    </row>
    <row r="68" spans="1:3">
      <c r="A68" t="s">
        <v>103</v>
      </c>
      <c r="B68">
        <v>0.32</v>
      </c>
      <c r="C68" t="s">
        <v>96</v>
      </c>
    </row>
    <row r="69" spans="1:3">
      <c r="A69" t="s">
        <v>98</v>
      </c>
      <c r="B69">
        <v>0.44</v>
      </c>
      <c r="C69" t="s">
        <v>100</v>
      </c>
    </row>
    <row r="70" spans="1:3">
      <c r="A70" t="s">
        <v>99</v>
      </c>
      <c r="B70">
        <v>1.98</v>
      </c>
      <c r="C70" s="2" t="s">
        <v>107</v>
      </c>
    </row>
    <row r="71" spans="1:3">
      <c r="A71" t="s">
        <v>101</v>
      </c>
      <c r="B71">
        <v>1.03</v>
      </c>
      <c r="C71" t="s">
        <v>102</v>
      </c>
    </row>
    <row r="72" spans="1:3">
      <c r="A72" t="s">
        <v>104</v>
      </c>
      <c r="B72">
        <v>2.88</v>
      </c>
      <c r="C72" t="s">
        <v>106</v>
      </c>
    </row>
    <row r="73" spans="1:3">
      <c r="A73" t="s">
        <v>105</v>
      </c>
      <c r="B73">
        <v>1.81</v>
      </c>
      <c r="C73" t="s">
        <v>96</v>
      </c>
    </row>
  </sheetData>
  <sortState ref="A45:C58">
    <sortCondition ref="A45:A58"/>
  </sortState>
  <phoneticPr fontId="4"/>
  <pageMargins left="0.75" right="0.75" top="1" bottom="1" header="0.5" footer="0.5"/>
  <pageSetup paperSize="10" orientation="portrait" horizontalDpi="4294967292" verticalDpi="4294967292"/>
  <drawing r:id="rId1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Humphrey</dc:creator>
  <cp:keywords/>
  <dc:description/>
  <cp:lastModifiedBy>藤田 尚信</cp:lastModifiedBy>
  <dcterms:created xsi:type="dcterms:W3CDTF">2016-09-15T17:46:20Z</dcterms:created>
  <dcterms:modified xsi:type="dcterms:W3CDTF">2016-10-19T12:52:04Z</dcterms:modified>
  <cp:category/>
</cp:coreProperties>
</file>