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xl/sharedStrings.xml" ContentType="application/vnd.openxmlformats-officedocument.spreadsheetml.sharedStrings+xml"/>
  <Default Extension="jpeg" ContentType="image/jpeg"/>
  <Default Extension="xml" ContentType="application/xml"/>
  <Override PartName="/xl/workbook.xml" ContentType="application/vnd.openxmlformats-officedocument.spreadsheetml.sheet.main+xml"/>
  <Default Extension="rels" ContentType="application/vnd.openxmlformats-package.relationship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calcChain.xml" ContentType="application/vnd.openxmlformats-officedocument.spreadsheetml.calcChain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ate1904="1" showInkAnnotation="0" autoCompressPictures="0"/>
  <bookViews>
    <workbookView xWindow="540" yWindow="1160" windowWidth="29500" windowHeight="18020" tabRatio="500"/>
  </bookViews>
  <sheets>
    <sheet name="Sheet1" sheetId="1" r:id="rId1"/>
  </sheets>
  <calcPr calcId="130407" concurrentCalc="0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J15" i="1"/>
  <c r="K15"/>
  <c r="J5"/>
  <c r="K5"/>
  <c r="I33"/>
  <c r="D41"/>
  <c r="K25"/>
  <c r="P5"/>
  <c r="Q5"/>
  <c r="O33"/>
  <c r="E41"/>
  <c r="P6"/>
  <c r="Q6"/>
  <c r="P16"/>
  <c r="Q16"/>
  <c r="O34"/>
  <c r="E42"/>
  <c r="P17"/>
  <c r="Q17"/>
  <c r="P7"/>
  <c r="Q7"/>
  <c r="O35"/>
  <c r="E43"/>
  <c r="E40"/>
  <c r="J25"/>
  <c r="J6"/>
  <c r="K6"/>
  <c r="J16"/>
  <c r="K16"/>
  <c r="J26"/>
  <c r="K26"/>
  <c r="I34"/>
  <c r="D42"/>
  <c r="J7"/>
  <c r="K7"/>
  <c r="I35"/>
  <c r="D43"/>
  <c r="D40"/>
  <c r="C41"/>
  <c r="C42"/>
  <c r="C43"/>
  <c r="C40"/>
  <c r="P34"/>
  <c r="P35"/>
  <c r="P33"/>
  <c r="J34"/>
  <c r="J35"/>
  <c r="J33"/>
  <c r="D6"/>
  <c r="E6"/>
  <c r="D34"/>
  <c r="D35"/>
  <c r="D5"/>
  <c r="E5"/>
  <c r="D33"/>
  <c r="C34"/>
  <c r="C35"/>
  <c r="C33"/>
  <c r="Q25"/>
  <c r="Q26"/>
  <c r="Q27"/>
  <c r="Q24"/>
  <c r="K27"/>
  <c r="K24"/>
  <c r="E25"/>
  <c r="E26"/>
  <c r="E27"/>
  <c r="E24"/>
  <c r="P25"/>
  <c r="P26"/>
  <c r="P27"/>
  <c r="P24"/>
  <c r="J27"/>
  <c r="J24"/>
  <c r="D25"/>
  <c r="D26"/>
  <c r="D27"/>
  <c r="D24"/>
  <c r="Q15"/>
  <c r="Q14"/>
  <c r="J17"/>
  <c r="K17"/>
  <c r="K14"/>
  <c r="E14"/>
  <c r="E15"/>
  <c r="E16"/>
  <c r="E17"/>
  <c r="P15"/>
  <c r="P14"/>
  <c r="J14"/>
  <c r="D15"/>
  <c r="D16"/>
  <c r="D17"/>
  <c r="D14"/>
  <c r="Q4"/>
  <c r="P4"/>
  <c r="K4"/>
  <c r="J4"/>
  <c r="E7"/>
  <c r="E4"/>
  <c r="D7"/>
  <c r="D4"/>
</calcChain>
</file>

<file path=xl/sharedStrings.xml><?xml version="1.0" encoding="utf-8"?>
<sst xmlns="http://schemas.openxmlformats.org/spreadsheetml/2006/main" count="61" uniqueCount="18">
  <si>
    <t>EGFR degradation assay</t>
    <phoneticPr fontId="1"/>
  </si>
  <si>
    <t>actin</t>
    <phoneticPr fontId="1"/>
  </si>
  <si>
    <t>#1</t>
    <phoneticPr fontId="1"/>
  </si>
  <si>
    <t>Parent</t>
    <phoneticPr fontId="1"/>
  </si>
  <si>
    <t>DKO</t>
    <phoneticPr fontId="1"/>
  </si>
  <si>
    <t>Revertant</t>
    <phoneticPr fontId="1"/>
  </si>
  <si>
    <t>EGFR</t>
    <phoneticPr fontId="1"/>
  </si>
  <si>
    <t>#2</t>
    <phoneticPr fontId="1"/>
  </si>
  <si>
    <t>#3</t>
    <phoneticPr fontId="1"/>
  </si>
  <si>
    <t>EGFR/actin</t>
    <phoneticPr fontId="1"/>
  </si>
  <si>
    <t>set 0h as 100</t>
    <phoneticPr fontId="1"/>
  </si>
  <si>
    <t>Parent</t>
    <phoneticPr fontId="1"/>
  </si>
  <si>
    <t>DKO</t>
    <phoneticPr fontId="1"/>
  </si>
  <si>
    <t>Revertant</t>
    <phoneticPr fontId="1"/>
  </si>
  <si>
    <t>Parent</t>
    <phoneticPr fontId="1"/>
  </si>
  <si>
    <t>Average</t>
    <phoneticPr fontId="1"/>
  </si>
  <si>
    <t>SEM</t>
    <phoneticPr fontId="1"/>
  </si>
  <si>
    <t>Revertant</t>
    <phoneticPr fontId="1"/>
  </si>
</sst>
</file>

<file path=xl/styles.xml><?xml version="1.0" encoding="utf-8"?>
<styleSheet xmlns="http://schemas.openxmlformats.org/spreadsheetml/2006/main">
  <fonts count="2">
    <font>
      <sz val="11"/>
      <name val="ＭＳ Ｐゴシック"/>
      <charset val="128"/>
    </font>
    <font>
      <sz val="6"/>
      <name val="ＭＳ Ｐゴシック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標準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ja-JP"/>
  <c:style val="18"/>
  <c:chart>
    <c:plotArea>
      <c:layout/>
      <c:lineChart>
        <c:grouping val="standard"/>
        <c:ser>
          <c:idx val="0"/>
          <c:order val="0"/>
          <c:tx>
            <c:strRef>
              <c:f>Sheet1!$C$39</c:f>
              <c:strCache>
                <c:ptCount val="1"/>
                <c:pt idx="0">
                  <c:v>Parent</c:v>
                </c:pt>
              </c:strCache>
            </c:strRef>
          </c:tx>
          <c:errBars>
            <c:errDir val="y"/>
            <c:errBarType val="both"/>
            <c:errValType val="cust"/>
            <c:plus>
              <c:numRef>
                <c:f>Sheet1!$D$32:$D$35</c:f>
                <c:numCache>
                  <c:formatCode>General</c:formatCode>
                  <c:ptCount val="4"/>
                  <c:pt idx="1">
                    <c:v>9.597208950303502</c:v>
                  </c:pt>
                  <c:pt idx="2">
                    <c:v>12.29520823949683</c:v>
                  </c:pt>
                  <c:pt idx="3">
                    <c:v>10.96338010676517</c:v>
                  </c:pt>
                </c:numCache>
              </c:numRef>
            </c:plus>
            <c:minus>
              <c:numRef>
                <c:f>Sheet1!$D$32:$D$35</c:f>
                <c:numCache>
                  <c:formatCode>General</c:formatCode>
                  <c:ptCount val="4"/>
                  <c:pt idx="1">
                    <c:v>9.597208950303502</c:v>
                  </c:pt>
                  <c:pt idx="2">
                    <c:v>12.29520823949683</c:v>
                  </c:pt>
                  <c:pt idx="3">
                    <c:v>10.96338010676517</c:v>
                  </c:pt>
                </c:numCache>
              </c:numRef>
            </c:minus>
          </c:errBars>
          <c:cat>
            <c:numRef>
              <c:f>Sheet1!$B$40:$B$43</c:f>
              <c:numCache>
                <c:formatCode>General</c:formatCode>
                <c:ptCount val="4"/>
                <c:pt idx="0">
                  <c:v>0.0</c:v>
                </c:pt>
                <c:pt idx="1">
                  <c:v>1.0</c:v>
                </c:pt>
                <c:pt idx="2">
                  <c:v>2.0</c:v>
                </c:pt>
                <c:pt idx="3">
                  <c:v>3.0</c:v>
                </c:pt>
              </c:numCache>
            </c:numRef>
          </c:cat>
          <c:val>
            <c:numRef>
              <c:f>Sheet1!$C$40:$C$43</c:f>
              <c:numCache>
                <c:formatCode>General</c:formatCode>
                <c:ptCount val="4"/>
                <c:pt idx="0">
                  <c:v>100.0</c:v>
                </c:pt>
                <c:pt idx="1">
                  <c:v>68.53862694903504</c:v>
                </c:pt>
                <c:pt idx="2">
                  <c:v>38.83325860095266</c:v>
                </c:pt>
                <c:pt idx="3">
                  <c:v>25.44435983320423</c:v>
                </c:pt>
              </c:numCache>
            </c:numRef>
          </c:val>
        </c:ser>
        <c:ser>
          <c:idx val="1"/>
          <c:order val="1"/>
          <c:tx>
            <c:strRef>
              <c:f>Sheet1!$D$39</c:f>
              <c:strCache>
                <c:ptCount val="1"/>
                <c:pt idx="0">
                  <c:v>DKO</c:v>
                </c:pt>
              </c:strCache>
            </c:strRef>
          </c:tx>
          <c:errBars>
            <c:errDir val="y"/>
            <c:errBarType val="both"/>
            <c:errValType val="cust"/>
            <c:plus>
              <c:numRef>
                <c:f>Sheet1!$J$32:$J$35</c:f>
                <c:numCache>
                  <c:formatCode>General</c:formatCode>
                  <c:ptCount val="4"/>
                  <c:pt idx="1">
                    <c:v>11.02368424784451</c:v>
                  </c:pt>
                  <c:pt idx="2">
                    <c:v>8.527275745057265</c:v>
                  </c:pt>
                  <c:pt idx="3">
                    <c:v>7.58985212653483</c:v>
                  </c:pt>
                </c:numCache>
              </c:numRef>
            </c:plus>
            <c:minus>
              <c:numRef>
                <c:f>Sheet1!$J$32:$J$35</c:f>
                <c:numCache>
                  <c:formatCode>General</c:formatCode>
                  <c:ptCount val="4"/>
                  <c:pt idx="1">
                    <c:v>11.02368424784451</c:v>
                  </c:pt>
                  <c:pt idx="2">
                    <c:v>8.527275745057265</c:v>
                  </c:pt>
                  <c:pt idx="3">
                    <c:v>7.58985212653483</c:v>
                  </c:pt>
                </c:numCache>
              </c:numRef>
            </c:minus>
          </c:errBars>
          <c:cat>
            <c:numRef>
              <c:f>Sheet1!$B$40:$B$43</c:f>
              <c:numCache>
                <c:formatCode>General</c:formatCode>
                <c:ptCount val="4"/>
                <c:pt idx="0">
                  <c:v>0.0</c:v>
                </c:pt>
                <c:pt idx="1">
                  <c:v>1.0</c:v>
                </c:pt>
                <c:pt idx="2">
                  <c:v>2.0</c:v>
                </c:pt>
                <c:pt idx="3">
                  <c:v>3.0</c:v>
                </c:pt>
              </c:numCache>
            </c:numRef>
          </c:cat>
          <c:val>
            <c:numRef>
              <c:f>Sheet1!$D$40:$D$43</c:f>
              <c:numCache>
                <c:formatCode>General</c:formatCode>
                <c:ptCount val="4"/>
                <c:pt idx="0">
                  <c:v>100.0</c:v>
                </c:pt>
                <c:pt idx="1">
                  <c:v>78.36052575952714</c:v>
                </c:pt>
                <c:pt idx="2">
                  <c:v>44.64905280408164</c:v>
                </c:pt>
                <c:pt idx="3">
                  <c:v>29.31443762654386</c:v>
                </c:pt>
              </c:numCache>
            </c:numRef>
          </c:val>
        </c:ser>
        <c:ser>
          <c:idx val="2"/>
          <c:order val="2"/>
          <c:tx>
            <c:strRef>
              <c:f>Sheet1!$E$39</c:f>
              <c:strCache>
                <c:ptCount val="1"/>
                <c:pt idx="0">
                  <c:v>Revertant</c:v>
                </c:pt>
              </c:strCache>
            </c:strRef>
          </c:tx>
          <c:errBars>
            <c:errDir val="y"/>
            <c:errBarType val="both"/>
            <c:errValType val="cust"/>
            <c:plus>
              <c:numRef>
                <c:f>Sheet1!$P$32:$P$35</c:f>
                <c:numCache>
                  <c:formatCode>General</c:formatCode>
                  <c:ptCount val="4"/>
                  <c:pt idx="1">
                    <c:v>4.28728075560334</c:v>
                  </c:pt>
                  <c:pt idx="2">
                    <c:v>4.784308888765327</c:v>
                  </c:pt>
                  <c:pt idx="3">
                    <c:v>10.98229421986428</c:v>
                  </c:pt>
                </c:numCache>
              </c:numRef>
            </c:plus>
            <c:minus>
              <c:numRef>
                <c:f>Sheet1!$P$32:$P$35</c:f>
                <c:numCache>
                  <c:formatCode>General</c:formatCode>
                  <c:ptCount val="4"/>
                  <c:pt idx="1">
                    <c:v>4.28728075560334</c:v>
                  </c:pt>
                  <c:pt idx="2">
                    <c:v>4.784308888765327</c:v>
                  </c:pt>
                  <c:pt idx="3">
                    <c:v>10.98229421986428</c:v>
                  </c:pt>
                </c:numCache>
              </c:numRef>
            </c:minus>
          </c:errBars>
          <c:cat>
            <c:numRef>
              <c:f>Sheet1!$B$40:$B$43</c:f>
              <c:numCache>
                <c:formatCode>General</c:formatCode>
                <c:ptCount val="4"/>
                <c:pt idx="0">
                  <c:v>0.0</c:v>
                </c:pt>
                <c:pt idx="1">
                  <c:v>1.0</c:v>
                </c:pt>
                <c:pt idx="2">
                  <c:v>2.0</c:v>
                </c:pt>
                <c:pt idx="3">
                  <c:v>3.0</c:v>
                </c:pt>
              </c:numCache>
            </c:numRef>
          </c:cat>
          <c:val>
            <c:numRef>
              <c:f>Sheet1!$E$40:$E$43</c:f>
              <c:numCache>
                <c:formatCode>General</c:formatCode>
                <c:ptCount val="4"/>
                <c:pt idx="0">
                  <c:v>100.0</c:v>
                </c:pt>
                <c:pt idx="1">
                  <c:v>74.17122145784928</c:v>
                </c:pt>
                <c:pt idx="2">
                  <c:v>39.06001144408055</c:v>
                </c:pt>
                <c:pt idx="3">
                  <c:v>25.15311313126799</c:v>
                </c:pt>
              </c:numCache>
            </c:numRef>
          </c:val>
        </c:ser>
        <c:marker val="1"/>
        <c:axId val="531948344"/>
        <c:axId val="586726328"/>
      </c:lineChart>
      <c:catAx>
        <c:axId val="531948344"/>
        <c:scaling>
          <c:orientation val="minMax"/>
        </c:scaling>
        <c:axPos val="b"/>
        <c:numFmt formatCode="General" sourceLinked="1"/>
        <c:tickLblPos val="nextTo"/>
        <c:crossAx val="586726328"/>
        <c:crosses val="autoZero"/>
        <c:auto val="1"/>
        <c:lblAlgn val="ctr"/>
        <c:lblOffset val="0"/>
        <c:tickLblSkip val="1"/>
        <c:tickMarkSkip val="1"/>
      </c:catAx>
      <c:valAx>
        <c:axId val="586726328"/>
        <c:scaling>
          <c:orientation val="minMax"/>
        </c:scaling>
        <c:axPos val="l"/>
        <c:numFmt formatCode="General" sourceLinked="1"/>
        <c:tickLblPos val="nextTo"/>
        <c:crossAx val="531948344"/>
        <c:crossBetween val="between"/>
      </c:valAx>
    </c:plotArea>
    <c:legend>
      <c:legendPos val="r"/>
      <c:layout/>
    </c:legend>
    <c:plotVisOnly val="1"/>
  </c:chart>
  <c:printSettings>
    <c:headerFooter/>
    <c:pageMargins b="0.984" l="0.787" r="0.787" t="0.984" header="0.512" footer="0.51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266700</xdr:colOff>
      <xdr:row>38</xdr:row>
      <xdr:rowOff>203200</xdr:rowOff>
    </xdr:from>
    <xdr:to>
      <xdr:col>10</xdr:col>
      <xdr:colOff>927100</xdr:colOff>
      <xdr:row>51</xdr:row>
      <xdr:rowOff>139700</xdr:rowOff>
    </xdr:to>
    <xdr:graphicFrame macro="">
      <xdr:nvGraphicFramePr>
        <xdr:cNvPr id="2" name="グラフ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Q43"/>
  <sheetViews>
    <sheetView tabSelected="1" topLeftCell="A23" zoomScaleNormal="150" zoomScalePageLayoutView="150" workbookViewId="0">
      <selection activeCell="N45" sqref="N45"/>
    </sheetView>
  </sheetViews>
  <sheetFormatPr baseColWidth="12" defaultRowHeight="17"/>
  <sheetData>
    <row r="1" spans="1:17">
      <c r="A1" t="s">
        <v>0</v>
      </c>
    </row>
    <row r="2" spans="1:17">
      <c r="A2" t="s">
        <v>2</v>
      </c>
    </row>
    <row r="3" spans="1:17">
      <c r="A3" t="s">
        <v>3</v>
      </c>
      <c r="B3" t="s">
        <v>6</v>
      </c>
      <c r="C3" t="s">
        <v>1</v>
      </c>
      <c r="D3" t="s">
        <v>9</v>
      </c>
      <c r="E3" t="s">
        <v>10</v>
      </c>
      <c r="G3" t="s">
        <v>4</v>
      </c>
      <c r="H3" t="s">
        <v>6</v>
      </c>
      <c r="I3" t="s">
        <v>1</v>
      </c>
      <c r="J3" t="s">
        <v>9</v>
      </c>
      <c r="K3" t="s">
        <v>10</v>
      </c>
      <c r="M3" t="s">
        <v>5</v>
      </c>
      <c r="N3" t="s">
        <v>6</v>
      </c>
      <c r="O3" t="s">
        <v>1</v>
      </c>
      <c r="P3" t="s">
        <v>9</v>
      </c>
      <c r="Q3" t="s">
        <v>10</v>
      </c>
    </row>
    <row r="4" spans="1:17">
      <c r="A4">
        <v>0</v>
      </c>
      <c r="B4">
        <v>79451</v>
      </c>
      <c r="C4">
        <v>9140</v>
      </c>
      <c r="D4">
        <f>B4/C4</f>
        <v>8.6926695842450759</v>
      </c>
      <c r="E4">
        <f>(D4/8.692669584)*100</f>
        <v>100.00000000281932</v>
      </c>
      <c r="G4">
        <v>0</v>
      </c>
      <c r="H4">
        <v>71564</v>
      </c>
      <c r="I4">
        <v>20431</v>
      </c>
      <c r="J4">
        <f>H4/I4</f>
        <v>3.5027164602809457</v>
      </c>
      <c r="K4">
        <f>(J4/3.50271646)*100</f>
        <v>100.00000000802081</v>
      </c>
      <c r="M4">
        <v>0</v>
      </c>
      <c r="N4">
        <v>81731</v>
      </c>
      <c r="O4">
        <v>37521</v>
      </c>
      <c r="P4">
        <f>N4/O4</f>
        <v>2.1782735001732365</v>
      </c>
      <c r="Q4">
        <f>(P4/2.1782735)*100</f>
        <v>100.00000000795293</v>
      </c>
    </row>
    <row r="5" spans="1:17">
      <c r="A5">
        <v>1</v>
      </c>
      <c r="B5">
        <v>63831</v>
      </c>
      <c r="C5">
        <v>12372</v>
      </c>
      <c r="D5">
        <f t="shared" ref="D5:D7" si="0">B5/C5</f>
        <v>5.1593113482056259</v>
      </c>
      <c r="E5">
        <f t="shared" ref="E5:E7" si="1">(D5/8.692669584)*100</f>
        <v>59.35243826248746</v>
      </c>
      <c r="G5">
        <v>1</v>
      </c>
      <c r="H5">
        <v>51902</v>
      </c>
      <c r="I5">
        <v>21089</v>
      </c>
      <c r="J5">
        <f>H5/I5</f>
        <v>2.4610934610460431</v>
      </c>
      <c r="K5">
        <f t="shared" ref="K5:K7" si="2">(J5/3.50271646)*100</f>
        <v>70.262423155028742</v>
      </c>
      <c r="M5">
        <v>1</v>
      </c>
      <c r="N5">
        <v>72059</v>
      </c>
      <c r="O5">
        <v>45804</v>
      </c>
      <c r="P5">
        <f t="shared" ref="P5:P7" si="3">N5/O5</f>
        <v>1.5732032136931273</v>
      </c>
      <c r="Q5">
        <f t="shared" ref="Q5:Q7" si="4">(P5/2.1782735)*100</f>
        <v>72.222483250754664</v>
      </c>
    </row>
    <row r="6" spans="1:17">
      <c r="A6">
        <v>2</v>
      </c>
      <c r="B6">
        <v>42019</v>
      </c>
      <c r="C6">
        <v>18210</v>
      </c>
      <c r="D6">
        <f t="shared" si="0"/>
        <v>2.3074684239428884</v>
      </c>
      <c r="E6">
        <f t="shared" si="1"/>
        <v>26.544991750176344</v>
      </c>
      <c r="G6">
        <v>2</v>
      </c>
      <c r="H6">
        <v>32160</v>
      </c>
      <c r="I6">
        <v>19810</v>
      </c>
      <c r="J6">
        <f t="shared" ref="J5:J7" si="5">H6/I6</f>
        <v>1.6234225138818779</v>
      </c>
      <c r="K6">
        <f t="shared" si="2"/>
        <v>46.347528623024139</v>
      </c>
      <c r="M6">
        <v>2</v>
      </c>
      <c r="N6">
        <v>62616</v>
      </c>
      <c r="O6">
        <v>66526</v>
      </c>
      <c r="P6">
        <f t="shared" si="3"/>
        <v>0.94122598683221592</v>
      </c>
      <c r="Q6">
        <f t="shared" si="4"/>
        <v>43.209724895988309</v>
      </c>
    </row>
    <row r="7" spans="1:17">
      <c r="A7">
        <v>3</v>
      </c>
      <c r="B7">
        <v>23511</v>
      </c>
      <c r="C7">
        <v>20826</v>
      </c>
      <c r="D7">
        <f t="shared" si="0"/>
        <v>1.1289253817343705</v>
      </c>
      <c r="E7">
        <f t="shared" si="1"/>
        <v>12.987096435970669</v>
      </c>
      <c r="G7">
        <v>3</v>
      </c>
      <c r="H7">
        <v>18222</v>
      </c>
      <c r="I7">
        <v>22466</v>
      </c>
      <c r="J7">
        <f t="shared" si="5"/>
        <v>0.81109231727944453</v>
      </c>
      <c r="K7">
        <f t="shared" si="2"/>
        <v>23.156094035640116</v>
      </c>
      <c r="M7">
        <v>3</v>
      </c>
      <c r="N7">
        <v>19421</v>
      </c>
      <c r="O7">
        <v>69186</v>
      </c>
      <c r="P7">
        <f t="shared" si="3"/>
        <v>0.28070707946694418</v>
      </c>
      <c r="Q7">
        <f t="shared" si="4"/>
        <v>12.88667742902552</v>
      </c>
    </row>
    <row r="12" spans="1:17">
      <c r="A12" t="s">
        <v>7</v>
      </c>
    </row>
    <row r="13" spans="1:17">
      <c r="A13" t="s">
        <v>3</v>
      </c>
      <c r="B13" t="s">
        <v>6</v>
      </c>
      <c r="C13" t="s">
        <v>1</v>
      </c>
      <c r="D13" t="s">
        <v>9</v>
      </c>
      <c r="E13" t="s">
        <v>10</v>
      </c>
      <c r="G13" t="s">
        <v>4</v>
      </c>
      <c r="H13" t="s">
        <v>6</v>
      </c>
      <c r="I13" t="s">
        <v>1</v>
      </c>
      <c r="J13" t="s">
        <v>9</v>
      </c>
      <c r="K13" t="s">
        <v>10</v>
      </c>
      <c r="M13" t="s">
        <v>5</v>
      </c>
      <c r="N13" t="s">
        <v>6</v>
      </c>
      <c r="O13" t="s">
        <v>1</v>
      </c>
      <c r="P13" t="s">
        <v>9</v>
      </c>
      <c r="Q13" t="s">
        <v>10</v>
      </c>
    </row>
    <row r="14" spans="1:17">
      <c r="A14">
        <v>0</v>
      </c>
      <c r="B14">
        <v>50362</v>
      </c>
      <c r="C14">
        <v>104374</v>
      </c>
      <c r="D14">
        <f>B14/C14</f>
        <v>0.48251480253703027</v>
      </c>
      <c r="E14">
        <f>(D14/0.482514803)*100</f>
        <v>99.999999904050668</v>
      </c>
      <c r="G14">
        <v>0</v>
      </c>
      <c r="H14">
        <v>71896</v>
      </c>
      <c r="I14">
        <v>98797</v>
      </c>
      <c r="J14">
        <f>H14/I14</f>
        <v>0.72771440428353085</v>
      </c>
      <c r="K14">
        <f>(J14/0.727714404)*100</f>
        <v>100.00000003896183</v>
      </c>
      <c r="M14">
        <v>0</v>
      </c>
      <c r="N14">
        <v>59586</v>
      </c>
      <c r="O14">
        <v>50757</v>
      </c>
      <c r="P14">
        <f>N14/O14</f>
        <v>1.173946450735859</v>
      </c>
      <c r="Q14">
        <f>(P14/1.173946451)*100</f>
        <v>99.999999977499741</v>
      </c>
    </row>
    <row r="15" spans="1:17">
      <c r="A15">
        <v>1</v>
      </c>
      <c r="B15">
        <v>36701</v>
      </c>
      <c r="C15">
        <v>112246</v>
      </c>
      <c r="D15">
        <f t="shared" ref="D15:D17" si="6">B15/C15</f>
        <v>0.32696933521016341</v>
      </c>
      <c r="E15">
        <f t="shared" ref="E15:E17" si="7">(D15/0.482514803)*100</f>
        <v>67.763586355746156</v>
      </c>
      <c r="G15">
        <v>1</v>
      </c>
      <c r="H15">
        <v>63149</v>
      </c>
      <c r="I15">
        <v>95449</v>
      </c>
      <c r="J15">
        <f t="shared" ref="J15:J17" si="8">H15/I15</f>
        <v>0.66159938815493091</v>
      </c>
      <c r="K15">
        <f t="shared" ref="K15:K17" si="9">(J15/0.727714404)*100</f>
        <v>90.914702872217831</v>
      </c>
      <c r="M15">
        <v>1</v>
      </c>
      <c r="N15">
        <v>52348</v>
      </c>
      <c r="O15">
        <v>56383</v>
      </c>
      <c r="P15">
        <f t="shared" ref="P15:P17" si="10">N15/O15</f>
        <v>0.92843587606193356</v>
      </c>
      <c r="Q15">
        <f t="shared" ref="Q15:Q17" si="11">(P15/1.173946451)*100</f>
        <v>79.086731364200318</v>
      </c>
    </row>
    <row r="16" spans="1:17">
      <c r="A16">
        <v>2</v>
      </c>
      <c r="B16">
        <v>20994</v>
      </c>
      <c r="C16">
        <v>112082</v>
      </c>
      <c r="D16">
        <f t="shared" si="6"/>
        <v>0.18730929141164504</v>
      </c>
      <c r="E16">
        <f t="shared" si="7"/>
        <v>38.819387560146012</v>
      </c>
      <c r="G16">
        <v>2</v>
      </c>
      <c r="H16">
        <v>37710</v>
      </c>
      <c r="I16">
        <v>99273</v>
      </c>
      <c r="J16">
        <f t="shared" si="8"/>
        <v>0.37986159378683026</v>
      </c>
      <c r="K16">
        <f t="shared" si="9"/>
        <v>52.19926824298922</v>
      </c>
      <c r="M16">
        <v>2</v>
      </c>
      <c r="N16">
        <v>24979</v>
      </c>
      <c r="O16">
        <v>62902</v>
      </c>
      <c r="P16">
        <f t="shared" si="10"/>
        <v>0.39710978983180184</v>
      </c>
      <c r="Q16">
        <f t="shared" si="11"/>
        <v>33.826908330744793</v>
      </c>
    </row>
    <row r="17" spans="1:17">
      <c r="A17">
        <v>3</v>
      </c>
      <c r="B17">
        <v>14504</v>
      </c>
      <c r="C17">
        <v>101136</v>
      </c>
      <c r="D17">
        <f t="shared" si="6"/>
        <v>0.1434108527131783</v>
      </c>
      <c r="E17">
        <f t="shared" si="7"/>
        <v>29.721544670035399</v>
      </c>
      <c r="G17">
        <v>3</v>
      </c>
      <c r="H17">
        <v>23618</v>
      </c>
      <c r="I17">
        <v>85874</v>
      </c>
      <c r="J17">
        <f t="shared" si="8"/>
        <v>0.27503085916575448</v>
      </c>
      <c r="K17">
        <f t="shared" si="9"/>
        <v>37.793790758297881</v>
      </c>
      <c r="M17">
        <v>3</v>
      </c>
      <c r="N17">
        <v>17248</v>
      </c>
      <c r="O17">
        <v>43121</v>
      </c>
      <c r="P17">
        <f t="shared" si="10"/>
        <v>0.3999907237772779</v>
      </c>
      <c r="Q17">
        <f t="shared" si="11"/>
        <v>34.072314238571508</v>
      </c>
    </row>
    <row r="22" spans="1:17">
      <c r="A22" t="s">
        <v>8</v>
      </c>
    </row>
    <row r="23" spans="1:17">
      <c r="A23" t="s">
        <v>3</v>
      </c>
      <c r="B23" t="s">
        <v>6</v>
      </c>
      <c r="C23" t="s">
        <v>1</v>
      </c>
      <c r="D23" t="s">
        <v>9</v>
      </c>
      <c r="E23" t="s">
        <v>10</v>
      </c>
      <c r="G23" t="s">
        <v>4</v>
      </c>
      <c r="H23" t="s">
        <v>6</v>
      </c>
      <c r="I23" t="s">
        <v>1</v>
      </c>
      <c r="J23" t="s">
        <v>9</v>
      </c>
      <c r="K23" t="s">
        <v>10</v>
      </c>
      <c r="M23" t="s">
        <v>5</v>
      </c>
      <c r="N23" t="s">
        <v>6</v>
      </c>
      <c r="O23" t="s">
        <v>1</v>
      </c>
      <c r="P23" t="s">
        <v>9</v>
      </c>
      <c r="Q23" t="s">
        <v>10</v>
      </c>
    </row>
    <row r="24" spans="1:17">
      <c r="A24">
        <v>0</v>
      </c>
      <c r="B24">
        <v>130852</v>
      </c>
      <c r="C24">
        <v>40233</v>
      </c>
      <c r="D24">
        <f>B24/C24</f>
        <v>3.2523550319389556</v>
      </c>
      <c r="E24">
        <f>(D24/3.252355032)*100</f>
        <v>99.999999998123073</v>
      </c>
      <c r="G24">
        <v>0</v>
      </c>
      <c r="H24">
        <v>174657</v>
      </c>
      <c r="I24">
        <v>55625</v>
      </c>
      <c r="J24">
        <f>H24/I24</f>
        <v>3.1399011235955054</v>
      </c>
      <c r="K24">
        <f>(J24/3.139901124)*100</f>
        <v>99.99999998711759</v>
      </c>
      <c r="M24">
        <v>0</v>
      </c>
      <c r="N24">
        <v>225605</v>
      </c>
      <c r="O24">
        <v>92823</v>
      </c>
      <c r="P24">
        <f>N24/O24</f>
        <v>2.4304859786906263</v>
      </c>
      <c r="Q24">
        <f>(P24/2.430485979)*100</f>
        <v>99.99999998727111</v>
      </c>
    </row>
    <row r="25" spans="1:17">
      <c r="A25">
        <v>1</v>
      </c>
      <c r="B25">
        <v>98649</v>
      </c>
      <c r="C25">
        <v>38639</v>
      </c>
      <c r="D25">
        <f t="shared" ref="D25:D27" si="12">B25/C25</f>
        <v>2.5530940241724682</v>
      </c>
      <c r="E25">
        <f t="shared" ref="E25:E27" si="13">(D25/3.252355032)*100</f>
        <v>78.499856228871508</v>
      </c>
      <c r="G25">
        <v>1</v>
      </c>
      <c r="H25">
        <v>115785</v>
      </c>
      <c r="I25">
        <v>49896</v>
      </c>
      <c r="J25">
        <f t="shared" ref="J25:J27" si="14">H25/I25</f>
        <v>2.3205266955266954</v>
      </c>
      <c r="K25">
        <f>(J25/3.139901124)*100</f>
        <v>73.904451251334862</v>
      </c>
      <c r="M25">
        <v>1</v>
      </c>
      <c r="N25">
        <v>191020</v>
      </c>
      <c r="O25">
        <v>110377</v>
      </c>
      <c r="P25">
        <f t="shared" ref="P25:P27" si="15">N25/O25</f>
        <v>1.7306141678066989</v>
      </c>
      <c r="Q25">
        <f t="shared" ref="Q25:Q27" si="16">(P25/2.430485979)*100</f>
        <v>71.204449758592858</v>
      </c>
    </row>
    <row r="26" spans="1:17">
      <c r="A26">
        <v>2</v>
      </c>
      <c r="B26">
        <v>64432</v>
      </c>
      <c r="C26">
        <v>38742</v>
      </c>
      <c r="D26">
        <f t="shared" si="12"/>
        <v>1.6631046409581334</v>
      </c>
      <c r="E26">
        <f t="shared" si="13"/>
        <v>51.135396492535612</v>
      </c>
      <c r="G26">
        <v>2</v>
      </c>
      <c r="H26">
        <v>70866</v>
      </c>
      <c r="I26">
        <v>63755</v>
      </c>
      <c r="J26">
        <f t="shared" si="14"/>
        <v>1.1115363500901889</v>
      </c>
      <c r="K26">
        <f t="shared" ref="K25:K27" si="17">(J26/3.139901124)*100</f>
        <v>35.400361546231572</v>
      </c>
      <c r="M26">
        <v>2</v>
      </c>
      <c r="N26">
        <v>115620</v>
      </c>
      <c r="O26">
        <v>118502</v>
      </c>
      <c r="P26">
        <f t="shared" si="15"/>
        <v>0.97567973536311625</v>
      </c>
      <c r="Q26">
        <f t="shared" si="16"/>
        <v>40.143401105508545</v>
      </c>
    </row>
    <row r="27" spans="1:17">
      <c r="A27">
        <v>3</v>
      </c>
      <c r="B27">
        <v>47127</v>
      </c>
      <c r="C27">
        <v>43094</v>
      </c>
      <c r="D27">
        <f t="shared" si="12"/>
        <v>1.0935861140762055</v>
      </c>
      <c r="E27">
        <f t="shared" si="13"/>
        <v>33.624438393606638</v>
      </c>
      <c r="G27">
        <v>3</v>
      </c>
      <c r="H27">
        <v>63993</v>
      </c>
      <c r="I27">
        <v>75502</v>
      </c>
      <c r="J27">
        <f t="shared" si="14"/>
        <v>0.84756695186882469</v>
      </c>
      <c r="K27">
        <f t="shared" si="17"/>
        <v>26.993428085693587</v>
      </c>
      <c r="M27">
        <v>3</v>
      </c>
      <c r="N27">
        <v>75150</v>
      </c>
      <c r="O27">
        <v>108489</v>
      </c>
      <c r="P27">
        <f t="shared" si="15"/>
        <v>0.69269695545170473</v>
      </c>
      <c r="Q27">
        <f t="shared" si="16"/>
        <v>28.500347726206925</v>
      </c>
    </row>
    <row r="31" spans="1:17">
      <c r="B31" t="s">
        <v>14</v>
      </c>
      <c r="C31" t="s">
        <v>15</v>
      </c>
      <c r="D31" t="s">
        <v>16</v>
      </c>
      <c r="H31" t="s">
        <v>4</v>
      </c>
      <c r="I31" t="s">
        <v>15</v>
      </c>
      <c r="J31" t="s">
        <v>16</v>
      </c>
      <c r="N31" t="s">
        <v>17</v>
      </c>
      <c r="O31" t="s">
        <v>15</v>
      </c>
      <c r="P31" t="s">
        <v>16</v>
      </c>
    </row>
    <row r="32" spans="1:17">
      <c r="B32">
        <v>0</v>
      </c>
      <c r="C32">
        <v>100</v>
      </c>
      <c r="H32">
        <v>0</v>
      </c>
      <c r="I32">
        <v>100</v>
      </c>
      <c r="N32">
        <v>0</v>
      </c>
      <c r="O32">
        <v>100</v>
      </c>
    </row>
    <row r="33" spans="2:16">
      <c r="B33">
        <v>1</v>
      </c>
      <c r="C33">
        <f>(E5+E15+E25)/3</f>
        <v>68.538626949035049</v>
      </c>
      <c r="D33">
        <f>STDEV(E5, E15, E25)</f>
        <v>9.5972089503035019</v>
      </c>
      <c r="H33">
        <v>1</v>
      </c>
      <c r="I33">
        <f>(K5+K15+K25)/3</f>
        <v>78.36052575952715</v>
      </c>
      <c r="J33">
        <f>STDEV(K5,K15,K25)</f>
        <v>11.023684247844511</v>
      </c>
      <c r="N33">
        <v>1</v>
      </c>
      <c r="O33">
        <f>(Q5+Q15+Q25)/3</f>
        <v>74.171221457849285</v>
      </c>
      <c r="P33">
        <f>STDEV(Q5,Q15,Q25)</f>
        <v>4.2872807556033408</v>
      </c>
    </row>
    <row r="34" spans="2:16">
      <c r="B34">
        <v>2</v>
      </c>
      <c r="C34">
        <f t="shared" ref="C34:C35" si="18">(E6+E16+E26)/3</f>
        <v>38.833258600952661</v>
      </c>
      <c r="D34">
        <f t="shared" ref="D34:D35" si="19">STDEV(E6, E16, E26)</f>
        <v>12.295208239496827</v>
      </c>
      <c r="H34">
        <v>2</v>
      </c>
      <c r="I34">
        <f t="shared" ref="I34:I35" si="20">(K6+K16+K26)/3</f>
        <v>44.649052804081641</v>
      </c>
      <c r="J34">
        <f t="shared" ref="J34:J35" si="21">STDEV(K6,K16,K26)</f>
        <v>8.5272757450572652</v>
      </c>
      <c r="N34">
        <v>2</v>
      </c>
      <c r="O34">
        <f t="shared" ref="O34:O35" si="22">(Q6+Q16+Q26)/3</f>
        <v>39.060011444080551</v>
      </c>
      <c r="P34">
        <f t="shared" ref="P34:P35" si="23">STDEV(Q6,Q16,Q26)</f>
        <v>4.7843088887653273</v>
      </c>
    </row>
    <row r="35" spans="2:16">
      <c r="B35">
        <v>3</v>
      </c>
      <c r="C35">
        <f t="shared" si="18"/>
        <v>25.444359833204235</v>
      </c>
      <c r="D35">
        <f t="shared" si="19"/>
        <v>10.96338010676517</v>
      </c>
      <c r="H35">
        <v>3</v>
      </c>
      <c r="I35">
        <f t="shared" si="20"/>
        <v>29.31443762654386</v>
      </c>
      <c r="J35">
        <f t="shared" si="21"/>
        <v>7.5898521265348311</v>
      </c>
      <c r="N35">
        <v>3</v>
      </c>
      <c r="O35">
        <f t="shared" si="22"/>
        <v>25.153113131267986</v>
      </c>
      <c r="P35">
        <f t="shared" si="23"/>
        <v>10.982294219864285</v>
      </c>
    </row>
    <row r="39" spans="2:16">
      <c r="C39" t="s">
        <v>11</v>
      </c>
      <c r="D39" t="s">
        <v>12</v>
      </c>
      <c r="E39" t="s">
        <v>13</v>
      </c>
    </row>
    <row r="40" spans="2:16">
      <c r="B40">
        <v>0</v>
      </c>
      <c r="C40">
        <f>C32</f>
        <v>100</v>
      </c>
      <c r="D40">
        <f>I32</f>
        <v>100</v>
      </c>
      <c r="E40">
        <f>O32</f>
        <v>100</v>
      </c>
    </row>
    <row r="41" spans="2:16">
      <c r="B41">
        <v>1</v>
      </c>
      <c r="C41">
        <f t="shared" ref="C41:C43" si="24">C33</f>
        <v>68.538626949035049</v>
      </c>
      <c r="D41">
        <f>I33</f>
        <v>78.36052575952715</v>
      </c>
      <c r="E41">
        <f t="shared" ref="E41:E43" si="25">O33</f>
        <v>74.171221457849285</v>
      </c>
    </row>
    <row r="42" spans="2:16">
      <c r="B42">
        <v>2</v>
      </c>
      <c r="C42">
        <f t="shared" si="24"/>
        <v>38.833258600952661</v>
      </c>
      <c r="D42">
        <f t="shared" ref="D41:D43" si="26">I34</f>
        <v>44.649052804081641</v>
      </c>
      <c r="E42">
        <f t="shared" si="25"/>
        <v>39.060011444080551</v>
      </c>
    </row>
    <row r="43" spans="2:16">
      <c r="B43">
        <v>3</v>
      </c>
      <c r="C43">
        <f t="shared" si="24"/>
        <v>25.444359833204235</v>
      </c>
      <c r="D43">
        <f t="shared" si="26"/>
        <v>29.31443762654386</v>
      </c>
      <c r="E43">
        <f t="shared" si="25"/>
        <v>25.153113131267986</v>
      </c>
    </row>
  </sheetData>
  <phoneticPr fontId="1"/>
  <pageMargins left="0.78700000000000003" right="0.78700000000000003" top="0.98399999999999999" bottom="0.98399999999999999" header="0.51200000000000001" footer="0.51200000000000001"/>
  <pageSetup paperSize="10" orientation="portrait" horizontalDpi="4294967292" verticalDpi="4294967292"/>
  <drawing r:id="rId1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大阪大学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藤田 尚信</dc:creator>
  <cp:lastModifiedBy>藤田 尚信</cp:lastModifiedBy>
  <dcterms:created xsi:type="dcterms:W3CDTF">2016-03-08T12:17:30Z</dcterms:created>
  <dcterms:modified xsi:type="dcterms:W3CDTF">2016-03-08T14:40:59Z</dcterms:modified>
</cp:coreProperties>
</file>