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460" yWindow="0" windowWidth="25600" windowHeight="154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9" i="1" l="1"/>
  <c r="E28" i="1"/>
  <c r="E27" i="1"/>
  <c r="E26" i="1"/>
  <c r="C29" i="1"/>
  <c r="D29" i="1"/>
  <c r="B29" i="1"/>
  <c r="C28" i="1"/>
  <c r="D28" i="1"/>
  <c r="B28" i="1"/>
  <c r="C27" i="1"/>
  <c r="D27" i="1"/>
  <c r="B27" i="1"/>
  <c r="C26" i="1"/>
  <c r="D26" i="1"/>
  <c r="B26" i="1"/>
  <c r="C44" i="1"/>
  <c r="D44" i="1"/>
  <c r="B44" i="1"/>
  <c r="C43" i="1"/>
  <c r="D43" i="1"/>
  <c r="B43" i="1"/>
  <c r="C42" i="1"/>
  <c r="D42" i="1"/>
  <c r="B42" i="1"/>
  <c r="C41" i="1"/>
  <c r="D41" i="1"/>
  <c r="B41" i="1"/>
  <c r="E44" i="1"/>
  <c r="E43" i="1"/>
  <c r="E42" i="1"/>
  <c r="E41" i="1"/>
  <c r="E45" i="1"/>
  <c r="C45" i="1"/>
  <c r="D45" i="1"/>
  <c r="B45" i="1"/>
  <c r="E30" i="1"/>
  <c r="C30" i="1"/>
  <c r="D30" i="1"/>
  <c r="B30" i="1"/>
  <c r="E15" i="1"/>
  <c r="C15" i="1"/>
  <c r="D15" i="1"/>
  <c r="B15" i="1"/>
  <c r="E14" i="1"/>
  <c r="C14" i="1"/>
  <c r="D14" i="1"/>
  <c r="B14" i="1"/>
  <c r="E13" i="1"/>
  <c r="C13" i="1"/>
  <c r="D13" i="1"/>
  <c r="B13" i="1"/>
  <c r="E12" i="1"/>
  <c r="E11" i="1"/>
  <c r="C12" i="1"/>
  <c r="D12" i="1"/>
  <c r="B12" i="1"/>
  <c r="C11" i="1"/>
  <c r="D11" i="1"/>
  <c r="B11" i="1"/>
</calcChain>
</file>

<file path=xl/sharedStrings.xml><?xml version="1.0" encoding="utf-8"?>
<sst xmlns="http://schemas.openxmlformats.org/spreadsheetml/2006/main" count="66" uniqueCount="12">
  <si>
    <t>raw data</t>
  </si>
  <si>
    <t>Tim44 WT</t>
  </si>
  <si>
    <t>D345A+E295A</t>
  </si>
  <si>
    <t>D345A+E350A</t>
  </si>
  <si>
    <t>WT</t>
  </si>
  <si>
    <t>D345A+E303A</t>
  </si>
  <si>
    <t>Tim23</t>
  </si>
  <si>
    <t>Tim44</t>
  </si>
  <si>
    <t>Pam18</t>
  </si>
  <si>
    <t>Pam16</t>
  </si>
  <si>
    <t>Tim17</t>
  </si>
  <si>
    <t>Pam17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</si>
</sst>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/>
    <xf numFmtId="0" fontId="0" fillId="0" borderId="0" xfId="0" applyAlignment="1">
      <alignment wrapText="1"/>
    </xf>
  </cellXfs>
  <cellStyles count="1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5"/>
  <sheetViews>
    <sheetView tabSelected="1" topLeftCell="A10" workbookViewId="0">
      <selection activeCell="E44" sqref="E44"/>
    </sheetView>
  </sheetViews>
  <sheetFormatPr baseColWidth="10" defaultRowHeight="15" x14ac:dyDescent="0"/>
  <sheetData>
    <row r="2" spans="1:6" s="1" customForma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s="1" customFormat="1">
      <c r="A3" s="1" t="s">
        <v>6</v>
      </c>
      <c r="B3" s="1">
        <v>9653</v>
      </c>
      <c r="C3" s="1">
        <v>9503</v>
      </c>
      <c r="D3" s="1">
        <v>9674</v>
      </c>
      <c r="E3" s="1">
        <v>8522</v>
      </c>
      <c r="F3" s="1">
        <v>9232</v>
      </c>
    </row>
    <row r="4" spans="1:6" s="1" customFormat="1">
      <c r="A4" s="1" t="s">
        <v>7</v>
      </c>
      <c r="B4" s="1">
        <v>8844</v>
      </c>
      <c r="C4" s="1">
        <v>6592</v>
      </c>
      <c r="D4" s="1">
        <v>7033</v>
      </c>
      <c r="E4" s="1">
        <v>6499</v>
      </c>
      <c r="F4" s="1">
        <v>1675</v>
      </c>
    </row>
    <row r="5" spans="1:6" s="1" customFormat="1">
      <c r="A5" s="1" t="s">
        <v>8</v>
      </c>
      <c r="B5" s="1">
        <v>11924</v>
      </c>
      <c r="C5" s="1">
        <v>8715</v>
      </c>
      <c r="D5" s="1">
        <v>7931</v>
      </c>
      <c r="E5" s="1">
        <v>8812</v>
      </c>
      <c r="F5" s="1">
        <v>5811</v>
      </c>
    </row>
    <row r="6" spans="1:6" s="1" customFormat="1">
      <c r="A6" s="1" t="s">
        <v>9</v>
      </c>
      <c r="B6" s="1">
        <v>8623</v>
      </c>
      <c r="C6" s="1">
        <v>6501</v>
      </c>
      <c r="D6" s="1">
        <v>6715</v>
      </c>
      <c r="E6" s="1">
        <v>3607</v>
      </c>
      <c r="F6" s="1">
        <v>1792</v>
      </c>
    </row>
    <row r="7" spans="1:6" s="1" customFormat="1">
      <c r="A7" s="1" t="s">
        <v>10</v>
      </c>
      <c r="B7" s="1">
        <v>13041</v>
      </c>
      <c r="C7" s="1">
        <v>12952</v>
      </c>
      <c r="D7" s="1">
        <v>14026</v>
      </c>
      <c r="E7" s="1">
        <v>5231</v>
      </c>
      <c r="F7" s="1">
        <v>6102</v>
      </c>
    </row>
    <row r="8" spans="1:6" s="1" customFormat="1">
      <c r="A8" s="2" t="s">
        <v>11</v>
      </c>
      <c r="B8" s="1">
        <v>2610</v>
      </c>
      <c r="C8">
        <v>4136</v>
      </c>
      <c r="D8">
        <v>4276</v>
      </c>
      <c r="E8" s="1">
        <v>5578</v>
      </c>
      <c r="F8" s="1">
        <v>11158</v>
      </c>
    </row>
    <row r="9" spans="1:6" s="1" customFormat="1"/>
    <row r="10" spans="1:6" s="1" customFormat="1">
      <c r="A10" s="1" t="s">
        <v>0</v>
      </c>
      <c r="B10" s="1" t="s">
        <v>1</v>
      </c>
      <c r="C10" s="1" t="s">
        <v>2</v>
      </c>
      <c r="D10" s="1" t="s">
        <v>3</v>
      </c>
      <c r="E10" s="1" t="s">
        <v>5</v>
      </c>
    </row>
    <row r="11" spans="1:6" s="1" customFormat="1">
      <c r="A11" s="1" t="s">
        <v>10</v>
      </c>
      <c r="B11" s="1">
        <f>100*B7/13041</f>
        <v>100</v>
      </c>
      <c r="C11" s="1">
        <f>100*C7/13041</f>
        <v>99.317536998696426</v>
      </c>
      <c r="D11" s="1">
        <f>100*D7/13041</f>
        <v>107.5531017560003</v>
      </c>
      <c r="E11" s="1">
        <f>100*F7/5231</f>
        <v>116.65073599694131</v>
      </c>
    </row>
    <row r="12" spans="1:6" s="1" customFormat="1">
      <c r="A12" s="1" t="s">
        <v>7</v>
      </c>
      <c r="B12" s="1">
        <f>100*B4/8844</f>
        <v>100</v>
      </c>
      <c r="C12" s="1">
        <f>100*C4/8844</f>
        <v>74.536408864767068</v>
      </c>
      <c r="D12" s="1">
        <f>100*D4/8844</f>
        <v>79.522840343735865</v>
      </c>
      <c r="E12" s="1">
        <f>100*F4/6499</f>
        <v>25.773195876288661</v>
      </c>
    </row>
    <row r="13" spans="1:6" s="1" customFormat="1">
      <c r="A13" s="1" t="s">
        <v>8</v>
      </c>
      <c r="B13" s="1">
        <f>100*B5/11924</f>
        <v>100</v>
      </c>
      <c r="C13" s="1">
        <f>100*C5/11924</f>
        <v>73.087889969808785</v>
      </c>
      <c r="D13" s="1">
        <f>100*D5/11924</f>
        <v>66.512915129151295</v>
      </c>
      <c r="E13" s="1">
        <f>100*F5/8812</f>
        <v>65.944167044938723</v>
      </c>
    </row>
    <row r="14" spans="1:6" s="1" customFormat="1">
      <c r="A14" s="1" t="s">
        <v>9</v>
      </c>
      <c r="B14" s="1">
        <f>100*B6/8623</f>
        <v>100</v>
      </c>
      <c r="C14" s="1">
        <f t="shared" ref="C14:E14" si="0">100*C6/8623</f>
        <v>75.39139510611156</v>
      </c>
      <c r="D14" s="1">
        <f t="shared" si="0"/>
        <v>77.873130001159694</v>
      </c>
      <c r="E14" s="1">
        <f>100*F6/3607</f>
        <v>49.681175492098696</v>
      </c>
    </row>
    <row r="15" spans="1:6" s="1" customFormat="1">
      <c r="A15" s="2" t="s">
        <v>11</v>
      </c>
      <c r="B15" s="1">
        <f>100*B8/2610</f>
        <v>100</v>
      </c>
      <c r="C15" s="1">
        <f t="shared" ref="C15:D15" si="1">100*C8/2610</f>
        <v>158.46743295019158</v>
      </c>
      <c r="D15" s="1">
        <f t="shared" si="1"/>
        <v>163.83141762452107</v>
      </c>
      <c r="E15" s="1">
        <f>100*F8/5578</f>
        <v>200.03585514521333</v>
      </c>
    </row>
    <row r="17" spans="1:6">
      <c r="A17" s="1" t="s">
        <v>0</v>
      </c>
      <c r="B17" s="1" t="s">
        <v>1</v>
      </c>
      <c r="C17" s="1" t="s">
        <v>2</v>
      </c>
      <c r="D17" s="1" t="s">
        <v>3</v>
      </c>
      <c r="E17" s="1" t="s">
        <v>4</v>
      </c>
      <c r="F17" s="1" t="s">
        <v>5</v>
      </c>
    </row>
    <row r="18" spans="1:6">
      <c r="A18" s="1" t="s">
        <v>6</v>
      </c>
      <c r="B18" s="1">
        <v>9457</v>
      </c>
      <c r="C18" s="1">
        <v>9693</v>
      </c>
      <c r="D18" s="1">
        <v>10757</v>
      </c>
      <c r="E18" s="1">
        <v>8316</v>
      </c>
      <c r="F18" s="1">
        <v>8876</v>
      </c>
    </row>
    <row r="19" spans="1:6">
      <c r="A19" s="1" t="s">
        <v>7</v>
      </c>
      <c r="B19" s="1">
        <v>8946</v>
      </c>
      <c r="C19" s="1">
        <v>6793</v>
      </c>
      <c r="D19" s="1">
        <v>6931</v>
      </c>
      <c r="E19" s="1">
        <v>6711</v>
      </c>
      <c r="F19" s="1">
        <v>1464</v>
      </c>
    </row>
    <row r="20" spans="1:6">
      <c r="A20" s="1" t="s">
        <v>8</v>
      </c>
      <c r="B20" s="1">
        <v>10602</v>
      </c>
      <c r="C20" s="1">
        <v>8531</v>
      </c>
      <c r="D20" s="1">
        <v>8039</v>
      </c>
      <c r="E20" s="1">
        <v>9369</v>
      </c>
      <c r="F20" s="1">
        <v>5046</v>
      </c>
    </row>
    <row r="21" spans="1:6">
      <c r="A21" s="1" t="s">
        <v>9</v>
      </c>
      <c r="B21" s="1">
        <v>8519</v>
      </c>
      <c r="C21" s="1">
        <v>6329</v>
      </c>
      <c r="D21" s="1">
        <v>6265</v>
      </c>
      <c r="E21" s="1">
        <v>3381</v>
      </c>
      <c r="F21" s="1">
        <v>1489</v>
      </c>
    </row>
    <row r="22" spans="1:6">
      <c r="A22" s="1" t="s">
        <v>10</v>
      </c>
      <c r="B22" s="1">
        <v>12458</v>
      </c>
      <c r="C22" s="1">
        <v>11960</v>
      </c>
      <c r="D22" s="1">
        <v>13040</v>
      </c>
      <c r="E22" s="1">
        <v>5575</v>
      </c>
      <c r="F22" s="1">
        <v>6168</v>
      </c>
    </row>
    <row r="23" spans="1:6">
      <c r="A23" s="3" t="s">
        <v>11</v>
      </c>
      <c r="B23">
        <v>3189</v>
      </c>
      <c r="C23">
        <v>5809</v>
      </c>
      <c r="D23">
        <v>5785</v>
      </c>
      <c r="E23" s="1">
        <v>6212</v>
      </c>
      <c r="F23" s="1">
        <v>12017</v>
      </c>
    </row>
    <row r="24" spans="1:6">
      <c r="A24" s="1"/>
      <c r="B24" s="1"/>
      <c r="C24" s="1"/>
      <c r="D24" s="1"/>
      <c r="E24" s="1"/>
      <c r="F24" s="1"/>
    </row>
    <row r="25" spans="1:6">
      <c r="A25" s="1" t="s">
        <v>0</v>
      </c>
      <c r="B25" s="1" t="s">
        <v>1</v>
      </c>
      <c r="C25" s="1" t="s">
        <v>2</v>
      </c>
      <c r="D25" s="1" t="s">
        <v>3</v>
      </c>
      <c r="E25" s="1" t="s">
        <v>5</v>
      </c>
      <c r="F25" s="1"/>
    </row>
    <row r="26" spans="1:6">
      <c r="A26" s="1" t="s">
        <v>10</v>
      </c>
      <c r="B26" s="1">
        <f>100*B22/12458</f>
        <v>100</v>
      </c>
      <c r="C26" s="1">
        <f t="shared" ref="C26:D26" si="2">100*C22/12458</f>
        <v>96.002568630598816</v>
      </c>
      <c r="D26" s="1">
        <f t="shared" si="2"/>
        <v>104.67169690158934</v>
      </c>
      <c r="E26" s="1">
        <f>100*F22/5575</f>
        <v>110.63677130044843</v>
      </c>
      <c r="F26" s="1"/>
    </row>
    <row r="27" spans="1:6">
      <c r="A27" s="1" t="s">
        <v>7</v>
      </c>
      <c r="B27" s="1">
        <f>100*B19/8946</f>
        <v>100</v>
      </c>
      <c r="C27" s="1">
        <f t="shared" ref="C27:D27" si="3">100*C19/8946</f>
        <v>75.933378046054102</v>
      </c>
      <c r="D27" s="1">
        <f t="shared" si="3"/>
        <v>77.475966912586628</v>
      </c>
      <c r="E27" s="1">
        <f>100*F19/6711</f>
        <v>21.814930710773357</v>
      </c>
      <c r="F27" s="1"/>
    </row>
    <row r="28" spans="1:6">
      <c r="A28" s="1" t="s">
        <v>8</v>
      </c>
      <c r="B28" s="1">
        <f>100*B20/10602</f>
        <v>100</v>
      </c>
      <c r="C28" s="1">
        <f t="shared" ref="C28:D28" si="4">100*C20/10602</f>
        <v>80.465949820788524</v>
      </c>
      <c r="D28" s="1">
        <f t="shared" si="4"/>
        <v>75.825315978117331</v>
      </c>
      <c r="E28" s="1">
        <f>100*F20/9369</f>
        <v>53.858469420429074</v>
      </c>
      <c r="F28" s="1"/>
    </row>
    <row r="29" spans="1:6">
      <c r="A29" s="1" t="s">
        <v>9</v>
      </c>
      <c r="B29" s="1">
        <f>100*B21/8519</f>
        <v>100</v>
      </c>
      <c r="C29" s="1">
        <f t="shared" ref="C29:D29" si="5">100*C21/8519</f>
        <v>74.292757365888022</v>
      </c>
      <c r="D29" s="1">
        <f t="shared" si="5"/>
        <v>73.541495480690216</v>
      </c>
      <c r="E29" s="1">
        <f>100*F21/3381</f>
        <v>44.040224785566402</v>
      </c>
      <c r="F29" s="1"/>
    </row>
    <row r="30" spans="1:6">
      <c r="A30" s="3" t="s">
        <v>11</v>
      </c>
      <c r="B30" s="1">
        <f>100*B23/3189</f>
        <v>100</v>
      </c>
      <c r="C30" s="1">
        <f t="shared" ref="C30:D30" si="6">100*C23/3189</f>
        <v>182.15741611790531</v>
      </c>
      <c r="D30" s="1">
        <f t="shared" si="6"/>
        <v>181.40482910003135</v>
      </c>
      <c r="E30" s="1">
        <f>100*F23/6212</f>
        <v>193.44816484224083</v>
      </c>
      <c r="F30" s="1"/>
    </row>
    <row r="32" spans="1:6">
      <c r="A32" s="1" t="s">
        <v>0</v>
      </c>
      <c r="B32" s="1" t="s">
        <v>1</v>
      </c>
      <c r="C32" s="1" t="s">
        <v>2</v>
      </c>
      <c r="D32" s="1" t="s">
        <v>3</v>
      </c>
      <c r="E32" s="1" t="s">
        <v>4</v>
      </c>
      <c r="F32" s="1" t="s">
        <v>5</v>
      </c>
    </row>
    <row r="33" spans="1:6">
      <c r="A33" s="1" t="s">
        <v>6</v>
      </c>
      <c r="B33">
        <v>13896.823</v>
      </c>
      <c r="C33">
        <v>15352.288</v>
      </c>
      <c r="D33">
        <v>15933.823</v>
      </c>
      <c r="E33">
        <v>20482.136999999999</v>
      </c>
      <c r="F33">
        <v>20888.409</v>
      </c>
    </row>
    <row r="34" spans="1:6">
      <c r="A34" s="1" t="s">
        <v>7</v>
      </c>
      <c r="B34">
        <v>23967.966</v>
      </c>
      <c r="C34">
        <v>17439.752</v>
      </c>
      <c r="D34">
        <v>16498.338</v>
      </c>
      <c r="E34">
        <v>17314.773000000001</v>
      </c>
      <c r="F34">
        <v>7680.1750000000002</v>
      </c>
    </row>
    <row r="35" spans="1:6">
      <c r="A35" s="1" t="s">
        <v>8</v>
      </c>
      <c r="B35">
        <v>16443.852999999999</v>
      </c>
      <c r="C35">
        <v>14403.267</v>
      </c>
      <c r="D35">
        <v>12199.316999999999</v>
      </c>
      <c r="E35">
        <v>20212.631000000001</v>
      </c>
      <c r="F35">
        <v>15821.459000000001</v>
      </c>
    </row>
    <row r="36" spans="1:6">
      <c r="A36" s="1" t="s">
        <v>9</v>
      </c>
      <c r="B36" s="4">
        <v>16928.116000000002</v>
      </c>
      <c r="C36">
        <v>14580.995000000001</v>
      </c>
      <c r="D36">
        <v>13262.995000000001</v>
      </c>
      <c r="E36">
        <v>13677.761</v>
      </c>
      <c r="F36">
        <v>7580.2460000000001</v>
      </c>
    </row>
    <row r="37" spans="1:6">
      <c r="A37" s="1" t="s">
        <v>10</v>
      </c>
      <c r="B37">
        <v>16960.885999999999</v>
      </c>
      <c r="C37">
        <v>17324.329000000002</v>
      </c>
      <c r="D37">
        <v>17477.986000000001</v>
      </c>
      <c r="E37">
        <v>8684.8320000000003</v>
      </c>
      <c r="F37">
        <v>9371.4889999999996</v>
      </c>
    </row>
    <row r="38" spans="1:6">
      <c r="A38" s="3" t="s">
        <v>11</v>
      </c>
      <c r="B38">
        <v>443.84899999999999</v>
      </c>
      <c r="C38">
        <v>758.16300000000001</v>
      </c>
      <c r="D38">
        <v>755.577</v>
      </c>
      <c r="E38" s="1">
        <v>632.72400000000005</v>
      </c>
      <c r="F38" s="1">
        <v>1291.922</v>
      </c>
    </row>
    <row r="40" spans="1:6">
      <c r="A40" s="1" t="s">
        <v>0</v>
      </c>
      <c r="B40" s="1" t="s">
        <v>1</v>
      </c>
      <c r="C40" s="1" t="s">
        <v>2</v>
      </c>
      <c r="D40" s="1" t="s">
        <v>3</v>
      </c>
      <c r="E40" s="1" t="s">
        <v>5</v>
      </c>
    </row>
    <row r="41" spans="1:6">
      <c r="A41" s="1" t="s">
        <v>10</v>
      </c>
      <c r="B41" s="1">
        <f>100*B37/16960.886</f>
        <v>100</v>
      </c>
      <c r="C41" s="1">
        <f t="shared" ref="C41:D41" si="7">100*C37/16960.886</f>
        <v>102.14283027431469</v>
      </c>
      <c r="D41" s="1">
        <f t="shared" si="7"/>
        <v>103.04877940928323</v>
      </c>
      <c r="E41" s="1">
        <f>100*F37/8684.832</f>
        <v>107.90639358366401</v>
      </c>
    </row>
    <row r="42" spans="1:6">
      <c r="A42" s="1" t="s">
        <v>7</v>
      </c>
      <c r="B42" s="1">
        <f>100*B34/23967.966</f>
        <v>100</v>
      </c>
      <c r="C42" s="1">
        <f t="shared" ref="C42:D42" si="8">100*C34/23967.966</f>
        <v>72.762753418458615</v>
      </c>
      <c r="D42" s="1">
        <f t="shared" si="8"/>
        <v>68.834952452786354</v>
      </c>
      <c r="E42" s="1">
        <f>100*F34/17314.773</f>
        <v>44.356198028123153</v>
      </c>
    </row>
    <row r="43" spans="1:6">
      <c r="A43" s="1" t="s">
        <v>8</v>
      </c>
      <c r="B43" s="1">
        <f>100*B35/16443.853</f>
        <v>100</v>
      </c>
      <c r="C43" s="1">
        <f t="shared" ref="C43:D43" si="9">100*C35/16443.853</f>
        <v>87.590584761369499</v>
      </c>
      <c r="D43" s="1">
        <f t="shared" si="9"/>
        <v>74.18770406181568</v>
      </c>
      <c r="E43" s="1">
        <f>100*F35/E35</f>
        <v>78.275109262124261</v>
      </c>
    </row>
    <row r="44" spans="1:6">
      <c r="A44" s="1" t="s">
        <v>9</v>
      </c>
      <c r="B44" s="1">
        <f>100*B36/16928.116</f>
        <v>100</v>
      </c>
      <c r="C44" s="1">
        <f t="shared" ref="C44:D44" si="10">100*C36/16928.116</f>
        <v>86.134777195524876</v>
      </c>
      <c r="D44" s="1">
        <f t="shared" si="10"/>
        <v>78.348913724362461</v>
      </c>
      <c r="E44" s="1">
        <f>100*F36/E36</f>
        <v>55.420225576393676</v>
      </c>
    </row>
    <row r="45" spans="1:6">
      <c r="A45" s="3" t="s">
        <v>11</v>
      </c>
      <c r="B45" s="1">
        <f>100*B38/443.849</f>
        <v>100</v>
      </c>
      <c r="C45" s="1">
        <f t="shared" ref="C45:D45" si="11">100*C38/443.849</f>
        <v>170.81552509975239</v>
      </c>
      <c r="D45" s="1">
        <f t="shared" si="11"/>
        <v>170.23289452043375</v>
      </c>
      <c r="E45" s="1">
        <f>100*F38/632.724</f>
        <v>204.18413083745833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 See Yeun</dc:creator>
  <cp:lastModifiedBy>Ting See Yeun</cp:lastModifiedBy>
  <dcterms:created xsi:type="dcterms:W3CDTF">2016-12-08T21:41:26Z</dcterms:created>
  <dcterms:modified xsi:type="dcterms:W3CDTF">2017-03-30T16:34:25Z</dcterms:modified>
</cp:coreProperties>
</file>