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0" yWindow="0" windowWidth="25600" windowHeight="18380" tabRatio="500"/>
  </bookViews>
  <sheets>
    <sheet name="Figure 6B" sheetId="2" r:id="rId1"/>
    <sheet name="Figure 6C" sheetId="1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" i="2" l="1"/>
  <c r="F4" i="2"/>
  <c r="E5" i="2"/>
  <c r="F5" i="2"/>
  <c r="E6" i="2"/>
  <c r="F6" i="2"/>
  <c r="E7" i="2"/>
  <c r="F7" i="2"/>
  <c r="M9" i="1"/>
  <c r="C13" i="1"/>
  <c r="D13" i="1"/>
  <c r="E13" i="1"/>
  <c r="F13" i="1"/>
  <c r="G13" i="1"/>
  <c r="H13" i="1"/>
  <c r="I13" i="1"/>
  <c r="J13" i="1"/>
  <c r="K13" i="1"/>
  <c r="C14" i="1"/>
  <c r="D14" i="1"/>
  <c r="E14" i="1"/>
  <c r="F14" i="1"/>
  <c r="G14" i="1"/>
  <c r="H14" i="1"/>
  <c r="I14" i="1"/>
  <c r="J14" i="1"/>
  <c r="K14" i="1"/>
  <c r="C15" i="1"/>
  <c r="D15" i="1"/>
  <c r="E15" i="1"/>
  <c r="F15" i="1"/>
  <c r="G15" i="1"/>
  <c r="H15" i="1"/>
  <c r="I15" i="1"/>
  <c r="J15" i="1"/>
  <c r="K15" i="1"/>
  <c r="C16" i="1"/>
  <c r="D16" i="1"/>
  <c r="E16" i="1"/>
  <c r="F16" i="1"/>
  <c r="G16" i="1"/>
  <c r="H16" i="1"/>
  <c r="I16" i="1"/>
  <c r="J16" i="1"/>
  <c r="K16" i="1"/>
  <c r="C20" i="1"/>
  <c r="D20" i="1"/>
  <c r="E20" i="1"/>
  <c r="F20" i="1"/>
  <c r="C21" i="1"/>
  <c r="D21" i="1"/>
  <c r="E21" i="1"/>
  <c r="F21" i="1"/>
  <c r="C22" i="1"/>
  <c r="D22" i="1"/>
  <c r="E22" i="1"/>
  <c r="F22" i="1"/>
  <c r="C23" i="1"/>
  <c r="D23" i="1"/>
  <c r="E23" i="1"/>
  <c r="F23" i="1"/>
  <c r="C26" i="1"/>
  <c r="D26" i="1"/>
  <c r="C27" i="1"/>
  <c r="D27" i="1"/>
  <c r="C28" i="1"/>
  <c r="D28" i="1"/>
  <c r="C29" i="1"/>
  <c r="D29" i="1"/>
  <c r="C33" i="1"/>
  <c r="C34" i="1"/>
</calcChain>
</file>

<file path=xl/sharedStrings.xml><?xml version="1.0" encoding="utf-8"?>
<sst xmlns="http://schemas.openxmlformats.org/spreadsheetml/2006/main" count="45" uniqueCount="23">
  <si>
    <t>G85R  vs G85R/L42Q</t>
  </si>
  <si>
    <t>wt vs L42Q</t>
  </si>
  <si>
    <r>
      <t xml:space="preserve">p </t>
    </r>
    <r>
      <rPr>
        <b/>
        <sz val="11"/>
        <color theme="1"/>
        <rFont val="Calibri"/>
        <scheme val="minor"/>
      </rPr>
      <t>value</t>
    </r>
  </si>
  <si>
    <t>G85R/L42Q</t>
  </si>
  <si>
    <t>G85R</t>
  </si>
  <si>
    <t>L42Q</t>
  </si>
  <si>
    <t>WT</t>
  </si>
  <si>
    <t>SEM</t>
  </si>
  <si>
    <t>Mean</t>
  </si>
  <si>
    <t>Viability (% to ctrl)</t>
  </si>
  <si>
    <t>Biological replicates</t>
  </si>
  <si>
    <t>Mean of Ctrl</t>
  </si>
  <si>
    <t>MG132 5μM 24 h</t>
  </si>
  <si>
    <t>Ctrl</t>
  </si>
  <si>
    <t>Background subtracted</t>
  </si>
  <si>
    <t>mean</t>
  </si>
  <si>
    <t>Absorbance (450 nm)</t>
  </si>
  <si>
    <t>Replicates</t>
  </si>
  <si>
    <t>blank</t>
  </si>
  <si>
    <t>Relative IP efficiency</t>
  </si>
  <si>
    <t>Ratio (IP/WCL)</t>
  </si>
  <si>
    <t>Band density (IP)</t>
  </si>
  <si>
    <t>Band density (WCL)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</si>
</sst>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scheme val="minor"/>
    </font>
    <font>
      <b/>
      <sz val="11"/>
      <color theme="1"/>
      <name val="Calibri"/>
      <scheme val="minor"/>
    </font>
    <font>
      <sz val="10"/>
      <name val="Arial"/>
    </font>
    <font>
      <sz val="11"/>
      <color rgb="FF000000"/>
      <name val="Calibri"/>
      <family val="2"/>
      <scheme val="minor"/>
    </font>
    <font>
      <sz val="11"/>
      <color rgb="FFFFFFFF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B0C4D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ADFF2F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3" fillId="0" borderId="0"/>
    <xf numFmtId="0" fontId="6" fillId="0" borderId="0"/>
    <xf numFmtId="0" fontId="1" fillId="0" borderId="0"/>
    <xf numFmtId="0" fontId="7" fillId="2" borderId="0"/>
    <xf numFmtId="0" fontId="7" fillId="3" borderId="0"/>
    <xf numFmtId="0" fontId="8" fillId="4" borderId="0"/>
    <xf numFmtId="0" fontId="7" fillId="5" borderId="0"/>
    <xf numFmtId="0" fontId="7" fillId="6" borderId="0"/>
    <xf numFmtId="0" fontId="7" fillId="7" borderId="0"/>
    <xf numFmtId="0" fontId="7" fillId="8" borderId="0"/>
  </cellStyleXfs>
  <cellXfs count="18">
    <xf numFmtId="0" fontId="0" fillId="0" borderId="0" xfId="0"/>
    <xf numFmtId="0" fontId="3" fillId="0" borderId="0" xfId="1"/>
    <xf numFmtId="0" fontId="3" fillId="0" borderId="1" xfId="1" applyBorder="1" applyAlignment="1">
      <alignment horizontal="right"/>
    </xf>
    <xf numFmtId="0" fontId="4" fillId="0" borderId="1" xfId="1" applyFont="1" applyBorder="1" applyAlignment="1">
      <alignment horizontal="right"/>
    </xf>
    <xf numFmtId="0" fontId="3" fillId="0" borderId="1" xfId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0" xfId="1" applyFont="1"/>
    <xf numFmtId="164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5" fillId="0" borderId="0" xfId="1" applyFont="1" applyAlignment="1">
      <alignment horizontal="left"/>
    </xf>
    <xf numFmtId="1" fontId="1" fillId="0" borderId="1" xfId="3" applyNumberFormat="1" applyBorder="1" applyAlignment="1">
      <alignment horizontal="center"/>
    </xf>
    <xf numFmtId="0" fontId="1" fillId="0" borderId="1" xfId="3" applyBorder="1" applyAlignment="1">
      <alignment horizontal="center"/>
    </xf>
    <xf numFmtId="0" fontId="0" fillId="0" borderId="1" xfId="3" applyFont="1" applyBorder="1" applyAlignment="1">
      <alignment horizontal="center"/>
    </xf>
    <xf numFmtId="0" fontId="2" fillId="0" borderId="1" xfId="3" applyFont="1" applyBorder="1" applyAlignment="1">
      <alignment horizontal="center"/>
    </xf>
  </cellXfs>
  <cellStyles count="11">
    <cellStyle name="Normal" xfId="0" builtinId="0"/>
    <cellStyle name="Normal 2" xfId="2"/>
    <cellStyle name="Normal 2 2" xfId="3"/>
    <cellStyle name="Normal 3" xfId="1"/>
    <cellStyle name="Tecan.At.Excel.Attenuation" xfId="4"/>
    <cellStyle name="Tecan.At.Excel.AutoGain_0" xfId="5"/>
    <cellStyle name="Tecan.At.Excel.Error" xfId="6"/>
    <cellStyle name="Tecan.At.Excel.GFactorAndMeasurementBlank" xfId="7"/>
    <cellStyle name="Tecan.At.Excel.GFactorBlank" xfId="8"/>
    <cellStyle name="Tecan.At.Excel.GFactorReference" xfId="9"/>
    <cellStyle name="Tecan.At.Excel.MeasurementBlank" xfId="1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7233745781777"/>
          <c:y val="0.129919240864123"/>
          <c:w val="0.46473798533804"/>
          <c:h val="0.23897746252792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'Figure 6B'!$B$4:$B$7</c:f>
              <c:strCache>
                <c:ptCount val="4"/>
                <c:pt idx="0">
                  <c:v>WT</c:v>
                </c:pt>
                <c:pt idx="1">
                  <c:v>L42Q</c:v>
                </c:pt>
                <c:pt idx="2">
                  <c:v>G85R</c:v>
                </c:pt>
                <c:pt idx="3">
                  <c:v>G85R/L42Q</c:v>
                </c:pt>
              </c:strCache>
            </c:strRef>
          </c:cat>
          <c:val>
            <c:numRef>
              <c:f>'Figure 6B'!$F$4:$F$7</c:f>
              <c:numCache>
                <c:formatCode>0</c:formatCode>
                <c:ptCount val="4"/>
                <c:pt idx="0">
                  <c:v>1.000000174067827</c:v>
                </c:pt>
                <c:pt idx="1">
                  <c:v>2.02829597410236</c:v>
                </c:pt>
                <c:pt idx="2">
                  <c:v>76.59203448122902</c:v>
                </c:pt>
                <c:pt idx="3">
                  <c:v>88.16110050325612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7934648"/>
        <c:axId val="2130816904"/>
      </c:barChart>
      <c:catAx>
        <c:axId val="2117934648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>
            <a:solidFill>
              <a:schemeClr val="tx1"/>
            </a:solidFill>
          </a:ln>
        </c:spPr>
        <c:crossAx val="2130816904"/>
        <c:crosses val="autoZero"/>
        <c:auto val="1"/>
        <c:lblAlgn val="ctr"/>
        <c:lblOffset val="100"/>
        <c:noMultiLvlLbl val="0"/>
      </c:catAx>
      <c:valAx>
        <c:axId val="2130816904"/>
        <c:scaling>
          <c:orientation val="minMax"/>
          <c:max val="100.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Relative IP </a:t>
                </a:r>
              </a:p>
              <a:p>
                <a:pPr>
                  <a:defRPr b="0"/>
                </a:pPr>
                <a:r>
                  <a:rPr lang="en-US" b="0"/>
                  <a:t>efficiency</a:t>
                </a:r>
              </a:p>
            </c:rich>
          </c:tx>
          <c:layout>
            <c:manualLayout>
              <c:xMode val="edge"/>
              <c:yMode val="edge"/>
              <c:x val="0.00212053301029679"/>
              <c:y val="0.0578080735775796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117934648"/>
        <c:crosses val="autoZero"/>
        <c:crossBetween val="between"/>
        <c:majorUnit val="50.0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6C'!$D$26:$D$29</c:f>
                <c:numCache>
                  <c:formatCode>General</c:formatCode>
                  <c:ptCount val="4"/>
                  <c:pt idx="0">
                    <c:v>3.374914038728338</c:v>
                  </c:pt>
                  <c:pt idx="1">
                    <c:v>4.073326917483489</c:v>
                  </c:pt>
                  <c:pt idx="2">
                    <c:v>2.600366787009855</c:v>
                  </c:pt>
                  <c:pt idx="3">
                    <c:v>2.163379607917934</c:v>
                  </c:pt>
                </c:numCache>
              </c:numRef>
            </c:plus>
            <c:minus>
              <c:numRef>
                <c:f>'Figure 6C'!$D$26:$D$29</c:f>
                <c:numCache>
                  <c:formatCode>General</c:formatCode>
                  <c:ptCount val="4"/>
                  <c:pt idx="0">
                    <c:v>3.374914038728338</c:v>
                  </c:pt>
                  <c:pt idx="1">
                    <c:v>4.073326917483489</c:v>
                  </c:pt>
                  <c:pt idx="2">
                    <c:v>2.600366787009855</c:v>
                  </c:pt>
                  <c:pt idx="3">
                    <c:v>2.163379607917934</c:v>
                  </c:pt>
                </c:numCache>
              </c:numRef>
            </c:minus>
          </c:errBars>
          <c:cat>
            <c:strRef>
              <c:f>'Figure 6C'!$B$26:$B$29</c:f>
              <c:strCache>
                <c:ptCount val="4"/>
                <c:pt idx="0">
                  <c:v>WT</c:v>
                </c:pt>
                <c:pt idx="1">
                  <c:v>L42Q</c:v>
                </c:pt>
                <c:pt idx="2">
                  <c:v>G85R</c:v>
                </c:pt>
                <c:pt idx="3">
                  <c:v>G85R/L42Q</c:v>
                </c:pt>
              </c:strCache>
            </c:strRef>
          </c:cat>
          <c:val>
            <c:numRef>
              <c:f>'Figure 6C'!$C$26:$C$29</c:f>
              <c:numCache>
                <c:formatCode>General</c:formatCode>
                <c:ptCount val="4"/>
                <c:pt idx="0">
                  <c:v>84.41027088036115</c:v>
                </c:pt>
                <c:pt idx="1">
                  <c:v>87.64201762977473</c:v>
                </c:pt>
                <c:pt idx="2">
                  <c:v>62.87269467213115</c:v>
                </c:pt>
                <c:pt idx="3">
                  <c:v>48.4638196915777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9544632"/>
        <c:axId val="2115048536"/>
      </c:barChart>
      <c:catAx>
        <c:axId val="2119544632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>
            <a:solidFill>
              <a:schemeClr val="tx1"/>
            </a:solidFill>
          </a:ln>
        </c:spPr>
        <c:crossAx val="2115048536"/>
        <c:crosses val="autoZero"/>
        <c:auto val="1"/>
        <c:lblAlgn val="ctr"/>
        <c:lblOffset val="100"/>
        <c:noMultiLvlLbl val="0"/>
      </c:catAx>
      <c:valAx>
        <c:axId val="2115048536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Viability (% to untreated 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11954463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723900</xdr:colOff>
      <xdr:row>11</xdr:row>
      <xdr:rowOff>101600</xdr:rowOff>
    </xdr:from>
    <xdr:to>
      <xdr:col>3</xdr:col>
      <xdr:colOff>698500</xdr:colOff>
      <xdr:row>22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330200</xdr:colOff>
      <xdr:row>23</xdr:row>
      <xdr:rowOff>101600</xdr:rowOff>
    </xdr:from>
    <xdr:to>
      <xdr:col>10</xdr:col>
      <xdr:colOff>927100</xdr:colOff>
      <xdr:row>39</xdr:row>
      <xdr:rowOff>12700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7"/>
  <sheetViews>
    <sheetView tabSelected="1" workbookViewId="0">
      <selection activeCell="E19" sqref="E19"/>
    </sheetView>
  </sheetViews>
  <sheetFormatPr baseColWidth="10" defaultRowHeight="15" x14ac:dyDescent="0"/>
  <cols>
    <col min="3" max="3" width="18.6640625" customWidth="1"/>
    <col min="4" max="4" width="16.33203125" customWidth="1"/>
    <col min="5" max="5" width="12.83203125" customWidth="1"/>
    <col min="6" max="6" width="19.5" customWidth="1"/>
  </cols>
  <sheetData>
    <row r="3" spans="2:6">
      <c r="B3" s="15"/>
      <c r="C3" s="17" t="s">
        <v>22</v>
      </c>
      <c r="D3" s="17" t="s">
        <v>21</v>
      </c>
      <c r="E3" s="17" t="s">
        <v>20</v>
      </c>
      <c r="F3" s="17" t="s">
        <v>19</v>
      </c>
    </row>
    <row r="4" spans="2:6">
      <c r="B4" s="15" t="s">
        <v>6</v>
      </c>
      <c r="C4" s="15">
        <v>11884</v>
      </c>
      <c r="D4" s="15">
        <v>235.99999999999994</v>
      </c>
      <c r="E4" s="15">
        <f>D4/C4</f>
        <v>1.9858633456748563E-2</v>
      </c>
      <c r="F4" s="14">
        <f>E4/0.01985863</f>
        <v>1.0000001740678266</v>
      </c>
    </row>
    <row r="5" spans="2:6">
      <c r="B5" s="16" t="s">
        <v>5</v>
      </c>
      <c r="C5" s="15">
        <v>11892</v>
      </c>
      <c r="D5" s="15">
        <v>478.99999999999989</v>
      </c>
      <c r="E5" s="15">
        <f>D5/C5</f>
        <v>4.027917928018835E-2</v>
      </c>
      <c r="F5" s="14">
        <f>E5/0.01985863</f>
        <v>2.0282959741023601</v>
      </c>
    </row>
    <row r="6" spans="2:6">
      <c r="B6" s="16" t="s">
        <v>4</v>
      </c>
      <c r="C6" s="15">
        <v>9399</v>
      </c>
      <c r="D6" s="15">
        <v>14296</v>
      </c>
      <c r="E6" s="15">
        <f>D6/C6</f>
        <v>1.5210128737099691</v>
      </c>
      <c r="F6" s="14">
        <f>E6/0.01985863</f>
        <v>76.592034481229021</v>
      </c>
    </row>
    <row r="7" spans="2:6">
      <c r="B7" s="16" t="s">
        <v>3</v>
      </c>
      <c r="C7" s="15">
        <v>7579.0000000000009</v>
      </c>
      <c r="D7" s="15">
        <v>13269</v>
      </c>
      <c r="E7" s="15">
        <f>D7/C7</f>
        <v>1.750758675286977</v>
      </c>
      <c r="F7" s="14">
        <f>E7/0.01985863</f>
        <v>88.161100503256122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4"/>
  <sheetViews>
    <sheetView workbookViewId="0">
      <selection activeCell="F44" sqref="F44"/>
    </sheetView>
  </sheetViews>
  <sheetFormatPr baseColWidth="10" defaultColWidth="8.83203125" defaultRowHeight="14" x14ac:dyDescent="0"/>
  <cols>
    <col min="1" max="1" width="8.83203125" style="1"/>
    <col min="2" max="2" width="20" style="1" customWidth="1"/>
    <col min="3" max="10" width="8.83203125" style="1"/>
    <col min="11" max="11" width="14.5" style="1" customWidth="1"/>
    <col min="12" max="12" width="8.83203125" style="1"/>
    <col min="13" max="13" width="17.83203125" style="1" customWidth="1"/>
    <col min="14" max="16384" width="8.83203125" style="1"/>
  </cols>
  <sheetData>
    <row r="1" spans="2:13">
      <c r="B1" s="13" t="s">
        <v>16</v>
      </c>
      <c r="C1" s="13"/>
    </row>
    <row r="3" spans="2:13" ht="15">
      <c r="B3" s="4"/>
      <c r="C3" s="10" t="s">
        <v>13</v>
      </c>
      <c r="D3" s="10"/>
      <c r="E3" s="10"/>
      <c r="F3" s="10"/>
      <c r="G3" s="10" t="s">
        <v>12</v>
      </c>
      <c r="H3" s="10"/>
      <c r="I3" s="10"/>
      <c r="J3" s="10"/>
      <c r="L3" s="12" t="s">
        <v>18</v>
      </c>
      <c r="M3" s="11"/>
    </row>
    <row r="4" spans="2:13" customFormat="1" ht="15">
      <c r="B4" s="6" t="s">
        <v>10</v>
      </c>
      <c r="C4" s="6">
        <v>1</v>
      </c>
      <c r="D4" s="6">
        <v>2</v>
      </c>
      <c r="E4" s="6">
        <v>3</v>
      </c>
      <c r="F4" s="6">
        <v>4</v>
      </c>
      <c r="G4" s="6">
        <v>1</v>
      </c>
      <c r="H4" s="6">
        <v>2</v>
      </c>
      <c r="I4" s="6">
        <v>3</v>
      </c>
      <c r="J4" s="6">
        <v>4</v>
      </c>
      <c r="K4" s="1"/>
      <c r="L4" s="5" t="s">
        <v>17</v>
      </c>
      <c r="M4" s="6" t="s">
        <v>16</v>
      </c>
    </row>
    <row r="5" spans="2:13" customFormat="1" ht="15">
      <c r="B5" s="6" t="s">
        <v>6</v>
      </c>
      <c r="C5" s="9">
        <v>1.9406000375747681</v>
      </c>
      <c r="D5" s="9">
        <v>1.7902</v>
      </c>
      <c r="E5" s="9">
        <v>1.8723000000000001</v>
      </c>
      <c r="F5" s="9">
        <v>2.1615000000000002</v>
      </c>
      <c r="G5" s="9">
        <v>1.5553999999999999</v>
      </c>
      <c r="H5" s="9">
        <v>1.7283999999999999</v>
      </c>
      <c r="I5" s="9">
        <v>1.8009999999999999</v>
      </c>
      <c r="J5" s="9">
        <v>1.5733999999999999</v>
      </c>
      <c r="K5" s="1"/>
      <c r="L5" s="5">
        <v>1</v>
      </c>
      <c r="M5" s="9">
        <v>0.16889999999999999</v>
      </c>
    </row>
    <row r="6" spans="2:13" customFormat="1" ht="16" customHeight="1">
      <c r="B6" s="6" t="s">
        <v>5</v>
      </c>
      <c r="C6" s="9">
        <v>2.2134999999999998</v>
      </c>
      <c r="D6" s="9">
        <v>2.1785999999999999</v>
      </c>
      <c r="E6" s="9">
        <v>2.3008999999999999</v>
      </c>
      <c r="F6" s="9">
        <v>2.1515</v>
      </c>
      <c r="G6" s="9">
        <v>1.7774000000000001</v>
      </c>
      <c r="H6" s="9">
        <v>1.9252</v>
      </c>
      <c r="I6" s="9">
        <v>1.9512</v>
      </c>
      <c r="J6" s="9">
        <v>2.1800000000000002</v>
      </c>
      <c r="K6" s="1"/>
      <c r="L6" s="5">
        <v>2</v>
      </c>
      <c r="M6" s="9">
        <v>0.1792</v>
      </c>
    </row>
    <row r="7" spans="2:13" customFormat="1" ht="15">
      <c r="B7" s="6" t="s">
        <v>4</v>
      </c>
      <c r="C7" s="9">
        <v>2.1137000000000001</v>
      </c>
      <c r="D7" s="9">
        <v>2.0910000000000002</v>
      </c>
      <c r="E7" s="9">
        <v>2.1734</v>
      </c>
      <c r="F7" s="9">
        <v>2.1070000000000002</v>
      </c>
      <c r="G7" s="9">
        <v>1.5386</v>
      </c>
      <c r="H7" s="9">
        <v>1.3972</v>
      </c>
      <c r="I7" s="9">
        <v>1.3362000000000001</v>
      </c>
      <c r="J7" s="9">
        <v>1.3123</v>
      </c>
      <c r="K7" s="1"/>
      <c r="L7" s="5">
        <v>3</v>
      </c>
      <c r="M7" s="9">
        <v>0.1724</v>
      </c>
    </row>
    <row r="8" spans="2:13" customFormat="1" ht="15">
      <c r="B8" s="6" t="s">
        <v>3</v>
      </c>
      <c r="C8" s="9">
        <v>1.8564000000000001</v>
      </c>
      <c r="D8" s="9">
        <v>1.9393</v>
      </c>
      <c r="E8" s="9">
        <v>1.8394999999999999</v>
      </c>
      <c r="F8" s="9">
        <v>1.7856000000000001</v>
      </c>
      <c r="G8" s="9">
        <v>1.0858000000000001</v>
      </c>
      <c r="H8" s="9">
        <v>0.99399999999999999</v>
      </c>
      <c r="I8" s="9">
        <v>0.9385</v>
      </c>
      <c r="J8" s="9">
        <v>0.92530000000000001</v>
      </c>
      <c r="K8" s="1"/>
      <c r="L8" s="5">
        <v>4</v>
      </c>
      <c r="M8" s="9">
        <v>0.1545</v>
      </c>
    </row>
    <row r="9" spans="2:13" customFormat="1" ht="15">
      <c r="L9" s="5" t="s">
        <v>15</v>
      </c>
      <c r="M9" s="9">
        <f>AVERAGE(M5:M8)</f>
        <v>0.16874999999999998</v>
      </c>
    </row>
    <row r="10" spans="2:13">
      <c r="B10" s="7" t="s">
        <v>14</v>
      </c>
    </row>
    <row r="11" spans="2:13">
      <c r="B11" s="4"/>
      <c r="C11" s="10" t="s">
        <v>13</v>
      </c>
      <c r="D11" s="10"/>
      <c r="E11" s="10"/>
      <c r="F11" s="10"/>
      <c r="G11" s="10" t="s">
        <v>12</v>
      </c>
      <c r="H11" s="10"/>
      <c r="I11" s="10"/>
      <c r="J11" s="10"/>
      <c r="K11" s="5" t="s">
        <v>11</v>
      </c>
    </row>
    <row r="12" spans="2:13" ht="15">
      <c r="B12" s="6" t="s">
        <v>10</v>
      </c>
      <c r="C12" s="6">
        <v>1</v>
      </c>
      <c r="D12" s="6">
        <v>2</v>
      </c>
      <c r="E12" s="6">
        <v>3</v>
      </c>
      <c r="F12" s="6">
        <v>4</v>
      </c>
      <c r="G12" s="6">
        <v>1</v>
      </c>
      <c r="H12" s="6">
        <v>2</v>
      </c>
      <c r="I12" s="6">
        <v>3</v>
      </c>
      <c r="J12" s="6">
        <v>4</v>
      </c>
      <c r="K12" s="4"/>
    </row>
    <row r="13" spans="2:13" customFormat="1" ht="15">
      <c r="B13" s="6" t="s">
        <v>6</v>
      </c>
      <c r="C13" s="9">
        <f>C5-0.1688</f>
        <v>1.771800037574768</v>
      </c>
      <c r="D13" s="9">
        <f>D5-0.1688</f>
        <v>1.6214</v>
      </c>
      <c r="E13" s="9">
        <f>E5-0.1688</f>
        <v>1.7035</v>
      </c>
      <c r="F13" s="9">
        <f>F5-0.1688</f>
        <v>1.9927000000000001</v>
      </c>
      <c r="G13" s="9">
        <f>G5-0.1688</f>
        <v>1.3865999999999998</v>
      </c>
      <c r="H13" s="9">
        <f>H5-0.1688</f>
        <v>1.5595999999999999</v>
      </c>
      <c r="I13" s="9">
        <f>I5-0.1688</f>
        <v>1.6321999999999999</v>
      </c>
      <c r="J13" s="9">
        <f>J5-0.1688</f>
        <v>1.4045999999999998</v>
      </c>
      <c r="K13" s="8">
        <f>AVERAGE(C13:F13)</f>
        <v>1.7723500093936921</v>
      </c>
      <c r="L13" s="1"/>
    </row>
    <row r="14" spans="2:13" customFormat="1" ht="15">
      <c r="B14" s="6" t="s">
        <v>5</v>
      </c>
      <c r="C14" s="9">
        <f>C6-0.1688</f>
        <v>2.0446999999999997</v>
      </c>
      <c r="D14" s="9">
        <f>D6-0.1688</f>
        <v>2.0097999999999998</v>
      </c>
      <c r="E14" s="9">
        <f>E6-0.1688</f>
        <v>2.1320999999999999</v>
      </c>
      <c r="F14" s="9">
        <f>F6-0.1688</f>
        <v>1.9826999999999999</v>
      </c>
      <c r="G14" s="9">
        <f>G6-0.1688</f>
        <v>1.6086</v>
      </c>
      <c r="H14" s="9">
        <f>H6-0.1688</f>
        <v>1.7564</v>
      </c>
      <c r="I14" s="9">
        <f>I6-0.1688</f>
        <v>1.7824</v>
      </c>
      <c r="J14" s="9">
        <f>J6-0.1688</f>
        <v>2.0112000000000001</v>
      </c>
      <c r="K14" s="8">
        <f>AVERAGE(C14:F14)</f>
        <v>2.0423249999999995</v>
      </c>
      <c r="L14" s="1"/>
    </row>
    <row r="15" spans="2:13" customFormat="1" ht="15">
      <c r="B15" s="6" t="s">
        <v>4</v>
      </c>
      <c r="C15" s="9">
        <f>C7-0.1688</f>
        <v>1.9449000000000001</v>
      </c>
      <c r="D15" s="9">
        <f>D7-0.1688</f>
        <v>1.9222000000000001</v>
      </c>
      <c r="E15" s="9">
        <f>E7-0.1688</f>
        <v>2.0045999999999999</v>
      </c>
      <c r="F15" s="9">
        <f>F7-0.1688</f>
        <v>1.9382000000000001</v>
      </c>
      <c r="G15" s="9">
        <f>G7-0.1688</f>
        <v>1.3697999999999999</v>
      </c>
      <c r="H15" s="9">
        <f>H7-0.1688</f>
        <v>1.2283999999999999</v>
      </c>
      <c r="I15" s="9">
        <f>I7-0.1688</f>
        <v>1.1674</v>
      </c>
      <c r="J15" s="9">
        <f>J7-0.1688</f>
        <v>1.1435</v>
      </c>
      <c r="K15" s="8">
        <f>AVERAGE(C15:F15)</f>
        <v>1.9524750000000002</v>
      </c>
      <c r="L15" s="1"/>
    </row>
    <row r="16" spans="2:13" customFormat="1" ht="15">
      <c r="B16" s="6" t="s">
        <v>3</v>
      </c>
      <c r="C16" s="9">
        <f>C8-0.1688</f>
        <v>1.6876</v>
      </c>
      <c r="D16" s="9">
        <f>D8-0.1688</f>
        <v>1.7705</v>
      </c>
      <c r="E16" s="9">
        <f>E8-0.1688</f>
        <v>1.6706999999999999</v>
      </c>
      <c r="F16" s="9">
        <f>F8-0.1688</f>
        <v>1.6168</v>
      </c>
      <c r="G16" s="9">
        <f>G8-0.1688</f>
        <v>0.91700000000000004</v>
      </c>
      <c r="H16" s="9">
        <f>H8-0.1688</f>
        <v>0.82519999999999993</v>
      </c>
      <c r="I16" s="9">
        <f>I8-0.1688</f>
        <v>0.76970000000000005</v>
      </c>
      <c r="J16" s="9">
        <f>J8-0.1688</f>
        <v>0.75649999999999995</v>
      </c>
      <c r="K16" s="8">
        <f>AVERAGE(C16:F16)</f>
        <v>1.6863999999999999</v>
      </c>
      <c r="L16" s="1"/>
    </row>
    <row r="18" spans="2:6">
      <c r="B18" s="7" t="s">
        <v>9</v>
      </c>
    </row>
    <row r="19" spans="2:6" ht="15">
      <c r="B19" s="6" t="s">
        <v>10</v>
      </c>
      <c r="C19" s="6">
        <v>1</v>
      </c>
      <c r="D19" s="6">
        <v>2</v>
      </c>
      <c r="E19" s="6">
        <v>3</v>
      </c>
      <c r="F19" s="6">
        <v>4</v>
      </c>
    </row>
    <row r="20" spans="2:6">
      <c r="B20" s="4" t="s">
        <v>6</v>
      </c>
      <c r="C20" s="4">
        <f>G13/1.772*100</f>
        <v>78.250564334085766</v>
      </c>
      <c r="D20" s="4">
        <f>H13/1.772*100</f>
        <v>88.013544018058681</v>
      </c>
      <c r="E20" s="4">
        <f>I13/1.772*100</f>
        <v>92.110609480812627</v>
      </c>
      <c r="F20" s="4">
        <f>J13/1.772*100</f>
        <v>79.266365688487568</v>
      </c>
    </row>
    <row r="21" spans="2:6">
      <c r="B21" s="4" t="s">
        <v>5</v>
      </c>
      <c r="C21" s="4">
        <f>G14/2.042*100</f>
        <v>78.775710088148884</v>
      </c>
      <c r="D21" s="4">
        <f>H14/2.042*100</f>
        <v>86.013712047012731</v>
      </c>
      <c r="E21" s="4">
        <f>I14/2.042*100</f>
        <v>87.286973555337909</v>
      </c>
      <c r="F21" s="4">
        <f>J14/2.042*100</f>
        <v>98.491674828599429</v>
      </c>
    </row>
    <row r="22" spans="2:6">
      <c r="B22" s="4" t="s">
        <v>4</v>
      </c>
      <c r="C22" s="4">
        <f>G15/1.952*100</f>
        <v>70.174180327868854</v>
      </c>
      <c r="D22" s="4">
        <f>H15/1.952*100</f>
        <v>62.930327868852451</v>
      </c>
      <c r="E22" s="4">
        <f>I15/1.952*100</f>
        <v>59.805327868852466</v>
      </c>
      <c r="F22" s="4">
        <f>J15/1.952*100</f>
        <v>58.580942622950815</v>
      </c>
    </row>
    <row r="23" spans="2:6">
      <c r="B23" s="4" t="s">
        <v>3</v>
      </c>
      <c r="C23" s="4">
        <f>G16/1.686*100</f>
        <v>54.389086595492294</v>
      </c>
      <c r="D23" s="4">
        <f>H16/1.686*100</f>
        <v>48.944246737841041</v>
      </c>
      <c r="E23" s="4">
        <f>I16/1.686*100</f>
        <v>45.652431791221829</v>
      </c>
      <c r="F23" s="4">
        <f>J16/1.686*100</f>
        <v>44.869513641755631</v>
      </c>
    </row>
    <row r="25" spans="2:6">
      <c r="B25" s="5" t="s">
        <v>9</v>
      </c>
      <c r="C25" s="4" t="s">
        <v>8</v>
      </c>
      <c r="D25" s="4" t="s">
        <v>7</v>
      </c>
    </row>
    <row r="26" spans="2:6">
      <c r="B26" s="4" t="s">
        <v>6</v>
      </c>
      <c r="C26" s="4">
        <f>AVERAGE(C20:F20)</f>
        <v>84.410270880361153</v>
      </c>
      <c r="D26" s="4">
        <f>STDEV(C20:F20)/2</f>
        <v>3.3749140387283378</v>
      </c>
    </row>
    <row r="27" spans="2:6">
      <c r="B27" s="4" t="s">
        <v>5</v>
      </c>
      <c r="C27" s="4">
        <f>AVERAGE(C21:F21)</f>
        <v>87.642017629774728</v>
      </c>
      <c r="D27" s="4">
        <f>STDEV(C21:F21)/2</f>
        <v>4.073326917483489</v>
      </c>
    </row>
    <row r="28" spans="2:6">
      <c r="B28" s="4" t="s">
        <v>4</v>
      </c>
      <c r="C28" s="4">
        <f>AVERAGE(C22:F22)</f>
        <v>62.872694672131146</v>
      </c>
      <c r="D28" s="4">
        <f>STDEV(C22:F22)/2</f>
        <v>2.6003667870098548</v>
      </c>
    </row>
    <row r="29" spans="2:6">
      <c r="B29" s="4" t="s">
        <v>3</v>
      </c>
      <c r="C29" s="4">
        <f>AVERAGE(C23:F23)</f>
        <v>48.463819691577697</v>
      </c>
      <c r="D29" s="4">
        <f>STDEV(C23:F23)/2</f>
        <v>2.1633796079179346</v>
      </c>
    </row>
    <row r="32" spans="2:6">
      <c r="B32" s="2"/>
      <c r="C32" s="3" t="s">
        <v>2</v>
      </c>
    </row>
    <row r="33" spans="2:3">
      <c r="B33" s="2" t="s">
        <v>1</v>
      </c>
      <c r="C33" s="2">
        <f>_xlfn.T.TEST(C20:F20,C21:F21,2,2)</f>
        <v>0.56365255860653174</v>
      </c>
    </row>
    <row r="34" spans="2:3">
      <c r="B34" s="2" t="s">
        <v>0</v>
      </c>
      <c r="C34" s="2">
        <f>_xlfn.T.TEST(C22:F22,C23:F23,2,2)</f>
        <v>5.3231251978042458E-3</v>
      </c>
    </row>
  </sheetData>
  <mergeCells count="6">
    <mergeCell ref="C3:F3"/>
    <mergeCell ref="G3:J3"/>
    <mergeCell ref="B1:C1"/>
    <mergeCell ref="L3:M3"/>
    <mergeCell ref="C11:F11"/>
    <mergeCell ref="G11:J11"/>
  </mergeCells>
  <pageMargins left="0.7" right="0.7" top="0.75" bottom="0.75" header="0.3" footer="0.3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6B</vt:lpstr>
      <vt:lpstr>Figure 6C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Susanna</dc:creator>
  <cp:lastModifiedBy>Susanna</cp:lastModifiedBy>
  <dcterms:created xsi:type="dcterms:W3CDTF">2017-04-28T09:50:11Z</dcterms:created>
  <dcterms:modified xsi:type="dcterms:W3CDTF">2017-04-28T09:50:48Z</dcterms:modified>
</cp:coreProperties>
</file>