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200" tabRatio="500"/>
  </bookViews>
  <sheets>
    <sheet name="Sheet1" sheetId="1" r:id="rId1"/>
  </sheets>
  <definedNames>
    <definedName name="OLE_LINK1" localSheetId="0">Sheet1!$J$2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 l="1"/>
  <c r="G25" i="1"/>
  <c r="G26" i="1"/>
  <c r="G28" i="1"/>
  <c r="F24" i="1"/>
  <c r="F25" i="1"/>
  <c r="F26" i="1"/>
  <c r="F28" i="1"/>
  <c r="E24" i="1"/>
  <c r="E25" i="1"/>
  <c r="E26" i="1"/>
  <c r="E28" i="1"/>
  <c r="D24" i="1"/>
  <c r="D25" i="1"/>
  <c r="D26" i="1"/>
  <c r="D28" i="1"/>
  <c r="C24" i="1"/>
  <c r="C25" i="1"/>
  <c r="C26" i="1"/>
  <c r="C28" i="1"/>
  <c r="G27" i="1"/>
  <c r="F27" i="1"/>
  <c r="E27" i="1"/>
  <c r="D27" i="1"/>
  <c r="C27" i="1"/>
  <c r="G17" i="1"/>
  <c r="G18" i="1"/>
  <c r="G19" i="1"/>
  <c r="G21" i="1"/>
  <c r="F17" i="1"/>
  <c r="F18" i="1"/>
  <c r="F19" i="1"/>
  <c r="F21" i="1"/>
  <c r="E17" i="1"/>
  <c r="E18" i="1"/>
  <c r="E19" i="1"/>
  <c r="E21" i="1"/>
  <c r="D17" i="1"/>
  <c r="D18" i="1"/>
  <c r="D19" i="1"/>
  <c r="D21" i="1"/>
  <c r="C17" i="1"/>
  <c r="C18" i="1"/>
  <c r="C19" i="1"/>
  <c r="C21" i="1"/>
  <c r="A21" i="1"/>
  <c r="G20" i="1"/>
  <c r="F20" i="1"/>
  <c r="E20" i="1"/>
  <c r="D20" i="1"/>
  <c r="C20" i="1"/>
  <c r="A19" i="1"/>
  <c r="A17" i="1"/>
  <c r="G14" i="1"/>
  <c r="F14" i="1"/>
  <c r="E14" i="1"/>
  <c r="D14" i="1"/>
  <c r="C14" i="1"/>
  <c r="G13" i="1"/>
  <c r="F13" i="1"/>
  <c r="E13" i="1"/>
  <c r="D13" i="1"/>
  <c r="C13" i="1"/>
  <c r="G7" i="1"/>
  <c r="F7" i="1"/>
  <c r="E7" i="1"/>
  <c r="D7" i="1"/>
  <c r="C7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<sst xmlns="http://schemas.openxmlformats.org/spreadsheetml/2006/main" count="57" uniqueCount="25">
  <si>
    <t>Concentration (uM)</t>
  </si>
  <si>
    <t>Cleaved (%total) rpt1</t>
  </si>
  <si>
    <t>Cleaved (%total) rpt2</t>
  </si>
  <si>
    <t>Cleaved (%total) rpt3</t>
  </si>
  <si>
    <t>Average</t>
  </si>
  <si>
    <t>SEM</t>
  </si>
  <si>
    <t>Intact (%total) rpt1</t>
  </si>
  <si>
    <t>Intact (%total) rpt2</t>
  </si>
  <si>
    <t>Intact (%total) rpt3</t>
  </si>
  <si>
    <t>Cleaved</t>
  </si>
  <si>
    <t>Repeat1</t>
  </si>
  <si>
    <t>Repeat 2</t>
  </si>
  <si>
    <t>Repeat 3</t>
  </si>
  <si>
    <t>Intact</t>
  </si>
  <si>
    <t>total-rpt2</t>
  </si>
  <si>
    <t>total-rpt3</t>
  </si>
  <si>
    <t>total-rpt1 (intact+cleaved at 0µM)</t>
  </si>
  <si>
    <t>Repeat  1</t>
  </si>
  <si>
    <t>Intact FGF23</t>
  </si>
  <si>
    <t>Cleaved FGF23</t>
  </si>
  <si>
    <t>total-rpt1</t>
  </si>
  <si>
    <t>Intact (%total)</t>
  </si>
  <si>
    <t>Cleaved (%total)</t>
  </si>
  <si>
    <t>Cell Media</t>
  </si>
  <si>
    <t>Cell Lysates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</si>
</sst>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Fill="1"/>
    <xf numFmtId="1" fontId="0" fillId="0" borderId="0" xfId="0" applyNumberFormat="1" applyFill="1"/>
    <xf numFmtId="1" fontId="0" fillId="0" borderId="0" xfId="0" applyNumberFormat="1"/>
    <xf numFmtId="0" fontId="0" fillId="0" borderId="1" xfId="0" applyBorder="1"/>
    <xf numFmtId="1" fontId="0" fillId="0" borderId="2" xfId="0" applyNumberFormat="1" applyBorder="1"/>
    <xf numFmtId="0" fontId="0" fillId="0" borderId="2" xfId="0" applyBorder="1"/>
    <xf numFmtId="0" fontId="0" fillId="0" borderId="3" xfId="0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J1" sqref="J1"/>
    </sheetView>
  </sheetViews>
  <sheetFormatPr baseColWidth="10" defaultRowHeight="15" x14ac:dyDescent="0"/>
  <cols>
    <col min="1" max="1" width="20.6640625" customWidth="1"/>
    <col min="2" max="2" width="21.1640625" customWidth="1"/>
    <col min="11" max="11" width="17.5" customWidth="1"/>
  </cols>
  <sheetData>
    <row r="1" spans="1:16">
      <c r="A1" t="s">
        <v>23</v>
      </c>
      <c r="J1" t="s">
        <v>24</v>
      </c>
    </row>
    <row r="2" spans="1:16">
      <c r="B2" t="s">
        <v>0</v>
      </c>
      <c r="C2">
        <v>0</v>
      </c>
      <c r="D2">
        <v>1</v>
      </c>
      <c r="E2">
        <v>5</v>
      </c>
      <c r="F2">
        <v>10</v>
      </c>
      <c r="G2">
        <v>25</v>
      </c>
      <c r="K2" t="s">
        <v>0</v>
      </c>
      <c r="L2">
        <v>0</v>
      </c>
      <c r="M2">
        <v>1</v>
      </c>
      <c r="N2">
        <v>5</v>
      </c>
      <c r="O2">
        <v>10</v>
      </c>
      <c r="P2">
        <v>25</v>
      </c>
    </row>
    <row r="3" spans="1:16">
      <c r="A3" s="1" t="s">
        <v>9</v>
      </c>
      <c r="B3" s="1" t="s">
        <v>10</v>
      </c>
      <c r="C3" s="2">
        <v>25299602</v>
      </c>
      <c r="D3" s="2">
        <v>35867445</v>
      </c>
      <c r="E3" s="2">
        <v>38025984</v>
      </c>
      <c r="F3" s="2">
        <v>34404500</v>
      </c>
      <c r="G3" s="2">
        <v>35281932</v>
      </c>
      <c r="J3" t="s">
        <v>17</v>
      </c>
      <c r="K3" t="s">
        <v>18</v>
      </c>
      <c r="L3">
        <v>17326980</v>
      </c>
      <c r="M3">
        <v>14705988</v>
      </c>
      <c r="N3">
        <v>13337214</v>
      </c>
      <c r="O3">
        <v>10947024</v>
      </c>
      <c r="P3">
        <v>19214316</v>
      </c>
    </row>
    <row r="4" spans="1:16">
      <c r="A4" s="1"/>
      <c r="B4" s="1" t="s">
        <v>11</v>
      </c>
      <c r="C4" s="2">
        <v>72001223.63488704</v>
      </c>
      <c r="D4" s="2">
        <v>78385039</v>
      </c>
      <c r="E4" s="2">
        <v>75939284</v>
      </c>
      <c r="F4" s="2">
        <v>83879336.995156884</v>
      </c>
      <c r="G4" s="2">
        <v>75034872</v>
      </c>
      <c r="J4" t="s">
        <v>11</v>
      </c>
      <c r="K4" t="s">
        <v>18</v>
      </c>
      <c r="L4">
        <v>20083754</v>
      </c>
      <c r="M4">
        <v>22813598</v>
      </c>
      <c r="N4">
        <v>25384561</v>
      </c>
      <c r="O4">
        <v>26985456</v>
      </c>
      <c r="P4">
        <v>18568974</v>
      </c>
    </row>
    <row r="5" spans="1:16">
      <c r="A5" s="1"/>
      <c r="B5" s="1" t="s">
        <v>12</v>
      </c>
      <c r="C5" s="2">
        <v>34412958.83426898</v>
      </c>
      <c r="D5" s="2">
        <v>36034165.518227123</v>
      </c>
      <c r="E5" s="2">
        <v>47097174.324968189</v>
      </c>
      <c r="F5" s="2">
        <v>43335798</v>
      </c>
      <c r="G5" s="2">
        <v>40018902</v>
      </c>
      <c r="J5" t="s">
        <v>12</v>
      </c>
      <c r="K5" t="s">
        <v>18</v>
      </c>
      <c r="L5">
        <v>24688884</v>
      </c>
      <c r="M5">
        <v>21019746</v>
      </c>
      <c r="N5">
        <v>23159466</v>
      </c>
      <c r="O5">
        <v>19294770</v>
      </c>
      <c r="P5">
        <v>23241042</v>
      </c>
    </row>
    <row r="6" spans="1:16">
      <c r="B6" t="s">
        <v>4</v>
      </c>
      <c r="C6" s="3">
        <f>AVERAGE(C3:C5)</f>
        <v>43904594.823052011</v>
      </c>
      <c r="D6" s="3">
        <f t="shared" ref="D6:G6" si="0">AVERAGE(D3:D5)</f>
        <v>50095549.839409046</v>
      </c>
      <c r="E6" s="3">
        <f t="shared" si="0"/>
        <v>53687480.774989396</v>
      </c>
      <c r="F6" s="3">
        <f t="shared" si="0"/>
        <v>53873211.665052295</v>
      </c>
      <c r="G6" s="3">
        <f t="shared" si="0"/>
        <v>50111902</v>
      </c>
      <c r="K6" t="s">
        <v>4</v>
      </c>
      <c r="L6">
        <v>20699872.666666668</v>
      </c>
      <c r="M6">
        <v>19513110.666666668</v>
      </c>
      <c r="N6">
        <v>20627080.333333332</v>
      </c>
      <c r="O6">
        <v>19075750</v>
      </c>
      <c r="P6">
        <v>20341444</v>
      </c>
    </row>
    <row r="7" spans="1:16">
      <c r="B7" t="s">
        <v>5</v>
      </c>
      <c r="C7">
        <f>STDEV(C3:C5)/SQRT(3)</f>
        <v>14292524.049769377</v>
      </c>
      <c r="D7">
        <f t="shared" ref="D7:G7" si="1">STDEV(D3:D5)/SQRT(3)</f>
        <v>14144826.458911795</v>
      </c>
      <c r="E7">
        <f t="shared" si="1"/>
        <v>11429912.270753918</v>
      </c>
      <c r="F7">
        <f t="shared" si="1"/>
        <v>15222983.599212289</v>
      </c>
      <c r="G7">
        <f t="shared" si="1"/>
        <v>12536287.946210396</v>
      </c>
      <c r="K7" t="s">
        <v>5</v>
      </c>
      <c r="L7">
        <v>2147410.0124619408</v>
      </c>
      <c r="M7">
        <v>2458712.230603748</v>
      </c>
      <c r="N7">
        <v>3701097.8239866602</v>
      </c>
      <c r="O7">
        <v>4631191.4440726815</v>
      </c>
      <c r="P7">
        <v>1461719.0787384559</v>
      </c>
    </row>
    <row r="9" spans="1:16">
      <c r="K9" t="s">
        <v>0</v>
      </c>
      <c r="L9">
        <v>0</v>
      </c>
      <c r="M9">
        <v>1</v>
      </c>
      <c r="N9">
        <v>5</v>
      </c>
      <c r="O9">
        <v>10</v>
      </c>
      <c r="P9">
        <v>25</v>
      </c>
    </row>
    <row r="10" spans="1:16">
      <c r="A10" s="1" t="s">
        <v>13</v>
      </c>
      <c r="B10" s="1" t="s">
        <v>10</v>
      </c>
      <c r="C10" s="1">
        <v>19832000</v>
      </c>
      <c r="D10" s="1">
        <v>27247761</v>
      </c>
      <c r="E10" s="1">
        <v>24188340</v>
      </c>
      <c r="F10" s="1">
        <v>17454907</v>
      </c>
      <c r="G10" s="1">
        <v>11934375</v>
      </c>
      <c r="J10" t="s">
        <v>17</v>
      </c>
      <c r="K10" t="s">
        <v>19</v>
      </c>
      <c r="L10">
        <v>4411242</v>
      </c>
      <c r="M10">
        <v>4670490</v>
      </c>
      <c r="N10">
        <v>3294751</v>
      </c>
      <c r="O10">
        <v>3503678</v>
      </c>
      <c r="P10">
        <v>3531264</v>
      </c>
    </row>
    <row r="11" spans="1:16">
      <c r="A11" s="1"/>
      <c r="B11" s="1" t="s">
        <v>11</v>
      </c>
      <c r="C11" s="1">
        <v>40916471</v>
      </c>
      <c r="D11" s="1">
        <v>47541053</v>
      </c>
      <c r="E11" s="1">
        <v>37893558</v>
      </c>
      <c r="F11" s="1">
        <v>24185100</v>
      </c>
      <c r="G11" s="1">
        <v>23236314</v>
      </c>
      <c r="J11" t="s">
        <v>11</v>
      </c>
      <c r="K11" t="s">
        <v>19</v>
      </c>
      <c r="L11">
        <v>2462129</v>
      </c>
      <c r="M11">
        <v>1693406</v>
      </c>
      <c r="N11">
        <v>2542841</v>
      </c>
      <c r="O11">
        <v>1561708</v>
      </c>
      <c r="P11">
        <v>2998912</v>
      </c>
    </row>
    <row r="12" spans="1:16">
      <c r="A12" s="1"/>
      <c r="B12" s="1" t="s">
        <v>12</v>
      </c>
      <c r="C12" s="1">
        <v>29651762</v>
      </c>
      <c r="D12" s="1">
        <v>31197780</v>
      </c>
      <c r="E12" s="1">
        <v>32612586</v>
      </c>
      <c r="F12" s="1">
        <v>29055312</v>
      </c>
      <c r="G12" s="1">
        <v>20992422</v>
      </c>
      <c r="J12" t="s">
        <v>12</v>
      </c>
      <c r="K12" t="s">
        <v>19</v>
      </c>
      <c r="L12">
        <v>214863</v>
      </c>
      <c r="M12">
        <v>304040</v>
      </c>
      <c r="N12">
        <v>566200</v>
      </c>
      <c r="O12">
        <v>210035</v>
      </c>
      <c r="P12">
        <v>277017</v>
      </c>
    </row>
    <row r="13" spans="1:16">
      <c r="B13" t="s">
        <v>4</v>
      </c>
      <c r="C13" s="3">
        <f>AVERAGE(C10:C12)</f>
        <v>30133411</v>
      </c>
      <c r="D13" s="3">
        <f t="shared" ref="D13:G13" si="2">AVERAGE(D10:D12)</f>
        <v>35328864.666666664</v>
      </c>
      <c r="E13" s="3">
        <f t="shared" si="2"/>
        <v>31564828</v>
      </c>
      <c r="F13" s="3">
        <f t="shared" si="2"/>
        <v>23565106.333333332</v>
      </c>
      <c r="G13" s="3">
        <f t="shared" si="2"/>
        <v>18721037</v>
      </c>
      <c r="K13" t="s">
        <v>4</v>
      </c>
      <c r="L13">
        <v>2362744.6666666665</v>
      </c>
      <c r="M13">
        <v>2222645.3333333335</v>
      </c>
      <c r="N13">
        <v>2134597.3333333335</v>
      </c>
      <c r="O13">
        <v>1758473.6666666667</v>
      </c>
      <c r="P13">
        <v>2269064.3333333335</v>
      </c>
    </row>
    <row r="14" spans="1:16">
      <c r="B14" t="s">
        <v>5</v>
      </c>
      <c r="C14">
        <f>STDEV(C10:C12)/SQRT(3)</f>
        <v>6091324.942267241</v>
      </c>
      <c r="D14">
        <f t="shared" ref="D14:G14" si="3">STDEV(D10:D12)/SQRT(3)</f>
        <v>6211650.8927898882</v>
      </c>
      <c r="E14">
        <f t="shared" si="3"/>
        <v>3990889.5302010053</v>
      </c>
      <c r="F14">
        <f t="shared" si="3"/>
        <v>3363066.2175578396</v>
      </c>
      <c r="G14">
        <f t="shared" si="3"/>
        <v>3454603.1442892249</v>
      </c>
      <c r="K14" t="s">
        <v>5</v>
      </c>
      <c r="L14">
        <v>1212409.049811481</v>
      </c>
      <c r="M14">
        <v>1287962.4871071016</v>
      </c>
      <c r="N14">
        <v>813683.96986183221</v>
      </c>
      <c r="O14">
        <v>955869.34228242957</v>
      </c>
      <c r="P14">
        <v>1007809.3564188837</v>
      </c>
    </row>
    <row r="16" spans="1:16">
      <c r="A16" s="4" t="s">
        <v>16</v>
      </c>
      <c r="B16" t="s">
        <v>0</v>
      </c>
      <c r="C16">
        <v>0</v>
      </c>
      <c r="D16">
        <v>1</v>
      </c>
      <c r="E16">
        <v>5</v>
      </c>
      <c r="F16">
        <v>10</v>
      </c>
      <c r="G16">
        <v>25</v>
      </c>
      <c r="J16" t="s">
        <v>20</v>
      </c>
      <c r="K16" t="s">
        <v>0</v>
      </c>
      <c r="L16">
        <v>0</v>
      </c>
      <c r="M16">
        <v>1</v>
      </c>
      <c r="N16">
        <v>5</v>
      </c>
      <c r="O16">
        <v>10</v>
      </c>
      <c r="P16">
        <v>25</v>
      </c>
    </row>
    <row r="17" spans="1:16">
      <c r="A17" s="5">
        <f>C3+C10</f>
        <v>45131602</v>
      </c>
      <c r="B17" t="s">
        <v>1</v>
      </c>
      <c r="C17">
        <f>C3/45131602</f>
        <v>0.56057398538611591</v>
      </c>
      <c r="D17">
        <f t="shared" ref="D17:G17" si="4">D3/45131602</f>
        <v>0.79473015382879608</v>
      </c>
      <c r="E17">
        <f t="shared" si="4"/>
        <v>0.84255781569641597</v>
      </c>
      <c r="F17">
        <f t="shared" si="4"/>
        <v>0.76231506251428882</v>
      </c>
      <c r="G17">
        <f t="shared" si="4"/>
        <v>0.78175669456625985</v>
      </c>
      <c r="J17">
        <v>21738222</v>
      </c>
      <c r="K17" t="s">
        <v>21</v>
      </c>
      <c r="L17">
        <v>0.7970743881445318</v>
      </c>
      <c r="M17">
        <v>0.67650371773735685</v>
      </c>
      <c r="N17">
        <v>0.61353748250431894</v>
      </c>
      <c r="O17">
        <v>0.50358414777436722</v>
      </c>
      <c r="P17">
        <v>0.88389547222399334</v>
      </c>
    </row>
    <row r="18" spans="1:16">
      <c r="A18" s="6" t="s">
        <v>14</v>
      </c>
      <c r="B18" t="s">
        <v>2</v>
      </c>
      <c r="C18">
        <f>C4/112917695</f>
        <v>0.63764340597713265</v>
      </c>
      <c r="D18">
        <f t="shared" ref="D18:G18" si="5">D4/112917695</f>
        <v>0.69417852534095736</v>
      </c>
      <c r="E18">
        <f t="shared" si="5"/>
        <v>0.67251889971717893</v>
      </c>
      <c r="F18">
        <f t="shared" si="5"/>
        <v>0.74283607184114842</v>
      </c>
      <c r="G18">
        <f t="shared" si="5"/>
        <v>0.66450941989207268</v>
      </c>
      <c r="J18" t="s">
        <v>14</v>
      </c>
      <c r="L18">
        <v>0.8907947406628518</v>
      </c>
      <c r="M18">
        <v>1.0118742299869117</v>
      </c>
      <c r="N18">
        <v>1.1259067121034914</v>
      </c>
      <c r="O18">
        <v>1.1969128022175934</v>
      </c>
      <c r="P18">
        <v>0.82360819489748971</v>
      </c>
    </row>
    <row r="19" spans="1:16">
      <c r="A19" s="6">
        <f>C4+C11</f>
        <v>112917694.63488704</v>
      </c>
      <c r="B19" t="s">
        <v>3</v>
      </c>
      <c r="C19">
        <f>C5/64064721</f>
        <v>0.53715927107946004</v>
      </c>
      <c r="D19">
        <f t="shared" ref="D19:G19" si="6">D5/64064721</f>
        <v>0.56246503466747511</v>
      </c>
      <c r="E19">
        <f t="shared" si="6"/>
        <v>0.73514991698735699</v>
      </c>
      <c r="F19">
        <f t="shared" si="6"/>
        <v>0.67643778547010291</v>
      </c>
      <c r="G19">
        <f t="shared" si="6"/>
        <v>0.62466364288076737</v>
      </c>
      <c r="J19">
        <v>22545883</v>
      </c>
      <c r="L19">
        <v>0.99137226217404151</v>
      </c>
      <c r="M19">
        <v>0.84403949333407535</v>
      </c>
      <c r="N19">
        <v>0.92995909410740485</v>
      </c>
      <c r="O19">
        <v>0.7747737719950335</v>
      </c>
      <c r="P19">
        <v>0.93323474575934295</v>
      </c>
    </row>
    <row r="20" spans="1:16">
      <c r="A20" s="6" t="s">
        <v>15</v>
      </c>
      <c r="B20" t="s">
        <v>4</v>
      </c>
      <c r="C20">
        <f>AVERAGE(C17:C19)</f>
        <v>0.57845888748090291</v>
      </c>
      <c r="D20">
        <f t="shared" ref="D20:G20" si="7">AVERAGE(D17:D19)</f>
        <v>0.68379123794574281</v>
      </c>
      <c r="E20">
        <f t="shared" si="7"/>
        <v>0.75007554413365052</v>
      </c>
      <c r="F20">
        <f t="shared" si="7"/>
        <v>0.72719630660851331</v>
      </c>
      <c r="G20">
        <f t="shared" si="7"/>
        <v>0.6903099191130333</v>
      </c>
      <c r="J20" t="s">
        <v>15</v>
      </c>
      <c r="K20" t="s">
        <v>4</v>
      </c>
      <c r="L20">
        <v>0.89308046366047511</v>
      </c>
      <c r="M20">
        <v>0.84413914701944792</v>
      </c>
      <c r="N20">
        <v>0.88980109623840509</v>
      </c>
      <c r="O20">
        <v>0.82509024066233139</v>
      </c>
      <c r="P20">
        <v>0.88024613762694193</v>
      </c>
    </row>
    <row r="21" spans="1:16">
      <c r="A21" s="7">
        <f>C5+C12</f>
        <v>64064720.83426898</v>
      </c>
      <c r="B21" t="s">
        <v>5</v>
      </c>
      <c r="C21">
        <f>STDEV(C17:C19)/SQRT(3)</f>
        <v>3.0354393606958577E-2</v>
      </c>
      <c r="D21">
        <f t="shared" ref="D21:G21" si="8">STDEV(D17:D19)/SQRT(3)</f>
        <v>6.7250014124729182E-2</v>
      </c>
      <c r="E21">
        <f t="shared" si="8"/>
        <v>4.9650072158830216E-2</v>
      </c>
      <c r="F21">
        <f t="shared" si="8"/>
        <v>2.5994732610857399E-2</v>
      </c>
      <c r="G21">
        <f t="shared" si="8"/>
        <v>4.7148015306420182E-2</v>
      </c>
      <c r="J21">
        <v>24903747</v>
      </c>
      <c r="K21" t="s">
        <v>5</v>
      </c>
      <c r="L21">
        <v>5.6100607127770034E-2</v>
      </c>
      <c r="M21">
        <v>9.6813140584969565E-2</v>
      </c>
      <c r="N21">
        <v>0.14926492717608661</v>
      </c>
      <c r="O21">
        <v>0.20172172749638209</v>
      </c>
      <c r="P21">
        <v>3.1699018889746688E-2</v>
      </c>
    </row>
    <row r="24" spans="1:16">
      <c r="B24" t="s">
        <v>6</v>
      </c>
      <c r="C24">
        <f>C10/45131602</f>
        <v>0.43942601461388409</v>
      </c>
      <c r="D24">
        <f t="shared" ref="D24:G24" si="9">D10/45131602</f>
        <v>0.60374016858519663</v>
      </c>
      <c r="E24">
        <f t="shared" si="9"/>
        <v>0.53595128309427176</v>
      </c>
      <c r="F24">
        <f t="shared" si="9"/>
        <v>0.38675575930143141</v>
      </c>
      <c r="G24">
        <f t="shared" si="9"/>
        <v>0.26443499612533145</v>
      </c>
      <c r="K24" t="s">
        <v>22</v>
      </c>
      <c r="L24">
        <v>0.20292561185546823</v>
      </c>
      <c r="M24">
        <v>0.21485151821524318</v>
      </c>
      <c r="N24">
        <v>0.15156487959318843</v>
      </c>
      <c r="O24">
        <v>0.16117592321947949</v>
      </c>
      <c r="P24">
        <v>0.1624449322488288</v>
      </c>
    </row>
    <row r="25" spans="1:16">
      <c r="B25" t="s">
        <v>7</v>
      </c>
      <c r="C25">
        <f>C11/112917695</f>
        <v>0.36235659078942412</v>
      </c>
      <c r="D25">
        <f t="shared" ref="D25:G25" si="10">D11/112917695</f>
        <v>0.42102394137606158</v>
      </c>
      <c r="E25">
        <f t="shared" si="10"/>
        <v>0.33558564935283175</v>
      </c>
      <c r="F25">
        <f t="shared" si="10"/>
        <v>0.21418343688294381</v>
      </c>
      <c r="G25">
        <f t="shared" si="10"/>
        <v>0.20578098056287811</v>
      </c>
      <c r="L25">
        <v>0.10920525933714816</v>
      </c>
      <c r="M25">
        <v>7.5109322620010049E-2</v>
      </c>
      <c r="N25">
        <v>0.11278515904655409</v>
      </c>
      <c r="O25">
        <v>6.9267990080494959E-2</v>
      </c>
      <c r="P25">
        <v>0.13301373026729538</v>
      </c>
    </row>
    <row r="26" spans="1:16">
      <c r="B26" t="s">
        <v>8</v>
      </c>
      <c r="C26">
        <f>C12/64064721</f>
        <v>0.46284072633360879</v>
      </c>
      <c r="D26">
        <f t="shared" ref="D26:G26" si="11">D12/64064721</f>
        <v>0.48697285359285342</v>
      </c>
      <c r="E26">
        <f t="shared" si="11"/>
        <v>0.50905686454171872</v>
      </c>
      <c r="F26">
        <f t="shared" si="11"/>
        <v>0.45353061008413664</v>
      </c>
      <c r="G26">
        <f t="shared" si="11"/>
        <v>0.32767522705671348</v>
      </c>
      <c r="L26">
        <v>8.6277378259584786E-3</v>
      </c>
      <c r="M26">
        <v>1.2208604592714502E-2</v>
      </c>
      <c r="N26">
        <v>2.2735534536228626E-2</v>
      </c>
      <c r="O26">
        <v>8.433871417020098E-3</v>
      </c>
      <c r="P26">
        <v>1.1123506836139959E-2</v>
      </c>
    </row>
    <row r="27" spans="1:16">
      <c r="B27" t="s">
        <v>4</v>
      </c>
      <c r="C27">
        <f>AVERAGE(C24:C26)</f>
        <v>0.42154111057897231</v>
      </c>
      <c r="D27">
        <f t="shared" ref="D27:G27" si="12">AVERAGE(D24:D26)</f>
        <v>0.50391232118470386</v>
      </c>
      <c r="E27">
        <f t="shared" si="12"/>
        <v>0.46019793232960743</v>
      </c>
      <c r="F27">
        <f t="shared" si="12"/>
        <v>0.3514899354228373</v>
      </c>
      <c r="G27">
        <f t="shared" si="12"/>
        <v>0.26596373458164102</v>
      </c>
      <c r="K27" t="s">
        <v>4</v>
      </c>
      <c r="L27">
        <v>0.10691953633952496</v>
      </c>
      <c r="M27">
        <v>0.10072314847598923</v>
      </c>
      <c r="N27">
        <v>9.5695191058657036E-2</v>
      </c>
      <c r="O27">
        <v>7.9625928238998181E-2</v>
      </c>
      <c r="P27">
        <v>0.1021940564507547</v>
      </c>
    </row>
    <row r="28" spans="1:16">
      <c r="B28" t="s">
        <v>5</v>
      </c>
      <c r="C28">
        <f>STDEV(C24:C26)/SQRT(3)</f>
        <v>3.0354394071089825E-2</v>
      </c>
      <c r="D28">
        <f t="shared" ref="D28:G28" si="13">STDEV(D24:D26)/SQRT(3)</f>
        <v>5.3421325620350395E-2</v>
      </c>
      <c r="E28">
        <f t="shared" si="13"/>
        <v>6.2787985153299739E-2</v>
      </c>
      <c r="F28">
        <f t="shared" si="13"/>
        <v>7.1308078271276498E-2</v>
      </c>
      <c r="G28">
        <f t="shared" si="13"/>
        <v>3.5196139054474967E-2</v>
      </c>
      <c r="K28" t="s">
        <v>5</v>
      </c>
      <c r="L28">
        <v>5.6100607127770041E-2</v>
      </c>
      <c r="M28">
        <v>5.9883466462210967E-2</v>
      </c>
      <c r="N28">
        <v>3.8158879662632553E-2</v>
      </c>
      <c r="O28">
        <v>4.4395941103430585E-2</v>
      </c>
      <c r="P28">
        <v>4.6321099108471299E-2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Carnegie Mellon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Linstedt</dc:creator>
  <cp:lastModifiedBy>Adam Linstedt</cp:lastModifiedBy>
  <dcterms:created xsi:type="dcterms:W3CDTF">2017-03-03T20:04:55Z</dcterms:created>
  <dcterms:modified xsi:type="dcterms:W3CDTF">2017-03-03T21:07:26Z</dcterms:modified>
</cp:coreProperties>
</file>