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9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n Lei\Desktop\elife\elife-20170428\Source data-20170503\"/>
    </mc:Choice>
  </mc:AlternateContent>
  <bookViews>
    <workbookView xWindow="0" yWindow="0" windowWidth="19180" windowHeight="6270"/>
  </bookViews>
  <sheets>
    <sheet name="Figure 2A" sheetId="1" r:id="rId1"/>
    <sheet name="Figure 2B" sheetId="2" r:id="rId2"/>
    <sheet name="Figure 2E1" sheetId="3" r:id="rId3"/>
    <sheet name="Figure 2E2" sheetId="4" r:id="rId4"/>
    <sheet name="Figure 2F1" sheetId="5" r:id="rId5"/>
    <sheet name="Figure 2F2" sheetId="6" r:id="rId6"/>
    <sheet name="Figure 2G1" sheetId="7" r:id="rId7"/>
    <sheet name="Figure 2G2" sheetId="8" r:id="rId8"/>
    <sheet name="Figure 2H1" sheetId="9" r:id="rId9"/>
    <sheet name="Figure 2H2" sheetId="10" r:id="rId10"/>
    <sheet name="Figure 2H3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1" l="1"/>
  <c r="G18" i="11"/>
  <c r="G17" i="11"/>
  <c r="G16" i="11"/>
  <c r="G15" i="11"/>
  <c r="G14" i="11"/>
  <c r="G13" i="11"/>
  <c r="G12" i="11"/>
  <c r="L10" i="11"/>
  <c r="P10" i="11" s="1"/>
  <c r="J10" i="11"/>
  <c r="N10" i="11" s="1"/>
  <c r="R10" i="11" s="1"/>
  <c r="I10" i="11"/>
  <c r="M10" i="11" s="1"/>
  <c r="Q10" i="11" s="1"/>
  <c r="H10" i="11"/>
  <c r="J9" i="11"/>
  <c r="N9" i="11" s="1"/>
  <c r="R9" i="11" s="1"/>
  <c r="I9" i="11"/>
  <c r="M9" i="11" s="1"/>
  <c r="Q9" i="11" s="1"/>
  <c r="H9" i="11"/>
  <c r="L9" i="11" s="1"/>
  <c r="P9" i="11" s="1"/>
  <c r="N8" i="11"/>
  <c r="R8" i="11" s="1"/>
  <c r="J8" i="11"/>
  <c r="I8" i="11"/>
  <c r="M8" i="11" s="1"/>
  <c r="Q8" i="11" s="1"/>
  <c r="H8" i="11"/>
  <c r="L8" i="11" s="1"/>
  <c r="P8" i="11" s="1"/>
  <c r="M7" i="11"/>
  <c r="Q7" i="11" s="1"/>
  <c r="J7" i="11"/>
  <c r="N7" i="11" s="1"/>
  <c r="R7" i="11" s="1"/>
  <c r="I7" i="11"/>
  <c r="H7" i="11"/>
  <c r="L7" i="11" s="1"/>
  <c r="P7" i="11" s="1"/>
  <c r="N6" i="11"/>
  <c r="R6" i="11" s="1"/>
  <c r="J6" i="11"/>
  <c r="I6" i="11"/>
  <c r="M6" i="11" s="1"/>
  <c r="Q6" i="11" s="1"/>
  <c r="H6" i="11"/>
  <c r="L6" i="11" s="1"/>
  <c r="P6" i="11" s="1"/>
  <c r="N5" i="11"/>
  <c r="R5" i="11" s="1"/>
  <c r="J5" i="11"/>
  <c r="I5" i="11"/>
  <c r="M5" i="11" s="1"/>
  <c r="Q5" i="11" s="1"/>
  <c r="H5" i="11"/>
  <c r="L5" i="11" s="1"/>
  <c r="P5" i="11" s="1"/>
  <c r="N4" i="11"/>
  <c r="R4" i="11" s="1"/>
  <c r="J4" i="11"/>
  <c r="I4" i="11"/>
  <c r="M4" i="11" s="1"/>
  <c r="Q4" i="11" s="1"/>
  <c r="H4" i="11"/>
  <c r="L4" i="11" s="1"/>
  <c r="P4" i="11" s="1"/>
  <c r="J3" i="11"/>
  <c r="N3" i="11" s="1"/>
  <c r="R3" i="11" s="1"/>
  <c r="I3" i="11"/>
  <c r="M3" i="11" s="1"/>
  <c r="Q3" i="11" s="1"/>
  <c r="H3" i="11"/>
  <c r="L3" i="11" s="1"/>
  <c r="P3" i="11" s="1"/>
  <c r="L2" i="11"/>
  <c r="K19" i="6"/>
  <c r="J19" i="6"/>
  <c r="M19" i="6" s="1"/>
  <c r="I19" i="6"/>
  <c r="L19" i="6" s="1"/>
  <c r="H19" i="6"/>
  <c r="K18" i="6"/>
  <c r="J18" i="6"/>
  <c r="M18" i="6" s="1"/>
  <c r="I18" i="6"/>
  <c r="L18" i="6" s="1"/>
  <c r="H18" i="6"/>
  <c r="K17" i="6"/>
  <c r="J17" i="6"/>
  <c r="M17" i="6" s="1"/>
  <c r="I17" i="6"/>
  <c r="L17" i="6" s="1"/>
  <c r="H17" i="6"/>
  <c r="K16" i="6"/>
  <c r="J16" i="6"/>
  <c r="M16" i="6" s="1"/>
  <c r="I16" i="6"/>
  <c r="L16" i="6" s="1"/>
  <c r="H16" i="6"/>
  <c r="L15" i="6"/>
  <c r="J15" i="6"/>
  <c r="M15" i="6" s="1"/>
  <c r="I15" i="6"/>
  <c r="H15" i="6"/>
  <c r="K15" i="6" s="1"/>
  <c r="M14" i="6"/>
  <c r="J14" i="6"/>
  <c r="I14" i="6"/>
  <c r="L14" i="6" s="1"/>
  <c r="H14" i="6"/>
  <c r="K14" i="6" s="1"/>
  <c r="J13" i="6"/>
  <c r="M13" i="6" s="1"/>
  <c r="I13" i="6"/>
  <c r="L13" i="6" s="1"/>
  <c r="H13" i="6"/>
  <c r="K13" i="6" s="1"/>
  <c r="K12" i="6"/>
  <c r="J12" i="6"/>
  <c r="M12" i="6" s="1"/>
  <c r="I12" i="6"/>
  <c r="L12" i="6" s="1"/>
  <c r="H12" i="6"/>
  <c r="U4" i="11" l="1"/>
  <c r="T4" i="11"/>
  <c r="S4" i="11"/>
  <c r="U5" i="11"/>
  <c r="T5" i="11"/>
  <c r="S5" i="11"/>
  <c r="U6" i="11"/>
  <c r="T6" i="11"/>
  <c r="S6" i="11"/>
  <c r="U7" i="11"/>
  <c r="T7" i="11"/>
  <c r="U8" i="11"/>
  <c r="T8" i="11"/>
  <c r="T9" i="11"/>
  <c r="U9" i="11"/>
  <c r="U3" i="11"/>
  <c r="T3" i="11"/>
  <c r="S3" i="11"/>
  <c r="U10" i="11"/>
  <c r="T10" i="11"/>
  <c r="K3" i="11"/>
  <c r="N12" i="6"/>
  <c r="P14" i="6"/>
  <c r="O14" i="6"/>
  <c r="N14" i="6"/>
  <c r="P15" i="6"/>
  <c r="O15" i="6"/>
  <c r="N15" i="6"/>
  <c r="N13" i="6"/>
  <c r="P13" i="6"/>
  <c r="O13" i="6"/>
  <c r="O16" i="6"/>
  <c r="O17" i="6"/>
  <c r="O18" i="6"/>
  <c r="O19" i="6"/>
  <c r="O12" i="6"/>
  <c r="P12" i="6"/>
  <c r="N16" i="6"/>
  <c r="N17" i="6"/>
  <c r="N18" i="6"/>
  <c r="N19" i="6"/>
  <c r="J21" i="5" l="1"/>
  <c r="M21" i="5" s="1"/>
  <c r="I21" i="5"/>
  <c r="L21" i="5" s="1"/>
  <c r="H21" i="5"/>
  <c r="K21" i="5" s="1"/>
  <c r="J20" i="5"/>
  <c r="M20" i="5" s="1"/>
  <c r="I20" i="5"/>
  <c r="L20" i="5" s="1"/>
  <c r="H20" i="5"/>
  <c r="K20" i="5" s="1"/>
  <c r="J19" i="5"/>
  <c r="M19" i="5" s="1"/>
  <c r="I19" i="5"/>
  <c r="L19" i="5" s="1"/>
  <c r="H19" i="5"/>
  <c r="K19" i="5" s="1"/>
  <c r="J18" i="5"/>
  <c r="M18" i="5" s="1"/>
  <c r="I18" i="5"/>
  <c r="L18" i="5" s="1"/>
  <c r="H18" i="5"/>
  <c r="K18" i="5" s="1"/>
  <c r="L17" i="5"/>
  <c r="J17" i="5"/>
  <c r="M17" i="5" s="1"/>
  <c r="I17" i="5"/>
  <c r="H17" i="5"/>
  <c r="K17" i="5" s="1"/>
  <c r="M16" i="5"/>
  <c r="J16" i="5"/>
  <c r="I16" i="5"/>
  <c r="L16" i="5" s="1"/>
  <c r="H16" i="5"/>
  <c r="K16" i="5" s="1"/>
  <c r="J15" i="5"/>
  <c r="M15" i="5" s="1"/>
  <c r="I15" i="5"/>
  <c r="L15" i="5" s="1"/>
  <c r="H15" i="5"/>
  <c r="K15" i="5" s="1"/>
  <c r="K14" i="5"/>
  <c r="O14" i="5" s="1"/>
  <c r="J14" i="5"/>
  <c r="M14" i="5" s="1"/>
  <c r="I14" i="5"/>
  <c r="L14" i="5" s="1"/>
  <c r="H14" i="5"/>
  <c r="F10" i="5"/>
  <c r="F9" i="5"/>
  <c r="F8" i="5"/>
  <c r="F7" i="5"/>
  <c r="F6" i="5"/>
  <c r="F5" i="5"/>
  <c r="F4" i="5"/>
  <c r="F3" i="5"/>
  <c r="P16" i="5" l="1"/>
  <c r="O16" i="5"/>
  <c r="N16" i="5"/>
  <c r="P17" i="5"/>
  <c r="O17" i="5"/>
  <c r="N17" i="5"/>
  <c r="O18" i="5"/>
  <c r="N18" i="5"/>
  <c r="N15" i="5"/>
  <c r="P15" i="5"/>
  <c r="O15" i="5"/>
  <c r="O21" i="5"/>
  <c r="N21" i="5"/>
  <c r="O20" i="5"/>
  <c r="N20" i="5"/>
  <c r="O19" i="5"/>
  <c r="N19" i="5"/>
  <c r="P14" i="5"/>
  <c r="N14" i="5"/>
</calcChain>
</file>

<file path=xl/sharedStrings.xml><?xml version="1.0" encoding="utf-8"?>
<sst xmlns="http://schemas.openxmlformats.org/spreadsheetml/2006/main" count="249" uniqueCount="66">
  <si>
    <t>Time (d)</t>
  </si>
  <si>
    <t>WT PBS</t>
  </si>
  <si>
    <t>WT SeV</t>
  </si>
  <si>
    <t> </t>
  </si>
  <si>
    <t>Lung Index=Lung/Body*100</t>
  </si>
  <si>
    <t>AVERAGE</t>
    <phoneticPr fontId="2" type="noConversion"/>
  </si>
  <si>
    <t>SD</t>
    <phoneticPr fontId="2" type="noConversion"/>
  </si>
  <si>
    <t>Lung Weight(g)</t>
  </si>
  <si>
    <t> Body Weight(g)</t>
  </si>
  <si>
    <t>AVERAGE</t>
  </si>
  <si>
    <t>SD</t>
  </si>
  <si>
    <t>p</t>
  </si>
  <si>
    <t>p</t>
    <phoneticPr fontId="2" type="noConversion"/>
  </si>
  <si>
    <t>Ct-Ct0</t>
    <phoneticPr fontId="3" type="noConversion"/>
  </si>
  <si>
    <t>average</t>
    <phoneticPr fontId="3" type="noConversion"/>
  </si>
  <si>
    <t>power 2</t>
    <phoneticPr fontId="3" type="noConversion"/>
  </si>
  <si>
    <t>p</t>
    <phoneticPr fontId="3" type="noConversion"/>
  </si>
  <si>
    <t>mean</t>
    <phoneticPr fontId="3" type="noConversion"/>
  </si>
  <si>
    <t>SD</t>
    <phoneticPr fontId="3" type="noConversion"/>
  </si>
  <si>
    <t>Ct-Ct0</t>
  </si>
  <si>
    <t>average</t>
  </si>
  <si>
    <t>power 2</t>
  </si>
  <si>
    <t>mean</t>
  </si>
  <si>
    <t>Ct</t>
  </si>
  <si>
    <t>WT</t>
  </si>
  <si>
    <t>Ppia-/-</t>
  </si>
  <si>
    <t>ACTIN</t>
  </si>
  <si>
    <t>AVERAGE</t>
    <phoneticPr fontId="2" type="noConversion"/>
  </si>
  <si>
    <t>Ct</t>
    <phoneticPr fontId="3" type="noConversion"/>
  </si>
  <si>
    <t>SeV Infection (day)</t>
    <phoneticPr fontId="2" type="noConversion"/>
  </si>
  <si>
    <t>SeV Infection (day)</t>
    <phoneticPr fontId="2" type="noConversion"/>
  </si>
  <si>
    <t>h</t>
    <phoneticPr fontId="1" type="noConversion"/>
  </si>
  <si>
    <t>Survial</t>
    <phoneticPr fontId="2" type="noConversion"/>
  </si>
  <si>
    <t>Lung index</t>
    <phoneticPr fontId="2" type="noConversion"/>
  </si>
  <si>
    <t>SeV NP mRNA</t>
    <phoneticPr fontId="1" type="noConversion"/>
  </si>
  <si>
    <t>SeV M mRNA</t>
    <phoneticPr fontId="1" type="noConversion"/>
  </si>
  <si>
    <t>WT</t>
    <phoneticPr fontId="3" type="noConversion"/>
  </si>
  <si>
    <t>Ppia-/-</t>
    <phoneticPr fontId="3" type="noConversion"/>
  </si>
  <si>
    <t>pg/ml</t>
    <phoneticPr fontId="1" type="noConversion"/>
  </si>
  <si>
    <t>Standard</t>
    <phoneticPr fontId="1" type="noConversion"/>
  </si>
  <si>
    <t>Sample</t>
    <phoneticPr fontId="1" type="noConversion"/>
  </si>
  <si>
    <t>OD</t>
    <phoneticPr fontId="1" type="noConversion"/>
  </si>
  <si>
    <t>Con.(pg/ml)</t>
    <phoneticPr fontId="2" type="noConversion"/>
  </si>
  <si>
    <t>h</t>
    <phoneticPr fontId="1" type="noConversion"/>
  </si>
  <si>
    <t>h</t>
    <phoneticPr fontId="1" type="noConversion"/>
  </si>
  <si>
    <t>h</t>
    <phoneticPr fontId="1" type="noConversion"/>
  </si>
  <si>
    <t>Ppia-/-</t>
    <phoneticPr fontId="3" type="noConversion"/>
  </si>
  <si>
    <t>WT</t>
    <phoneticPr fontId="3" type="noConversion"/>
  </si>
  <si>
    <t>ACTIN</t>
    <phoneticPr fontId="3" type="noConversion"/>
  </si>
  <si>
    <t>AVERAGE</t>
    <phoneticPr fontId="3" type="noConversion"/>
  </si>
  <si>
    <t>BLANK</t>
    <phoneticPr fontId="2" type="noConversion"/>
  </si>
  <si>
    <t>OD-BLANK</t>
    <phoneticPr fontId="2" type="noConversion"/>
  </si>
  <si>
    <t>OD-BLANK</t>
    <phoneticPr fontId="2" type="noConversion"/>
  </si>
  <si>
    <r>
      <rPr>
        <i/>
        <sz val="10"/>
        <color theme="1"/>
        <rFont val="Arial"/>
        <family val="2"/>
      </rPr>
      <t xml:space="preserve">Ppia-/- </t>
    </r>
    <r>
      <rPr>
        <sz val="10"/>
        <color theme="1"/>
        <rFont val="Arial"/>
        <family val="2"/>
      </rPr>
      <t>PBS</t>
    </r>
    <phoneticPr fontId="1" type="noConversion"/>
  </si>
  <si>
    <r>
      <rPr>
        <i/>
        <sz val="10"/>
        <color theme="1"/>
        <rFont val="Arial"/>
        <family val="2"/>
      </rPr>
      <t>Ppia-/-</t>
    </r>
    <r>
      <rPr>
        <sz val="10"/>
        <color theme="1"/>
        <rFont val="Arial"/>
        <family val="2"/>
      </rPr>
      <t xml:space="preserve"> SeV</t>
    </r>
    <phoneticPr fontId="1" type="noConversion"/>
  </si>
  <si>
    <r>
      <rPr>
        <i/>
        <sz val="10"/>
        <color theme="1"/>
        <rFont val="Arial"/>
        <family val="2"/>
      </rPr>
      <t>Ppia-/-</t>
    </r>
    <r>
      <rPr>
        <sz val="10"/>
        <color theme="1"/>
        <rFont val="Arial"/>
        <family val="2"/>
      </rPr>
      <t xml:space="preserve"> PBS</t>
    </r>
    <phoneticPr fontId="2" type="noConversion"/>
  </si>
  <si>
    <r>
      <rPr>
        <i/>
        <sz val="10"/>
        <color theme="1"/>
        <rFont val="Arial"/>
        <family val="2"/>
      </rPr>
      <t>Ppia-/-</t>
    </r>
    <r>
      <rPr>
        <sz val="10"/>
        <color theme="1"/>
        <rFont val="Arial"/>
        <family val="2"/>
      </rPr>
      <t xml:space="preserve"> SeV</t>
    </r>
    <phoneticPr fontId="2" type="noConversion"/>
  </si>
  <si>
    <r>
      <rPr>
        <i/>
        <sz val="10"/>
        <color theme="1"/>
        <rFont val="Arial"/>
        <family val="2"/>
      </rPr>
      <t>Ppia-/-</t>
    </r>
    <r>
      <rPr>
        <sz val="10"/>
        <color theme="1"/>
        <rFont val="Arial"/>
        <family val="2"/>
      </rPr>
      <t xml:space="preserve"> PBS</t>
    </r>
    <phoneticPr fontId="2" type="noConversion"/>
  </si>
  <si>
    <r>
      <rPr>
        <i/>
        <sz val="10"/>
        <color theme="1"/>
        <rFont val="Arial"/>
        <family val="2"/>
      </rPr>
      <t xml:space="preserve">Ppia-/- </t>
    </r>
    <r>
      <rPr>
        <sz val="10"/>
        <color theme="1"/>
        <rFont val="Arial"/>
        <family val="2"/>
      </rPr>
      <t>SeV</t>
    </r>
    <phoneticPr fontId="2" type="noConversion"/>
  </si>
  <si>
    <r>
      <rPr>
        <i/>
        <sz val="10"/>
        <color theme="1"/>
        <rFont val="Arial"/>
        <family val="2"/>
      </rPr>
      <t>Ifnb1</t>
    </r>
    <r>
      <rPr>
        <sz val="10"/>
        <color theme="1"/>
        <rFont val="Arial"/>
        <family val="2"/>
      </rPr>
      <t xml:space="preserve"> mRNA</t>
    </r>
    <phoneticPr fontId="1" type="noConversion"/>
  </si>
  <si>
    <r>
      <rPr>
        <i/>
        <sz val="10"/>
        <color theme="1"/>
        <rFont val="Arial"/>
        <family val="2"/>
      </rPr>
      <t>Ifna</t>
    </r>
    <r>
      <rPr>
        <sz val="10"/>
        <color theme="1"/>
        <rFont val="Arial"/>
        <family val="2"/>
      </rPr>
      <t xml:space="preserve"> mRNA</t>
    </r>
    <phoneticPr fontId="1" type="noConversion"/>
  </si>
  <si>
    <r>
      <rPr>
        <i/>
        <sz val="10"/>
        <color theme="1"/>
        <rFont val="Arial"/>
        <family val="2"/>
      </rPr>
      <t>Ifit1</t>
    </r>
    <r>
      <rPr>
        <sz val="10"/>
        <color theme="1"/>
        <rFont val="Arial"/>
        <family val="2"/>
      </rPr>
      <t xml:space="preserve"> mRNA</t>
    </r>
    <phoneticPr fontId="1" type="noConversion"/>
  </si>
  <si>
    <r>
      <rPr>
        <i/>
        <sz val="10"/>
        <color theme="1"/>
        <rFont val="Arial"/>
        <family val="2"/>
      </rPr>
      <t>Ifit2</t>
    </r>
    <r>
      <rPr>
        <sz val="10"/>
        <color theme="1"/>
        <rFont val="Arial"/>
        <family val="2"/>
      </rPr>
      <t xml:space="preserve"> mRNA</t>
    </r>
    <phoneticPr fontId="1" type="noConversion"/>
  </si>
  <si>
    <r>
      <rPr>
        <i/>
        <sz val="10"/>
        <color theme="1"/>
        <rFont val="Arial"/>
        <family val="2"/>
      </rPr>
      <t>Ccl5</t>
    </r>
    <r>
      <rPr>
        <sz val="10"/>
        <color theme="1"/>
        <rFont val="Arial"/>
        <family val="2"/>
      </rPr>
      <t xml:space="preserve"> mRNA</t>
    </r>
    <phoneticPr fontId="3" type="noConversion"/>
  </si>
  <si>
    <t>IFN-β</t>
    <phoneticPr fontId="1" type="noConversion"/>
  </si>
  <si>
    <t>IFN-α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</si>
</sst>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_ "/>
    <numFmt numFmtId="177" formatCode="0.00_ "/>
  </numFmts>
  <fonts count="1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等线"/>
      <family val="2"/>
      <charset val="134"/>
      <scheme val="minor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等线"/>
      <family val="2"/>
      <charset val="134"/>
      <scheme val="minor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176" fontId="8" fillId="0" borderId="0" xfId="0" applyNumberFormat="1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10" fillId="0" borderId="0" xfId="0" applyFont="1">
      <alignment vertical="center"/>
    </xf>
    <xf numFmtId="0" fontId="8" fillId="0" borderId="0" xfId="0" applyNumberFormat="1" applyFont="1">
      <alignment vertical="center"/>
    </xf>
    <xf numFmtId="0" fontId="10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/>
    <xf numFmtId="177" fontId="15" fillId="0" borderId="0" xfId="0" applyNumberFormat="1" applyFont="1" applyAlignment="1"/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center" vertical="center"/>
    </xf>
    <xf numFmtId="0" fontId="15" fillId="0" borderId="0" xfId="0" applyFont="1" applyFill="1" applyAlignment="1"/>
    <xf numFmtId="0" fontId="18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1</xdr:row>
      <xdr:rowOff>31750</xdr:rowOff>
    </xdr:from>
    <xdr:to>
      <xdr:col>11</xdr:col>
      <xdr:colOff>2598</xdr:colOff>
      <xdr:row>2</xdr:row>
      <xdr:rowOff>12700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E73AA3DD-557F-4BEB-A1A2-823B10386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9250" y="228600"/>
          <a:ext cx="656648" cy="158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25400</xdr:rowOff>
    </xdr:from>
    <xdr:to>
      <xdr:col>11</xdr:col>
      <xdr:colOff>656648</xdr:colOff>
      <xdr:row>2</xdr:row>
      <xdr:rowOff>6350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FC19A0EF-C12F-4E7C-BC76-CCC19AFCB3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21550" y="222250"/>
          <a:ext cx="656648" cy="1587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44450</xdr:colOff>
      <xdr:row>1</xdr:row>
      <xdr:rowOff>19050</xdr:rowOff>
    </xdr:from>
    <xdr:to>
      <xdr:col>11</xdr:col>
      <xdr:colOff>622300</xdr:colOff>
      <xdr:row>1</xdr:row>
      <xdr:rowOff>158750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7FAB0A8-1482-4807-9D5D-3E16311423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08850" y="196850"/>
          <a:ext cx="577850" cy="139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19050</xdr:rowOff>
    </xdr:from>
    <xdr:to>
      <xdr:col>10</xdr:col>
      <xdr:colOff>577850</xdr:colOff>
      <xdr:row>1</xdr:row>
      <xdr:rowOff>158750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D13DCA9-6FE2-488F-BFD4-BC627C527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196850"/>
          <a:ext cx="577850" cy="139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</xdr:row>
      <xdr:rowOff>31750</xdr:rowOff>
    </xdr:from>
    <xdr:to>
      <xdr:col>11</xdr:col>
      <xdr:colOff>577850</xdr:colOff>
      <xdr:row>1</xdr:row>
      <xdr:rowOff>171450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113FE3F-B308-4B1F-BC1B-9C3D2CDF3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4400" y="209550"/>
          <a:ext cx="577850" cy="139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25400</xdr:colOff>
      <xdr:row>1</xdr:row>
      <xdr:rowOff>38100</xdr:rowOff>
    </xdr:from>
    <xdr:to>
      <xdr:col>11</xdr:col>
      <xdr:colOff>603250</xdr:colOff>
      <xdr:row>2</xdr:row>
      <xdr:rowOff>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E8ACF0D7-1A85-4E49-BD1E-E442E2237B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9800" y="215900"/>
          <a:ext cx="577850" cy="139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31750</xdr:colOff>
      <xdr:row>1</xdr:row>
      <xdr:rowOff>31750</xdr:rowOff>
    </xdr:from>
    <xdr:to>
      <xdr:col>11</xdr:col>
      <xdr:colOff>609600</xdr:colOff>
      <xdr:row>1</xdr:row>
      <xdr:rowOff>171450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5D22868C-1DA4-4B77-A5C9-EB4654B63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50" y="209550"/>
          <a:ext cx="577850" cy="139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/>
  </sheetViews>
  <sheetFormatPr defaultRowHeight="14" x14ac:dyDescent="0.3"/>
  <cols>
    <col min="1" max="3" width="8.6640625" style="1"/>
    <col min="4" max="4" width="10.1640625" style="1" customWidth="1"/>
    <col min="5" max="5" width="11.33203125" style="1" customWidth="1"/>
    <col min="6" max="16384" width="8.6640625" style="1"/>
  </cols>
  <sheetData>
    <row r="1" spans="1:7" x14ac:dyDescent="0.3">
      <c r="A1" s="5" t="s">
        <v>32</v>
      </c>
    </row>
    <row r="2" spans="1:7" x14ac:dyDescent="0.3">
      <c r="A2" s="5" t="s">
        <v>0</v>
      </c>
      <c r="B2" s="5" t="s">
        <v>1</v>
      </c>
      <c r="C2" s="5" t="s">
        <v>2</v>
      </c>
      <c r="D2" s="5" t="s">
        <v>53</v>
      </c>
      <c r="E2" s="5" t="s">
        <v>54</v>
      </c>
      <c r="F2" s="5"/>
      <c r="G2" s="6"/>
    </row>
    <row r="3" spans="1:7" x14ac:dyDescent="0.3">
      <c r="A3" s="5">
        <v>14</v>
      </c>
      <c r="B3" s="5">
        <v>0</v>
      </c>
      <c r="C3" s="5" t="s">
        <v>3</v>
      </c>
      <c r="D3" s="5" t="s">
        <v>3</v>
      </c>
      <c r="E3" s="5" t="s">
        <v>3</v>
      </c>
      <c r="F3" s="5"/>
      <c r="G3" s="6"/>
    </row>
    <row r="4" spans="1:7" x14ac:dyDescent="0.3">
      <c r="A4" s="5">
        <v>14</v>
      </c>
      <c r="B4" s="5">
        <v>0</v>
      </c>
      <c r="C4" s="5" t="s">
        <v>3</v>
      </c>
      <c r="D4" s="5" t="s">
        <v>3</v>
      </c>
      <c r="E4" s="5" t="s">
        <v>3</v>
      </c>
      <c r="F4" s="5"/>
      <c r="G4" s="6"/>
    </row>
    <row r="5" spans="1:7" x14ac:dyDescent="0.3">
      <c r="A5" s="5">
        <v>14</v>
      </c>
      <c r="B5" s="5">
        <v>0</v>
      </c>
      <c r="C5" s="5" t="s">
        <v>3</v>
      </c>
      <c r="D5" s="5" t="s">
        <v>3</v>
      </c>
      <c r="E5" s="5" t="s">
        <v>3</v>
      </c>
      <c r="F5" s="5"/>
      <c r="G5" s="6"/>
    </row>
    <row r="6" spans="1:7" x14ac:dyDescent="0.3">
      <c r="A6" s="5">
        <v>14</v>
      </c>
      <c r="B6" s="5">
        <v>0</v>
      </c>
      <c r="C6" s="5" t="s">
        <v>3</v>
      </c>
      <c r="D6" s="5" t="s">
        <v>3</v>
      </c>
      <c r="E6" s="5" t="s">
        <v>3</v>
      </c>
      <c r="F6" s="5"/>
      <c r="G6" s="6"/>
    </row>
    <row r="7" spans="1:7" x14ac:dyDescent="0.3">
      <c r="A7" s="5">
        <v>14</v>
      </c>
      <c r="B7" s="5">
        <v>0</v>
      </c>
      <c r="C7" s="5" t="s">
        <v>3</v>
      </c>
      <c r="D7" s="5" t="s">
        <v>3</v>
      </c>
      <c r="E7" s="5" t="s">
        <v>3</v>
      </c>
      <c r="F7" s="5"/>
      <c r="G7" s="6"/>
    </row>
    <row r="8" spans="1:7" x14ac:dyDescent="0.3">
      <c r="A8" s="5">
        <v>14</v>
      </c>
      <c r="B8" s="5" t="s">
        <v>3</v>
      </c>
      <c r="C8" s="5">
        <v>0</v>
      </c>
      <c r="D8" s="5" t="s">
        <v>3</v>
      </c>
      <c r="E8" s="5" t="s">
        <v>3</v>
      </c>
      <c r="F8" s="5"/>
      <c r="G8" s="6"/>
    </row>
    <row r="9" spans="1:7" x14ac:dyDescent="0.3">
      <c r="A9" s="5">
        <v>14</v>
      </c>
      <c r="B9" s="5" t="s">
        <v>3</v>
      </c>
      <c r="C9" s="5">
        <v>0</v>
      </c>
      <c r="D9" s="5" t="s">
        <v>3</v>
      </c>
      <c r="E9" s="5" t="s">
        <v>3</v>
      </c>
      <c r="F9" s="5"/>
      <c r="G9" s="6"/>
    </row>
    <row r="10" spans="1:7" x14ac:dyDescent="0.3">
      <c r="A10" s="5">
        <v>14</v>
      </c>
      <c r="B10" s="5" t="s">
        <v>3</v>
      </c>
      <c r="C10" s="5">
        <v>0</v>
      </c>
      <c r="D10" s="5" t="s">
        <v>3</v>
      </c>
      <c r="E10" s="5" t="s">
        <v>3</v>
      </c>
      <c r="F10" s="5"/>
      <c r="G10" s="6"/>
    </row>
    <row r="11" spans="1:7" x14ac:dyDescent="0.3">
      <c r="A11" s="5">
        <v>9</v>
      </c>
      <c r="B11" s="5" t="s">
        <v>3</v>
      </c>
      <c r="C11" s="5">
        <v>1</v>
      </c>
      <c r="D11" s="5" t="s">
        <v>3</v>
      </c>
      <c r="E11" s="5" t="s">
        <v>3</v>
      </c>
      <c r="F11" s="5"/>
      <c r="G11" s="6"/>
    </row>
    <row r="12" spans="1:7" x14ac:dyDescent="0.3">
      <c r="A12" s="5">
        <v>9</v>
      </c>
      <c r="B12" s="5" t="s">
        <v>3</v>
      </c>
      <c r="C12" s="5">
        <v>1</v>
      </c>
      <c r="D12" s="5" t="s">
        <v>3</v>
      </c>
      <c r="E12" s="5" t="s">
        <v>3</v>
      </c>
      <c r="F12" s="5"/>
      <c r="G12" s="6"/>
    </row>
    <row r="13" spans="1:7" x14ac:dyDescent="0.3">
      <c r="A13" s="5">
        <v>14</v>
      </c>
      <c r="B13" s="5" t="s">
        <v>3</v>
      </c>
      <c r="C13" s="5" t="s">
        <v>3</v>
      </c>
      <c r="D13" s="5">
        <v>0</v>
      </c>
      <c r="E13" s="5" t="s">
        <v>3</v>
      </c>
      <c r="F13" s="5"/>
      <c r="G13" s="6"/>
    </row>
    <row r="14" spans="1:7" x14ac:dyDescent="0.3">
      <c r="A14" s="5">
        <v>14</v>
      </c>
      <c r="B14" s="5" t="s">
        <v>3</v>
      </c>
      <c r="C14" s="5" t="s">
        <v>3</v>
      </c>
      <c r="D14" s="5">
        <v>0</v>
      </c>
      <c r="E14" s="5" t="s">
        <v>3</v>
      </c>
      <c r="F14" s="5"/>
      <c r="G14" s="6"/>
    </row>
    <row r="15" spans="1:7" x14ac:dyDescent="0.3">
      <c r="A15" s="5">
        <v>14</v>
      </c>
      <c r="B15" s="5" t="s">
        <v>3</v>
      </c>
      <c r="C15" s="5" t="s">
        <v>3</v>
      </c>
      <c r="D15" s="5">
        <v>0</v>
      </c>
      <c r="E15" s="5" t="s">
        <v>3</v>
      </c>
      <c r="F15" s="5"/>
      <c r="G15" s="6"/>
    </row>
    <row r="16" spans="1:7" x14ac:dyDescent="0.3">
      <c r="A16" s="5">
        <v>14</v>
      </c>
      <c r="B16" s="5" t="s">
        <v>3</v>
      </c>
      <c r="C16" s="5" t="s">
        <v>3</v>
      </c>
      <c r="D16" s="5">
        <v>0</v>
      </c>
      <c r="E16" s="5" t="s">
        <v>3</v>
      </c>
      <c r="F16" s="5"/>
      <c r="G16" s="6"/>
    </row>
    <row r="17" spans="1:7" x14ac:dyDescent="0.3">
      <c r="A17" s="5">
        <v>14</v>
      </c>
      <c r="B17" s="5" t="s">
        <v>3</v>
      </c>
      <c r="C17" s="5" t="s">
        <v>3</v>
      </c>
      <c r="D17" s="5">
        <v>0</v>
      </c>
      <c r="E17" s="5" t="s">
        <v>3</v>
      </c>
      <c r="F17" s="5"/>
      <c r="G17" s="6"/>
    </row>
    <row r="18" spans="1:7" x14ac:dyDescent="0.3">
      <c r="A18" s="5">
        <v>7</v>
      </c>
      <c r="B18" s="5" t="s">
        <v>3</v>
      </c>
      <c r="C18" s="5" t="s">
        <v>3</v>
      </c>
      <c r="D18" s="5" t="s">
        <v>3</v>
      </c>
      <c r="E18" s="5">
        <v>1</v>
      </c>
      <c r="F18" s="5"/>
      <c r="G18" s="6"/>
    </row>
    <row r="19" spans="1:7" x14ac:dyDescent="0.3">
      <c r="A19" s="5">
        <v>9</v>
      </c>
      <c r="B19" s="5" t="s">
        <v>3</v>
      </c>
      <c r="C19" s="5" t="s">
        <v>3</v>
      </c>
      <c r="D19" s="5" t="s">
        <v>3</v>
      </c>
      <c r="E19" s="5">
        <v>1</v>
      </c>
      <c r="F19" s="5"/>
      <c r="G19" s="6"/>
    </row>
    <row r="20" spans="1:7" x14ac:dyDescent="0.3">
      <c r="A20" s="5">
        <v>9</v>
      </c>
      <c r="B20" s="5" t="s">
        <v>3</v>
      </c>
      <c r="C20" s="5" t="s">
        <v>3</v>
      </c>
      <c r="D20" s="5" t="s">
        <v>3</v>
      </c>
      <c r="E20" s="5">
        <v>1</v>
      </c>
      <c r="F20" s="5"/>
      <c r="G20" s="6"/>
    </row>
    <row r="21" spans="1:7" x14ac:dyDescent="0.3">
      <c r="A21" s="5">
        <v>9</v>
      </c>
      <c r="B21" s="5" t="s">
        <v>3</v>
      </c>
      <c r="C21" s="5" t="s">
        <v>3</v>
      </c>
      <c r="D21" s="5" t="s">
        <v>3</v>
      </c>
      <c r="E21" s="5">
        <v>1</v>
      </c>
      <c r="F21" s="5"/>
      <c r="G21" s="6"/>
    </row>
    <row r="22" spans="1:7" x14ac:dyDescent="0.3">
      <c r="A22" s="5">
        <v>9</v>
      </c>
      <c r="B22" s="5" t="s">
        <v>3</v>
      </c>
      <c r="C22" s="5" t="s">
        <v>3</v>
      </c>
      <c r="D22" s="5" t="s">
        <v>3</v>
      </c>
      <c r="E22" s="5">
        <v>1</v>
      </c>
      <c r="F22" s="5"/>
      <c r="G22" s="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A16" sqref="A16:A19"/>
    </sheetView>
  </sheetViews>
  <sheetFormatPr defaultRowHeight="14" x14ac:dyDescent="0.3"/>
  <sheetData>
    <row r="1" spans="1:22" x14ac:dyDescent="0.3">
      <c r="A1" s="5" t="s">
        <v>62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x14ac:dyDescent="0.3">
      <c r="B2" s="8" t="s">
        <v>45</v>
      </c>
      <c r="C2" s="5"/>
      <c r="D2" s="5" t="s">
        <v>23</v>
      </c>
      <c r="E2" s="5" t="s">
        <v>23</v>
      </c>
      <c r="F2" s="5" t="s">
        <v>23</v>
      </c>
      <c r="G2" s="5"/>
      <c r="H2" s="5" t="s">
        <v>19</v>
      </c>
      <c r="I2" s="5" t="s">
        <v>19</v>
      </c>
      <c r="J2" s="5" t="s">
        <v>19</v>
      </c>
      <c r="K2" s="5" t="s">
        <v>20</v>
      </c>
      <c r="L2" s="5" t="e">
        <v>#NAME?</v>
      </c>
      <c r="M2" s="5"/>
      <c r="N2" s="5"/>
      <c r="O2" s="5"/>
      <c r="P2" s="5" t="s">
        <v>21</v>
      </c>
      <c r="Q2" s="5"/>
      <c r="R2" s="5"/>
      <c r="S2" s="5" t="s">
        <v>11</v>
      </c>
      <c r="T2" s="5" t="s">
        <v>22</v>
      </c>
      <c r="U2" s="5" t="s">
        <v>10</v>
      </c>
      <c r="V2" s="5"/>
    </row>
    <row r="3" spans="1:22" x14ac:dyDescent="0.3">
      <c r="A3" s="17" t="s">
        <v>24</v>
      </c>
      <c r="B3" s="5">
        <v>0</v>
      </c>
      <c r="C3" s="5"/>
      <c r="D3" s="5">
        <v>31.632272720336914</v>
      </c>
      <c r="E3" s="5">
        <v>31.474033355712891</v>
      </c>
      <c r="F3" s="5">
        <v>31.960624694824219</v>
      </c>
      <c r="G3" s="5"/>
      <c r="H3" s="5">
        <v>8.0037956237792969</v>
      </c>
      <c r="I3" s="5">
        <v>7.8455562591552734</v>
      </c>
      <c r="J3" s="5">
        <v>8.3321475982666016</v>
      </c>
      <c r="K3" s="5">
        <v>8.0604998270670567</v>
      </c>
      <c r="L3" s="5">
        <v>5.6704376220702457E-2</v>
      </c>
      <c r="M3" s="5">
        <v>0.21494374084472589</v>
      </c>
      <c r="N3" s="5">
        <v>-0.27164759826660223</v>
      </c>
      <c r="O3" s="5"/>
      <c r="P3" s="5">
        <v>1.0400871196122408</v>
      </c>
      <c r="Q3" s="5">
        <v>1.1606586526016436</v>
      </c>
      <c r="R3" s="5">
        <v>0.82837298020002936</v>
      </c>
      <c r="S3" s="5">
        <v>0.13852659900436537</v>
      </c>
      <c r="T3" s="5">
        <v>1.0097062508046379</v>
      </c>
      <c r="U3" s="5">
        <v>0.16821322752083717</v>
      </c>
      <c r="V3" s="5"/>
    </row>
    <row r="4" spans="1:22" x14ac:dyDescent="0.3">
      <c r="A4" s="17"/>
      <c r="B4" s="5">
        <v>6</v>
      </c>
      <c r="C4" s="5"/>
      <c r="D4" s="5">
        <v>31.0525810241699</v>
      </c>
      <c r="E4" s="5">
        <v>31.0084213256835</v>
      </c>
      <c r="F4" s="5">
        <v>31.005558013916016</v>
      </c>
      <c r="G4" s="5"/>
      <c r="H4" s="5">
        <v>6.4746810913085717</v>
      </c>
      <c r="I4" s="5">
        <v>6.4305213928221718</v>
      </c>
      <c r="J4" s="5">
        <v>6.4276580810546875</v>
      </c>
      <c r="K4" s="5"/>
      <c r="L4" s="5">
        <v>1.5858189086914276</v>
      </c>
      <c r="M4" s="5">
        <v>1.6299786071778275</v>
      </c>
      <c r="N4" s="5">
        <v>1.6328419189453118</v>
      </c>
      <c r="O4" s="5"/>
      <c r="P4" s="5">
        <v>3.0017813789859171</v>
      </c>
      <c r="Q4" s="5">
        <v>3.0950840916788755</v>
      </c>
      <c r="R4" s="5">
        <v>3.1012329940109145</v>
      </c>
      <c r="S4" s="5">
        <v>0.67108255113090776</v>
      </c>
      <c r="T4" s="5">
        <v>3.066032821558569</v>
      </c>
      <c r="U4" s="5">
        <v>5.5728252749142684E-2</v>
      </c>
      <c r="V4" s="5"/>
    </row>
    <row r="5" spans="1:22" x14ac:dyDescent="0.3">
      <c r="A5" s="17"/>
      <c r="B5" s="5">
        <v>12</v>
      </c>
      <c r="C5" s="5"/>
      <c r="D5" s="5">
        <v>31.517005920410156</v>
      </c>
      <c r="E5" s="5">
        <v>31.501777648925781</v>
      </c>
      <c r="F5" s="5">
        <v>31.447480392456001</v>
      </c>
      <c r="G5" s="5"/>
      <c r="H5" s="5">
        <v>6.0268351236979179</v>
      </c>
      <c r="I5" s="5">
        <v>6.0116068522135429</v>
      </c>
      <c r="J5" s="5">
        <v>5.9573095957437623</v>
      </c>
      <c r="K5" s="5"/>
      <c r="L5" s="5">
        <v>2.0336648763020815</v>
      </c>
      <c r="M5" s="5">
        <v>2.0488931477864565</v>
      </c>
      <c r="N5" s="5">
        <v>2.103190404256237</v>
      </c>
      <c r="O5" s="5"/>
      <c r="P5" s="5">
        <v>4.094436394420212</v>
      </c>
      <c r="Q5" s="5">
        <v>4.1378838452119808</v>
      </c>
      <c r="R5" s="5">
        <v>4.2965849044901283</v>
      </c>
      <c r="S5" s="5">
        <v>0.95692201125333287</v>
      </c>
      <c r="T5" s="5">
        <v>4.1763017147074404</v>
      </c>
      <c r="U5" s="5">
        <v>0.10640937248804443</v>
      </c>
      <c r="V5" s="5"/>
    </row>
    <row r="6" spans="1:22" x14ac:dyDescent="0.3">
      <c r="A6" s="17"/>
      <c r="B6" s="5">
        <v>24</v>
      </c>
      <c r="C6" s="5"/>
      <c r="D6" s="5">
        <v>32.152895355224601</v>
      </c>
      <c r="E6" s="5">
        <v>32.400848388671875</v>
      </c>
      <c r="F6" s="5">
        <v>32.261447906494141</v>
      </c>
      <c r="G6" s="5"/>
      <c r="H6" s="5">
        <v>4.1834186553954993</v>
      </c>
      <c r="I6" s="5">
        <v>4.4313716888427734</v>
      </c>
      <c r="J6" s="5">
        <v>4.2919712066650391</v>
      </c>
      <c r="K6" s="5"/>
      <c r="L6" s="5">
        <v>3.8770813446045</v>
      </c>
      <c r="M6" s="5">
        <v>3.6291283111572259</v>
      </c>
      <c r="N6" s="5">
        <v>3.7685287933349603</v>
      </c>
      <c r="O6" s="5"/>
      <c r="P6" s="5">
        <v>14.693247034315554</v>
      </c>
      <c r="Q6" s="5">
        <v>12.373041790336719</v>
      </c>
      <c r="R6" s="5">
        <v>13.628253594369115</v>
      </c>
      <c r="S6" s="5">
        <v>5.7795444796613638E-3</v>
      </c>
      <c r="T6" s="5">
        <v>13.564847473007129</v>
      </c>
      <c r="U6" s="5">
        <v>1.1614014576004068</v>
      </c>
      <c r="V6" s="5"/>
    </row>
    <row r="7" spans="1:22" x14ac:dyDescent="0.3">
      <c r="A7" s="18" t="s">
        <v>25</v>
      </c>
      <c r="B7" s="5">
        <v>0</v>
      </c>
      <c r="C7" s="5"/>
      <c r="D7" s="5">
        <v>33.389247894287102</v>
      </c>
      <c r="E7" s="5">
        <v>33.851276397705078</v>
      </c>
      <c r="F7" s="5">
        <v>33.7952270507812</v>
      </c>
      <c r="G7" s="5"/>
      <c r="H7" s="5">
        <v>8.2546348571777273</v>
      </c>
      <c r="I7" s="5">
        <v>8.7166633605957031</v>
      </c>
      <c r="J7" s="5">
        <v>8.6606140136718253</v>
      </c>
      <c r="K7" s="5"/>
      <c r="L7" s="5">
        <v>-0.19413485717772794</v>
      </c>
      <c r="M7" s="5">
        <v>-0.65616336059570379</v>
      </c>
      <c r="N7" s="5">
        <v>-0.60011401367182593</v>
      </c>
      <c r="O7" s="5"/>
      <c r="P7" s="5">
        <v>0.87409690962014475</v>
      </c>
      <c r="Q7" s="5">
        <v>0.63456358544359182</v>
      </c>
      <c r="R7" s="5">
        <v>0.65970181824269136</v>
      </c>
      <c r="S7" s="5"/>
      <c r="T7" s="5">
        <v>0.72278743776880938</v>
      </c>
      <c r="U7" s="5">
        <v>0.13163927943821685</v>
      </c>
      <c r="V7" s="5"/>
    </row>
    <row r="8" spans="1:22" x14ac:dyDescent="0.3">
      <c r="A8" s="18"/>
      <c r="B8" s="5">
        <v>6</v>
      </c>
      <c r="C8" s="5"/>
      <c r="D8" s="5">
        <v>32.112350463867188</v>
      </c>
      <c r="E8" s="5">
        <v>31.84697151184082</v>
      </c>
      <c r="F8" s="5">
        <v>32.959905624389599</v>
      </c>
      <c r="G8" s="5"/>
      <c r="H8" s="5">
        <v>6.4652760823567696</v>
      </c>
      <c r="I8" s="5">
        <v>6.1998971303304025</v>
      </c>
      <c r="J8" s="5">
        <v>7.3128312428791808</v>
      </c>
      <c r="K8" s="5"/>
      <c r="L8" s="5">
        <v>1.5952239176432297</v>
      </c>
      <c r="M8" s="5">
        <v>1.8606028696695969</v>
      </c>
      <c r="N8" s="5">
        <v>0.74766875712081848</v>
      </c>
      <c r="O8" s="5"/>
      <c r="P8" s="5">
        <v>3.021414082018961</v>
      </c>
      <c r="Q8" s="5">
        <v>3.6315938652804283</v>
      </c>
      <c r="R8" s="5">
        <v>1.679077425336936</v>
      </c>
      <c r="S8" s="5"/>
      <c r="T8" s="5">
        <v>2.7773617908787753</v>
      </c>
      <c r="U8" s="5">
        <v>0.99887499351544362</v>
      </c>
      <c r="V8" s="5"/>
    </row>
    <row r="9" spans="1:22" x14ac:dyDescent="0.3">
      <c r="A9" s="18"/>
      <c r="B9" s="5">
        <v>12</v>
      </c>
      <c r="C9" s="5"/>
      <c r="D9" s="5">
        <v>30.453941345214844</v>
      </c>
      <c r="E9" s="5">
        <v>30.779492187500001</v>
      </c>
      <c r="F9" s="5">
        <v>30.79582405090332</v>
      </c>
      <c r="G9" s="5"/>
      <c r="H9" s="5">
        <v>5.7765979766845703</v>
      </c>
      <c r="I9" s="5">
        <v>6.1021488189697273</v>
      </c>
      <c r="J9" s="5">
        <v>6.1184806823730469</v>
      </c>
      <c r="K9" s="5"/>
      <c r="L9" s="5">
        <v>2.283902023315429</v>
      </c>
      <c r="M9" s="5">
        <v>1.9583511810302721</v>
      </c>
      <c r="N9" s="5">
        <v>1.9420193176269525</v>
      </c>
      <c r="O9" s="5"/>
      <c r="P9" s="5">
        <v>4.8699333352295877</v>
      </c>
      <c r="Q9" s="5">
        <v>3.886175840512422</v>
      </c>
      <c r="R9" s="5">
        <v>3.8424309054604189</v>
      </c>
      <c r="S9" s="5"/>
      <c r="T9" s="5">
        <v>4.1995133604008101</v>
      </c>
      <c r="U9" s="5">
        <v>0.58101257458228539</v>
      </c>
      <c r="V9" s="5"/>
    </row>
    <row r="10" spans="1:22" x14ac:dyDescent="0.3">
      <c r="A10" s="18"/>
      <c r="B10" s="5">
        <v>24</v>
      </c>
      <c r="C10" s="5"/>
      <c r="D10" s="5">
        <v>33.021720886230469</v>
      </c>
      <c r="E10" s="5">
        <v>33.703178405761719</v>
      </c>
      <c r="F10" s="5">
        <v>33.9591064453125</v>
      </c>
      <c r="G10" s="5"/>
      <c r="H10" s="5">
        <v>5.3314158121744804</v>
      </c>
      <c r="I10" s="5">
        <v>6.0128733317057304</v>
      </c>
      <c r="J10" s="5">
        <v>6.2688013712565116</v>
      </c>
      <c r="K10" s="5"/>
      <c r="L10" s="5">
        <v>2.729084187825519</v>
      </c>
      <c r="M10" s="5">
        <v>2.047626668294269</v>
      </c>
      <c r="N10" s="5">
        <v>1.7916986287434877</v>
      </c>
      <c r="O10" s="5"/>
      <c r="P10" s="5">
        <v>6.6303461355060636</v>
      </c>
      <c r="Q10" s="5">
        <v>4.1342529701262984</v>
      </c>
      <c r="R10" s="5">
        <v>3.4622229467280992</v>
      </c>
      <c r="S10" s="5"/>
      <c r="T10" s="5">
        <v>4.7422740174534868</v>
      </c>
      <c r="U10" s="5">
        <v>1.6692867729401086</v>
      </c>
      <c r="V10" s="5"/>
    </row>
    <row r="11" spans="1:22" x14ac:dyDescent="0.3">
      <c r="A11" s="5" t="s">
        <v>26</v>
      </c>
      <c r="B11" s="5"/>
      <c r="C11" s="5"/>
      <c r="D11" s="5"/>
      <c r="E11" s="5"/>
      <c r="F11" s="5"/>
      <c r="G11" s="5" t="s">
        <v>9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x14ac:dyDescent="0.3">
      <c r="A12" s="17" t="s">
        <v>24</v>
      </c>
      <c r="B12" s="5">
        <v>0</v>
      </c>
      <c r="C12" s="5"/>
      <c r="D12" s="5">
        <v>23.444189071655273</v>
      </c>
      <c r="E12" s="5">
        <v>23.602390289306641</v>
      </c>
      <c r="F12" s="5">
        <v>23.838851928710938</v>
      </c>
      <c r="G12" s="5">
        <v>23.628477096557617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x14ac:dyDescent="0.3">
      <c r="A13" s="17"/>
      <c r="B13" s="5">
        <v>6</v>
      </c>
      <c r="C13" s="5"/>
      <c r="D13" s="5">
        <v>24.444747924804688</v>
      </c>
      <c r="E13" s="5">
        <v>24.627323150634766</v>
      </c>
      <c r="F13" s="5">
        <v>24.661628723144531</v>
      </c>
      <c r="G13" s="5">
        <v>24.577899932861328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x14ac:dyDescent="0.3">
      <c r="A14" s="17"/>
      <c r="B14" s="5">
        <v>12</v>
      </c>
      <c r="C14" s="5"/>
      <c r="D14" s="5">
        <v>25.433429718017578</v>
      </c>
      <c r="E14" s="5">
        <v>25.578012466430664</v>
      </c>
      <c r="F14" s="5">
        <v>25.459070205688477</v>
      </c>
      <c r="G14" s="5">
        <v>25.490170796712238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 x14ac:dyDescent="0.3">
      <c r="A15" s="17"/>
      <c r="B15" s="5">
        <v>24</v>
      </c>
      <c r="C15" s="5"/>
      <c r="D15" s="5">
        <v>27.985910415649414</v>
      </c>
      <c r="E15" s="5">
        <v>27.932735443115234</v>
      </c>
      <c r="F15" s="5">
        <v>27.989784240722656</v>
      </c>
      <c r="G15" s="5">
        <v>27.969476699829102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x14ac:dyDescent="0.3">
      <c r="A16" s="18" t="s">
        <v>25</v>
      </c>
      <c r="B16" s="5">
        <v>0</v>
      </c>
      <c r="C16" s="5"/>
      <c r="D16" s="5">
        <v>25.075101852416992</v>
      </c>
      <c r="E16" s="5">
        <v>25.117895126342773</v>
      </c>
      <c r="F16" s="5">
        <v>25.210842132568359</v>
      </c>
      <c r="G16" s="5">
        <v>25.134613037109375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3">
      <c r="A17" s="18"/>
      <c r="B17" s="5">
        <v>6</v>
      </c>
      <c r="C17" s="5"/>
      <c r="D17" s="5">
        <v>25.110866546630859</v>
      </c>
      <c r="E17" s="5">
        <v>25.037210464477539</v>
      </c>
      <c r="F17" s="5">
        <v>26.793146133422852</v>
      </c>
      <c r="G17" s="5">
        <v>25.647074381510418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 x14ac:dyDescent="0.3">
      <c r="A18" s="18"/>
      <c r="B18" s="5">
        <v>12</v>
      </c>
      <c r="C18" s="5"/>
      <c r="D18" s="5">
        <v>24.637008666992188</v>
      </c>
      <c r="E18" s="5">
        <v>24.921274185180664</v>
      </c>
      <c r="F18" s="5">
        <v>24.473747253417969</v>
      </c>
      <c r="G18" s="5">
        <v>24.677343368530273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x14ac:dyDescent="0.3">
      <c r="A19" s="18"/>
      <c r="B19" s="5">
        <v>24</v>
      </c>
      <c r="C19" s="5"/>
      <c r="D19" s="5">
        <v>27.762733459472656</v>
      </c>
      <c r="E19" s="5">
        <v>27.665744781494141</v>
      </c>
      <c r="F19" s="5">
        <v>27.642436981201172</v>
      </c>
      <c r="G19" s="5">
        <v>27.690305074055988</v>
      </c>
    </row>
  </sheetData>
  <mergeCells count="4">
    <mergeCell ref="A3:A6"/>
    <mergeCell ref="A7:A10"/>
    <mergeCell ref="A12:A15"/>
    <mergeCell ref="A16:A19"/>
  </mergeCells>
  <phoneticPr fontId="1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/>
  </sheetViews>
  <sheetFormatPr defaultRowHeight="14" x14ac:dyDescent="0.3"/>
  <sheetData>
    <row r="1" spans="1:21" x14ac:dyDescent="0.3">
      <c r="A1" s="5" t="s">
        <v>63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3">
      <c r="B2" s="13" t="s">
        <v>45</v>
      </c>
      <c r="C2" s="5"/>
      <c r="D2" s="5" t="s">
        <v>28</v>
      </c>
      <c r="E2" s="5" t="s">
        <v>28</v>
      </c>
      <c r="F2" s="5" t="s">
        <v>28</v>
      </c>
      <c r="G2" s="5"/>
      <c r="H2" s="5" t="s">
        <v>13</v>
      </c>
      <c r="I2" s="5" t="s">
        <v>13</v>
      </c>
      <c r="J2" s="5" t="s">
        <v>13</v>
      </c>
      <c r="K2" s="5" t="s">
        <v>14</v>
      </c>
      <c r="L2" s="12" t="e">
        <f>-⊿⊿Ct</f>
        <v>#NAME?</v>
      </c>
      <c r="M2" s="5"/>
      <c r="N2" s="5"/>
      <c r="O2" s="5"/>
      <c r="P2" s="5" t="s">
        <v>15</v>
      </c>
      <c r="Q2" s="5"/>
      <c r="R2" s="5"/>
      <c r="S2" s="5" t="s">
        <v>16</v>
      </c>
      <c r="T2" s="5" t="s">
        <v>17</v>
      </c>
      <c r="U2" s="5" t="s">
        <v>18</v>
      </c>
    </row>
    <row r="3" spans="1:21" x14ac:dyDescent="0.25">
      <c r="A3" s="19" t="s">
        <v>47</v>
      </c>
      <c r="B3" s="9">
        <v>0</v>
      </c>
      <c r="C3" s="5"/>
      <c r="D3" s="5">
        <v>30.91614723</v>
      </c>
      <c r="E3" s="5">
        <v>31.09957314</v>
      </c>
      <c r="F3" s="5">
        <v>30.506713869999999</v>
      </c>
      <c r="G3" s="5"/>
      <c r="H3" s="5">
        <f>D3-G12</f>
        <v>7.461182909999998</v>
      </c>
      <c r="I3" s="5">
        <f>E3-G12</f>
        <v>7.6446088199999984</v>
      </c>
      <c r="J3" s="5">
        <f>F3-G12</f>
        <v>7.0517495499999967</v>
      </c>
      <c r="K3" s="5">
        <f>AVERAGE(H3:J3)</f>
        <v>7.3858470933333313</v>
      </c>
      <c r="L3" s="5">
        <f>7.385847-H3</f>
        <v>-7.5335909999997952E-2</v>
      </c>
      <c r="M3" s="5">
        <f>7.385847-I3</f>
        <v>-0.25876181999999837</v>
      </c>
      <c r="N3" s="5">
        <f>7.385847-J3</f>
        <v>0.33409745000000335</v>
      </c>
      <c r="O3" s="5"/>
      <c r="P3" s="5">
        <f>POWER(2,L3)</f>
        <v>0.94912110654283488</v>
      </c>
      <c r="Q3" s="5">
        <f>POWER(2,M3)</f>
        <v>0.83580493374092812</v>
      </c>
      <c r="R3" s="5">
        <f>POWER(2,N3)</f>
        <v>1.2605885379242019</v>
      </c>
      <c r="S3" s="5">
        <f>TTEST(P3:R3,P7:R7,2,1)</f>
        <v>0.75731668093547655</v>
      </c>
      <c r="T3" s="5">
        <f>AVERAGE(P3:R3)</f>
        <v>1.0151715260693217</v>
      </c>
      <c r="U3" s="5">
        <f>STDEV(P3:R3)</f>
        <v>0.21995970320822808</v>
      </c>
    </row>
    <row r="4" spans="1:21" x14ac:dyDescent="0.25">
      <c r="A4" s="19"/>
      <c r="B4" s="9">
        <v>6</v>
      </c>
      <c r="C4" s="5"/>
      <c r="D4" s="5">
        <v>28.221814729999998</v>
      </c>
      <c r="E4" s="5">
        <v>28.580081939999999</v>
      </c>
      <c r="F4" s="5">
        <v>28.399843220000001</v>
      </c>
      <c r="G4" s="5"/>
      <c r="H4" s="5">
        <f t="shared" ref="H4:H10" si="0">D4-G13</f>
        <v>3.7247081766666632</v>
      </c>
      <c r="I4" s="5">
        <f t="shared" ref="I4:I10" si="1">E4-G13</f>
        <v>4.0829753866666643</v>
      </c>
      <c r="J4" s="5">
        <f t="shared" ref="J4:J10" si="2">F4-G13</f>
        <v>3.9027366666666659</v>
      </c>
      <c r="K4" s="5"/>
      <c r="L4" s="5">
        <f t="shared" ref="L4:N10" si="3">7.385847-H4</f>
        <v>3.6611388233333368</v>
      </c>
      <c r="M4" s="5">
        <f t="shared" si="3"/>
        <v>3.3028716133333358</v>
      </c>
      <c r="N4" s="5">
        <f t="shared" si="3"/>
        <v>3.4831103333333342</v>
      </c>
      <c r="O4" s="5"/>
      <c r="P4" s="5">
        <f t="shared" ref="P4:R10" si="4">POWER(2,L4)</f>
        <v>12.650643115257553</v>
      </c>
      <c r="Q4" s="5">
        <f t="shared" si="4"/>
        <v>9.8687790882986057</v>
      </c>
      <c r="R4" s="5">
        <f t="shared" si="4"/>
        <v>11.182030912958577</v>
      </c>
      <c r="S4" s="5">
        <f>TTEST(P4:R4,P8:R8,2,1)</f>
        <v>9.7130266454876768E-2</v>
      </c>
      <c r="T4" s="5">
        <f t="shared" ref="T4:T10" si="5">AVERAGE(P4:R4)</f>
        <v>11.233817705504913</v>
      </c>
      <c r="U4" s="5">
        <f t="shared" ref="U4:U10" si="6">STDEV(P4:R4)</f>
        <v>1.3916548674271436</v>
      </c>
    </row>
    <row r="5" spans="1:21" x14ac:dyDescent="0.25">
      <c r="A5" s="19"/>
      <c r="B5" s="9">
        <v>12</v>
      </c>
      <c r="C5" s="5"/>
      <c r="D5" s="5">
        <v>27.849447250000001</v>
      </c>
      <c r="E5" s="5">
        <v>27.616547010000001</v>
      </c>
      <c r="F5" s="5">
        <v>27.992660520000001</v>
      </c>
      <c r="G5" s="5"/>
      <c r="H5" s="5">
        <f t="shared" si="0"/>
        <v>2.4784946466666682</v>
      </c>
      <c r="I5" s="5">
        <f t="shared" si="1"/>
        <v>2.2455944066666689</v>
      </c>
      <c r="J5" s="5">
        <f t="shared" si="2"/>
        <v>2.6217079166666686</v>
      </c>
      <c r="K5" s="5"/>
      <c r="L5" s="5">
        <f t="shared" si="3"/>
        <v>4.9073523533333319</v>
      </c>
      <c r="M5" s="5">
        <f t="shared" si="3"/>
        <v>5.1402525933333312</v>
      </c>
      <c r="N5" s="5">
        <f t="shared" si="3"/>
        <v>4.7641390833333315</v>
      </c>
      <c r="O5" s="5"/>
      <c r="P5" s="5">
        <f t="shared" si="4"/>
        <v>30.009603518749927</v>
      </c>
      <c r="Q5" s="5">
        <f t="shared" si="4"/>
        <v>35.267137891689167</v>
      </c>
      <c r="R5" s="5">
        <f t="shared" si="4"/>
        <v>27.17369944651038</v>
      </c>
      <c r="S5" s="5">
        <f>TTEST(P5:R5,P9:R9,2,1)</f>
        <v>1.0033019118158688E-2</v>
      </c>
      <c r="T5" s="5">
        <f t="shared" si="5"/>
        <v>30.816813618983158</v>
      </c>
      <c r="U5" s="5">
        <f t="shared" si="6"/>
        <v>4.1066564959725538</v>
      </c>
    </row>
    <row r="6" spans="1:21" x14ac:dyDescent="0.25">
      <c r="A6" s="19"/>
      <c r="B6" s="9">
        <v>24</v>
      </c>
      <c r="C6" s="5"/>
      <c r="D6" s="9">
        <v>29.374361799999999</v>
      </c>
      <c r="E6" s="9">
        <v>29.30890656</v>
      </c>
      <c r="F6" s="9">
        <v>29.21425438</v>
      </c>
      <c r="G6" s="5"/>
      <c r="H6" s="5">
        <f t="shared" si="0"/>
        <v>1.5354907966666644</v>
      </c>
      <c r="I6" s="5">
        <f t="shared" si="1"/>
        <v>1.4700355566666659</v>
      </c>
      <c r="J6" s="5">
        <f t="shared" si="2"/>
        <v>1.3753833766666652</v>
      </c>
      <c r="K6" s="5"/>
      <c r="L6" s="5">
        <f t="shared" si="3"/>
        <v>5.8503562033333356</v>
      </c>
      <c r="M6" s="5">
        <f t="shared" si="3"/>
        <v>5.9158114433333342</v>
      </c>
      <c r="N6" s="5">
        <f t="shared" si="3"/>
        <v>6.0104636233333348</v>
      </c>
      <c r="O6" s="5"/>
      <c r="P6" s="5">
        <f t="shared" si="4"/>
        <v>57.694272641715386</v>
      </c>
      <c r="Q6" s="5">
        <f t="shared" si="4"/>
        <v>60.372157050329996</v>
      </c>
      <c r="R6" s="5">
        <f t="shared" si="4"/>
        <v>64.465868575596986</v>
      </c>
      <c r="S6" s="5">
        <f>TTEST(P6:R6,P10:R10,2,1)</f>
        <v>5.47682934587911E-3</v>
      </c>
      <c r="T6" s="5">
        <f t="shared" si="5"/>
        <v>60.844099422547458</v>
      </c>
      <c r="U6" s="5">
        <f t="shared" si="6"/>
        <v>3.4103775560722207</v>
      </c>
    </row>
    <row r="7" spans="1:21" x14ac:dyDescent="0.25">
      <c r="A7" s="18" t="s">
        <v>46</v>
      </c>
      <c r="B7" s="9">
        <v>0</v>
      </c>
      <c r="C7" s="5"/>
      <c r="D7" s="9">
        <v>32.190521240000002</v>
      </c>
      <c r="E7" s="9">
        <v>32.854740139999997</v>
      </c>
      <c r="F7" s="9">
        <v>32.801353450000001</v>
      </c>
      <c r="G7" s="5"/>
      <c r="H7" s="5">
        <f t="shared" si="0"/>
        <v>7.0831680300000031</v>
      </c>
      <c r="I7" s="5">
        <f t="shared" si="1"/>
        <v>7.7473869299999976</v>
      </c>
      <c r="J7" s="5">
        <f t="shared" si="2"/>
        <v>7.6940002400000012</v>
      </c>
      <c r="K7" s="5"/>
      <c r="L7" s="5">
        <f t="shared" si="3"/>
        <v>0.30267896999999699</v>
      </c>
      <c r="M7" s="5">
        <f t="shared" si="3"/>
        <v>-0.36153992999999751</v>
      </c>
      <c r="N7" s="5">
        <f t="shared" si="3"/>
        <v>-0.30815324000000111</v>
      </c>
      <c r="O7" s="5"/>
      <c r="P7" s="5">
        <f t="shared" si="4"/>
        <v>1.2334326745494013</v>
      </c>
      <c r="Q7" s="5">
        <f t="shared" si="4"/>
        <v>0.7783333445474907</v>
      </c>
      <c r="R7" s="5">
        <f t="shared" si="4"/>
        <v>0.80767498353366329</v>
      </c>
      <c r="S7" s="5"/>
      <c r="T7" s="5">
        <f t="shared" si="5"/>
        <v>0.93981366754351836</v>
      </c>
      <c r="U7" s="5">
        <f t="shared" si="6"/>
        <v>0.25470438531941159</v>
      </c>
    </row>
    <row r="8" spans="1:21" x14ac:dyDescent="0.25">
      <c r="A8" s="18"/>
      <c r="B8" s="9">
        <v>6</v>
      </c>
      <c r="C8" s="5"/>
      <c r="D8" s="9">
        <v>29.002853389999999</v>
      </c>
      <c r="E8" s="9">
        <v>29.60564613</v>
      </c>
      <c r="F8" s="9">
        <v>29.443344119999999</v>
      </c>
      <c r="G8" s="5"/>
      <c r="H8" s="5">
        <f t="shared" si="0"/>
        <v>3.7863515199999966</v>
      </c>
      <c r="I8" s="5">
        <f t="shared" si="1"/>
        <v>4.3891442599999984</v>
      </c>
      <c r="J8" s="5">
        <f t="shared" si="2"/>
        <v>4.2268422499999971</v>
      </c>
      <c r="K8" s="5"/>
      <c r="L8" s="5">
        <f t="shared" si="3"/>
        <v>3.5994954800000034</v>
      </c>
      <c r="M8" s="5">
        <f t="shared" si="3"/>
        <v>2.9967027400000017</v>
      </c>
      <c r="N8" s="5">
        <f t="shared" si="3"/>
        <v>3.1590047500000029</v>
      </c>
      <c r="O8" s="5"/>
      <c r="P8" s="5">
        <f t="shared" si="4"/>
        <v>12.121492824568614</v>
      </c>
      <c r="Q8" s="5">
        <f t="shared" si="4"/>
        <v>7.9817369861046874</v>
      </c>
      <c r="R8" s="5">
        <f t="shared" si="4"/>
        <v>8.9321331044058532</v>
      </c>
      <c r="S8" s="5"/>
      <c r="T8" s="5">
        <f t="shared" si="5"/>
        <v>9.6784543050263849</v>
      </c>
      <c r="U8" s="5">
        <f t="shared" si="6"/>
        <v>2.1684420908559732</v>
      </c>
    </row>
    <row r="9" spans="1:21" x14ac:dyDescent="0.25">
      <c r="A9" s="18"/>
      <c r="B9" s="9">
        <v>12</v>
      </c>
      <c r="C9" s="5"/>
      <c r="D9" s="9">
        <v>28.582803729999998</v>
      </c>
      <c r="E9" s="9">
        <v>28.570504</v>
      </c>
      <c r="F9" s="9">
        <v>28.789831159999999</v>
      </c>
      <c r="G9" s="5"/>
      <c r="H9" s="5">
        <f t="shared" si="0"/>
        <v>3.8130162599999977</v>
      </c>
      <c r="I9" s="5">
        <f t="shared" si="1"/>
        <v>3.800716529999999</v>
      </c>
      <c r="J9" s="5">
        <f t="shared" si="2"/>
        <v>4.0200436899999978</v>
      </c>
      <c r="K9" s="5"/>
      <c r="L9" s="5">
        <f t="shared" si="3"/>
        <v>3.5728307400000023</v>
      </c>
      <c r="M9" s="5">
        <f t="shared" si="3"/>
        <v>3.5851304700000011</v>
      </c>
      <c r="N9" s="5">
        <f t="shared" si="3"/>
        <v>3.3658033100000022</v>
      </c>
      <c r="O9" s="5"/>
      <c r="P9" s="5">
        <f t="shared" si="4"/>
        <v>11.899513941710763</v>
      </c>
      <c r="Q9" s="5">
        <f t="shared" si="4"/>
        <v>12.00139721051986</v>
      </c>
      <c r="R9" s="5">
        <f t="shared" si="4"/>
        <v>10.308791497754646</v>
      </c>
      <c r="S9" s="5"/>
      <c r="T9" s="5">
        <f t="shared" si="5"/>
        <v>11.403234216661756</v>
      </c>
      <c r="U9" s="5">
        <f t="shared" si="6"/>
        <v>0.94918317454661949</v>
      </c>
    </row>
    <row r="10" spans="1:21" x14ac:dyDescent="0.25">
      <c r="A10" s="18"/>
      <c r="B10" s="9">
        <v>24</v>
      </c>
      <c r="C10" s="5"/>
      <c r="D10" s="9">
        <v>29.965438840000001</v>
      </c>
      <c r="E10" s="9">
        <v>29.802082819999999</v>
      </c>
      <c r="F10" s="9">
        <v>29.811311719999999</v>
      </c>
      <c r="G10" s="5"/>
      <c r="H10" s="5">
        <f t="shared" si="0"/>
        <v>2.0402964166666706</v>
      </c>
      <c r="I10" s="5">
        <f t="shared" si="1"/>
        <v>1.8769403966666687</v>
      </c>
      <c r="J10" s="5">
        <f t="shared" si="2"/>
        <v>1.8861692966666688</v>
      </c>
      <c r="K10" s="5"/>
      <c r="L10" s="5">
        <f t="shared" si="3"/>
        <v>5.3455505833333294</v>
      </c>
      <c r="M10" s="5">
        <f t="shared" si="3"/>
        <v>5.5089066033333314</v>
      </c>
      <c r="N10" s="5">
        <f t="shared" si="3"/>
        <v>5.4996777033333313</v>
      </c>
      <c r="O10" s="5"/>
      <c r="P10" s="5">
        <f t="shared" si="4"/>
        <v>40.660345903323417</v>
      </c>
      <c r="Q10" s="5">
        <f t="shared" si="4"/>
        <v>45.535082830461604</v>
      </c>
      <c r="R10" s="5">
        <f t="shared" si="4"/>
        <v>45.244725239296599</v>
      </c>
      <c r="S10" s="5"/>
      <c r="T10" s="5">
        <f t="shared" si="5"/>
        <v>43.813384657693881</v>
      </c>
      <c r="U10" s="5">
        <f t="shared" si="6"/>
        <v>2.734468307113521</v>
      </c>
    </row>
    <row r="11" spans="1:21" x14ac:dyDescent="0.3">
      <c r="A11" s="11" t="s">
        <v>48</v>
      </c>
      <c r="B11" s="11"/>
      <c r="C11" s="5"/>
      <c r="D11" s="5"/>
      <c r="E11" s="5"/>
      <c r="F11" s="5"/>
      <c r="G11" s="11" t="s">
        <v>49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25">
      <c r="A12" s="19" t="s">
        <v>47</v>
      </c>
      <c r="B12" s="9">
        <v>0</v>
      </c>
      <c r="C12" s="5"/>
      <c r="D12" s="5">
        <v>23.518329619999999</v>
      </c>
      <c r="E12" s="5">
        <v>23.422281269999999</v>
      </c>
      <c r="F12" s="5">
        <v>23.42428207</v>
      </c>
      <c r="G12" s="5">
        <f>AVERAGE(D12:F12)</f>
        <v>23.454964320000002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s="19"/>
      <c r="B13" s="9">
        <v>6</v>
      </c>
      <c r="C13" s="5"/>
      <c r="D13" s="5">
        <v>24.345994950000001</v>
      </c>
      <c r="E13" s="5">
        <v>24.548740389999999</v>
      </c>
      <c r="F13" s="5">
        <v>24.596584320000002</v>
      </c>
      <c r="G13" s="5">
        <f t="shared" ref="G13:G19" si="7">AVERAGE(D13:F13)</f>
        <v>24.497106553333335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25">
      <c r="A14" s="19"/>
      <c r="B14" s="9">
        <v>12</v>
      </c>
      <c r="C14" s="5"/>
      <c r="D14" s="5">
        <v>25.2712574</v>
      </c>
      <c r="E14" s="5">
        <v>25.44744682</v>
      </c>
      <c r="F14" s="5">
        <v>25.394153589999998</v>
      </c>
      <c r="G14" s="5">
        <f t="shared" si="7"/>
        <v>25.370952603333333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25">
      <c r="A15" s="19"/>
      <c r="B15" s="9">
        <v>24</v>
      </c>
      <c r="C15" s="5"/>
      <c r="D15" s="9">
        <v>27.677467350000001</v>
      </c>
      <c r="E15" s="9">
        <v>27.81999969</v>
      </c>
      <c r="F15" s="9">
        <v>28.01914597</v>
      </c>
      <c r="G15" s="5">
        <f t="shared" si="7"/>
        <v>27.838871003333335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25">
      <c r="A16" s="18" t="s">
        <v>46</v>
      </c>
      <c r="B16" s="9">
        <v>0</v>
      </c>
      <c r="C16" s="5"/>
      <c r="D16" s="9">
        <v>25.118673319999999</v>
      </c>
      <c r="E16" s="9">
        <v>25.107917789999998</v>
      </c>
      <c r="F16" s="9">
        <v>25.095468520000001</v>
      </c>
      <c r="G16" s="5">
        <f t="shared" si="7"/>
        <v>25.107353209999999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18"/>
      <c r="B17" s="9">
        <v>6</v>
      </c>
      <c r="C17" s="5"/>
      <c r="D17" s="9">
        <v>24.94127464</v>
      </c>
      <c r="E17" s="9">
        <v>25.357257839999999</v>
      </c>
      <c r="F17" s="9">
        <v>25.35097313</v>
      </c>
      <c r="G17" s="5">
        <f t="shared" si="7"/>
        <v>25.216501870000002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25">
      <c r="A18" s="18"/>
      <c r="B18" s="9">
        <v>12</v>
      </c>
      <c r="C18" s="5"/>
      <c r="D18" s="9">
        <v>24.585632319999998</v>
      </c>
      <c r="E18" s="9">
        <v>24.738555909999999</v>
      </c>
      <c r="F18" s="9">
        <v>24.985174180000001</v>
      </c>
      <c r="G18" s="5">
        <f t="shared" si="7"/>
        <v>24.769787470000001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x14ac:dyDescent="0.25">
      <c r="A19" s="18"/>
      <c r="B19" s="9">
        <v>24</v>
      </c>
      <c r="C19" s="5"/>
      <c r="D19" s="9">
        <v>27.9144234</v>
      </c>
      <c r="E19" s="9">
        <v>27.939554210000001</v>
      </c>
      <c r="F19" s="9">
        <v>27.92144966</v>
      </c>
      <c r="G19" s="5">
        <f t="shared" si="7"/>
        <v>27.92514242333333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</sheetData>
  <mergeCells count="4">
    <mergeCell ref="A3:A6"/>
    <mergeCell ref="A7:A10"/>
    <mergeCell ref="A12:A15"/>
    <mergeCell ref="A16:A19"/>
  </mergeCells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A4" workbookViewId="0">
      <selection activeCell="L13" sqref="L13:L17"/>
    </sheetView>
  </sheetViews>
  <sheetFormatPr defaultRowHeight="14" x14ac:dyDescent="0.3"/>
  <cols>
    <col min="1" max="1" width="15.1640625" customWidth="1"/>
    <col min="2" max="2" width="8.6640625" customWidth="1"/>
    <col min="4" max="4" width="11.58203125" customWidth="1"/>
    <col min="5" max="5" width="11.83203125" customWidth="1"/>
    <col min="6" max="6" width="14.75" customWidth="1"/>
    <col min="9" max="9" width="11.6640625" customWidth="1"/>
    <col min="10" max="10" width="12" customWidth="1"/>
    <col min="13" max="13" width="10.08203125" customWidth="1"/>
    <col min="14" max="14" width="10.58203125" customWidth="1"/>
    <col min="15" max="15" width="11.08203125" customWidth="1"/>
    <col min="16" max="16" width="12.58203125" customWidth="1"/>
  </cols>
  <sheetData>
    <row r="1" spans="1:17" x14ac:dyDescent="0.3">
      <c r="A1" s="5" t="s">
        <v>33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4"/>
    </row>
    <row r="2" spans="1:17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"/>
    </row>
    <row r="3" spans="1:17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4"/>
    </row>
    <row r="4" spans="1:17" ht="15.5" x14ac:dyDescent="0.3">
      <c r="A4" s="5" t="s">
        <v>30</v>
      </c>
      <c r="B4" s="5" t="s">
        <v>7</v>
      </c>
      <c r="C4" s="5"/>
      <c r="D4" s="5"/>
      <c r="E4" s="5"/>
      <c r="F4" s="5" t="s">
        <v>29</v>
      </c>
      <c r="G4" s="5" t="s">
        <v>8</v>
      </c>
      <c r="H4" s="5"/>
      <c r="I4" s="5"/>
      <c r="J4" s="5"/>
      <c r="K4" s="5"/>
      <c r="L4" s="5" t="s">
        <v>4</v>
      </c>
      <c r="M4" s="5"/>
      <c r="N4" s="5"/>
      <c r="O4" s="5"/>
      <c r="P4" s="5"/>
      <c r="Q4" s="2"/>
    </row>
    <row r="5" spans="1:17" ht="15.5" x14ac:dyDescent="0.3">
      <c r="A5" s="5"/>
      <c r="B5" s="5" t="s">
        <v>1</v>
      </c>
      <c r="C5" s="5" t="s">
        <v>2</v>
      </c>
      <c r="D5" s="5" t="s">
        <v>55</v>
      </c>
      <c r="E5" s="5" t="s">
        <v>56</v>
      </c>
      <c r="F5" s="5"/>
      <c r="G5" s="5" t="s">
        <v>1</v>
      </c>
      <c r="H5" s="5" t="s">
        <v>2</v>
      </c>
      <c r="I5" s="5" t="s">
        <v>55</v>
      </c>
      <c r="J5" s="5" t="s">
        <v>56</v>
      </c>
      <c r="K5" s="5"/>
      <c r="L5" s="5"/>
      <c r="M5" s="5" t="s">
        <v>1</v>
      </c>
      <c r="N5" s="5" t="s">
        <v>2</v>
      </c>
      <c r="O5" s="5" t="s">
        <v>57</v>
      </c>
      <c r="P5" s="5" t="s">
        <v>58</v>
      </c>
      <c r="Q5" s="2"/>
    </row>
    <row r="6" spans="1:17" ht="15.5" x14ac:dyDescent="0.3">
      <c r="A6" s="17">
        <v>2</v>
      </c>
      <c r="B6" s="5">
        <v>0.14000000000000001</v>
      </c>
      <c r="C6" s="5">
        <v>0.15</v>
      </c>
      <c r="D6" s="5">
        <v>0.1</v>
      </c>
      <c r="E6" s="5">
        <v>0.13</v>
      </c>
      <c r="F6" s="17">
        <v>2</v>
      </c>
      <c r="G6" s="5">
        <v>22.3</v>
      </c>
      <c r="H6" s="5">
        <v>20.47</v>
      </c>
      <c r="I6" s="5">
        <v>16.21</v>
      </c>
      <c r="J6" s="5">
        <v>16.690000000000001</v>
      </c>
      <c r="K6" s="5"/>
      <c r="L6" s="17">
        <v>2</v>
      </c>
      <c r="M6" s="7">
        <v>0.62780269058295968</v>
      </c>
      <c r="N6" s="7">
        <v>0.73277967757694185</v>
      </c>
      <c r="O6" s="7">
        <v>0.61690314620604569</v>
      </c>
      <c r="P6" s="7">
        <v>0.77890952666267221</v>
      </c>
      <c r="Q6" s="2"/>
    </row>
    <row r="7" spans="1:17" ht="15.5" x14ac:dyDescent="0.3">
      <c r="A7" s="17"/>
      <c r="B7" s="5">
        <v>0.16</v>
      </c>
      <c r="C7" s="5">
        <v>0.17</v>
      </c>
      <c r="D7" s="5">
        <v>0.11</v>
      </c>
      <c r="E7" s="5">
        <v>0.12</v>
      </c>
      <c r="F7" s="17"/>
      <c r="G7" s="5">
        <v>21.12</v>
      </c>
      <c r="H7" s="5">
        <v>23.35</v>
      </c>
      <c r="I7" s="5">
        <v>17.23</v>
      </c>
      <c r="J7" s="5">
        <v>16.760000000000002</v>
      </c>
      <c r="K7" s="5"/>
      <c r="L7" s="17"/>
      <c r="M7" s="7">
        <v>0.75757575757575757</v>
      </c>
      <c r="N7" s="7">
        <v>0.72805139186295509</v>
      </c>
      <c r="O7" s="7">
        <v>0.63842135809634359</v>
      </c>
      <c r="P7" s="7">
        <v>0.71599045346062051</v>
      </c>
      <c r="Q7" s="2"/>
    </row>
    <row r="8" spans="1:17" ht="15.5" x14ac:dyDescent="0.3">
      <c r="A8" s="17"/>
      <c r="B8" s="5">
        <v>0.14000000000000001</v>
      </c>
      <c r="C8" s="5">
        <v>0.17</v>
      </c>
      <c r="D8" s="5">
        <v>0.12</v>
      </c>
      <c r="E8" s="5">
        <v>0.14000000000000001</v>
      </c>
      <c r="F8" s="17"/>
      <c r="G8" s="5">
        <v>20.190000000000001</v>
      </c>
      <c r="H8" s="5">
        <v>20.6</v>
      </c>
      <c r="I8" s="5">
        <v>17.489999999999998</v>
      </c>
      <c r="J8" s="5">
        <v>18.32</v>
      </c>
      <c r="K8" s="5"/>
      <c r="L8" s="17"/>
      <c r="M8" s="7">
        <v>0.6934125804853889</v>
      </c>
      <c r="N8" s="7">
        <v>0.82524271844660202</v>
      </c>
      <c r="O8" s="7">
        <v>0.68610634648370505</v>
      </c>
      <c r="P8" s="7">
        <v>0.76419213973799127</v>
      </c>
      <c r="Q8" s="2"/>
    </row>
    <row r="9" spans="1:17" ht="15.5" x14ac:dyDescent="0.3">
      <c r="A9" s="17"/>
      <c r="B9" s="5">
        <v>0.18</v>
      </c>
      <c r="C9" s="5">
        <v>0.18</v>
      </c>
      <c r="D9" s="5">
        <v>0.1</v>
      </c>
      <c r="E9" s="5">
        <v>0.11</v>
      </c>
      <c r="F9" s="17"/>
      <c r="G9" s="5">
        <v>23.4</v>
      </c>
      <c r="H9" s="5">
        <v>19.05</v>
      </c>
      <c r="I9" s="5">
        <v>17.03</v>
      </c>
      <c r="J9" s="5">
        <v>16.93</v>
      </c>
      <c r="K9" s="5"/>
      <c r="L9" s="17"/>
      <c r="M9" s="7">
        <v>0.76923076923076927</v>
      </c>
      <c r="N9" s="7">
        <v>0.94488188976377951</v>
      </c>
      <c r="O9" s="7">
        <v>0.58719906048150317</v>
      </c>
      <c r="P9" s="7">
        <v>0.64973419964559953</v>
      </c>
      <c r="Q9" s="2"/>
    </row>
    <row r="10" spans="1:17" ht="15.5" x14ac:dyDescent="0.3">
      <c r="A10" s="17"/>
      <c r="B10" s="5">
        <v>0.13</v>
      </c>
      <c r="C10" s="5">
        <v>0.19</v>
      </c>
      <c r="D10" s="5">
        <v>0.12</v>
      </c>
      <c r="E10" s="5">
        <v>0.14000000000000001</v>
      </c>
      <c r="F10" s="17"/>
      <c r="G10" s="5">
        <v>18.77</v>
      </c>
      <c r="H10" s="5">
        <v>23.54</v>
      </c>
      <c r="I10" s="5">
        <v>17.36</v>
      </c>
      <c r="J10" s="5">
        <v>17.55</v>
      </c>
      <c r="K10" s="5"/>
      <c r="L10" s="17"/>
      <c r="M10" s="7">
        <v>0.69259456579648382</v>
      </c>
      <c r="N10" s="7">
        <v>0.80713678844519976</v>
      </c>
      <c r="O10" s="7">
        <v>0.69124423963133641</v>
      </c>
      <c r="P10" s="7">
        <v>0.79772079772079774</v>
      </c>
      <c r="Q10" s="2"/>
    </row>
    <row r="11" spans="1:17" ht="15.5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 t="s">
        <v>9</v>
      </c>
      <c r="M11" s="7">
        <v>0.70812327273427178</v>
      </c>
      <c r="N11" s="7">
        <v>0.80761849321909573</v>
      </c>
      <c r="O11" s="7">
        <v>0.64397483017978685</v>
      </c>
      <c r="P11" s="7">
        <v>0.7413094234455363</v>
      </c>
      <c r="Q11" s="2"/>
    </row>
    <row r="12" spans="1:17" ht="15.5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 t="s">
        <v>10</v>
      </c>
      <c r="M12" s="7">
        <v>5.1163689287997131E-2</v>
      </c>
      <c r="N12" s="7">
        <v>8.8153073301900295E-2</v>
      </c>
      <c r="O12" s="7">
        <v>4.4712042242984758E-2</v>
      </c>
      <c r="P12" s="7">
        <v>5.9469953484069291E-2</v>
      </c>
      <c r="Q12" s="2"/>
    </row>
    <row r="13" spans="1:17" ht="15.5" x14ac:dyDescent="0.3">
      <c r="A13" s="17">
        <v>7</v>
      </c>
      <c r="B13" s="5">
        <v>0.16</v>
      </c>
      <c r="C13" s="5">
        <v>0.2</v>
      </c>
      <c r="D13" s="5">
        <v>0.1</v>
      </c>
      <c r="E13" s="5">
        <v>0.27</v>
      </c>
      <c r="F13" s="17">
        <v>7</v>
      </c>
      <c r="G13" s="5">
        <v>22.86</v>
      </c>
      <c r="H13" s="5">
        <v>16.64</v>
      </c>
      <c r="I13" s="5">
        <v>16.87</v>
      </c>
      <c r="J13" s="5">
        <v>13.18</v>
      </c>
      <c r="K13" s="5"/>
      <c r="L13" s="17">
        <v>7</v>
      </c>
      <c r="M13" s="7">
        <v>0.69991251093613305</v>
      </c>
      <c r="N13" s="7">
        <v>1.2019230769230771</v>
      </c>
      <c r="O13" s="7">
        <v>0.59276822762299941</v>
      </c>
      <c r="P13" s="7">
        <v>2.0485584218512898</v>
      </c>
      <c r="Q13" s="2"/>
    </row>
    <row r="14" spans="1:17" ht="15.5" x14ac:dyDescent="0.3">
      <c r="A14" s="17"/>
      <c r="B14" s="5">
        <v>0.15</v>
      </c>
      <c r="C14" s="5">
        <v>0.22</v>
      </c>
      <c r="D14" s="5">
        <v>0.08</v>
      </c>
      <c r="E14" s="5">
        <v>0.27</v>
      </c>
      <c r="F14" s="17"/>
      <c r="G14" s="5">
        <v>21.72</v>
      </c>
      <c r="H14" s="5">
        <v>19.670000000000002</v>
      </c>
      <c r="I14" s="5">
        <v>18.13</v>
      </c>
      <c r="J14" s="5">
        <v>13.29</v>
      </c>
      <c r="K14" s="5"/>
      <c r="L14" s="17"/>
      <c r="M14" s="7">
        <v>0.69060773480662985</v>
      </c>
      <c r="N14" s="7">
        <v>1.1184544992374175</v>
      </c>
      <c r="O14" s="7">
        <v>0.44125758411472699</v>
      </c>
      <c r="P14" s="7">
        <v>2.0316027088036122</v>
      </c>
      <c r="Q14" s="2"/>
    </row>
    <row r="15" spans="1:17" ht="15.5" x14ac:dyDescent="0.3">
      <c r="A15" s="17"/>
      <c r="B15" s="5">
        <v>0.14000000000000001</v>
      </c>
      <c r="C15" s="5">
        <v>0.22</v>
      </c>
      <c r="D15" s="5">
        <v>0.08</v>
      </c>
      <c r="E15" s="5">
        <v>0.28000000000000003</v>
      </c>
      <c r="F15" s="17"/>
      <c r="G15" s="5">
        <v>20.79</v>
      </c>
      <c r="H15" s="5">
        <v>16.96</v>
      </c>
      <c r="I15" s="5">
        <v>18.37</v>
      </c>
      <c r="J15" s="5">
        <v>15.44</v>
      </c>
      <c r="K15" s="5"/>
      <c r="L15" s="17"/>
      <c r="M15" s="7">
        <v>0.67340067340067344</v>
      </c>
      <c r="N15" s="7">
        <v>1.2971698113207546</v>
      </c>
      <c r="O15" s="7">
        <v>0.4354926510615133</v>
      </c>
      <c r="P15" s="7">
        <v>1.8134715025906738</v>
      </c>
      <c r="Q15" s="2"/>
    </row>
    <row r="16" spans="1:17" ht="15.5" x14ac:dyDescent="0.3">
      <c r="A16" s="17"/>
      <c r="B16" s="5">
        <v>0.14000000000000001</v>
      </c>
      <c r="C16" s="5">
        <v>0.19</v>
      </c>
      <c r="D16" s="5">
        <v>0.09</v>
      </c>
      <c r="E16" s="5">
        <v>0.34</v>
      </c>
      <c r="F16" s="17"/>
      <c r="G16" s="5">
        <v>24.88</v>
      </c>
      <c r="H16" s="5">
        <v>15.74</v>
      </c>
      <c r="I16" s="5">
        <v>17.420000000000002</v>
      </c>
      <c r="J16" s="5">
        <v>13.36</v>
      </c>
      <c r="K16" s="5"/>
      <c r="L16" s="17"/>
      <c r="M16" s="7">
        <v>0.56270096463022523</v>
      </c>
      <c r="N16" s="7">
        <v>1.207115628970775</v>
      </c>
      <c r="O16" s="7">
        <v>0.51664753157290466</v>
      </c>
      <c r="P16" s="7">
        <v>2.544910179640719</v>
      </c>
      <c r="Q16" s="2"/>
    </row>
    <row r="17" spans="1:17" ht="15.5" x14ac:dyDescent="0.3">
      <c r="A17" s="17"/>
      <c r="B17" s="5">
        <v>0.15</v>
      </c>
      <c r="C17" s="5">
        <v>0.28000000000000003</v>
      </c>
      <c r="D17" s="5">
        <v>0.1</v>
      </c>
      <c r="E17" s="5">
        <v>0.28999999999999998</v>
      </c>
      <c r="F17" s="17"/>
      <c r="G17" s="5">
        <v>19.82</v>
      </c>
      <c r="H17" s="5">
        <v>19.600000000000001</v>
      </c>
      <c r="I17" s="5">
        <v>18.04</v>
      </c>
      <c r="J17" s="5">
        <v>14.29</v>
      </c>
      <c r="K17" s="5"/>
      <c r="L17" s="17"/>
      <c r="M17" s="7">
        <v>0.75681130171543898</v>
      </c>
      <c r="N17" s="7">
        <v>1.4285714285714286</v>
      </c>
      <c r="O17" s="7">
        <v>0.55432372505543237</v>
      </c>
      <c r="P17" s="7">
        <v>2.0293911826452065</v>
      </c>
      <c r="Q17" s="2"/>
    </row>
    <row r="18" spans="1:17" ht="15.5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 t="s">
        <v>9</v>
      </c>
      <c r="M18" s="7">
        <v>0.67668663709782018</v>
      </c>
      <c r="N18" s="7">
        <v>1.2506468890046905</v>
      </c>
      <c r="O18" s="7">
        <v>0.50809794388551532</v>
      </c>
      <c r="P18" s="7">
        <v>2.0935867991063004</v>
      </c>
      <c r="Q18" s="2"/>
    </row>
    <row r="19" spans="1:17" ht="15.5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 t="s">
        <v>10</v>
      </c>
      <c r="M19" s="7">
        <v>7.09872015619121E-2</v>
      </c>
      <c r="N19" s="7">
        <v>0.11786149971168455</v>
      </c>
      <c r="O19" s="7">
        <v>6.9134176575206333E-2</v>
      </c>
      <c r="P19" s="7">
        <v>0.27025359967109802</v>
      </c>
      <c r="Q19" s="2"/>
    </row>
    <row r="20" spans="1:17" ht="15.5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 t="s">
        <v>11</v>
      </c>
      <c r="M20" s="7"/>
      <c r="N20" s="7"/>
      <c r="O20" s="7"/>
      <c r="P20" s="7">
        <v>4.2571063991417796E-3</v>
      </c>
      <c r="Q20" s="2"/>
    </row>
    <row r="21" spans="1:17" ht="15.5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</sheetData>
  <mergeCells count="6">
    <mergeCell ref="A6:A10"/>
    <mergeCell ref="A13:A17"/>
    <mergeCell ref="F6:F10"/>
    <mergeCell ref="F13:F17"/>
    <mergeCell ref="L6:L10"/>
    <mergeCell ref="L13:L17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"/>
  <sheetViews>
    <sheetView workbookViewId="0">
      <selection activeCell="I15" sqref="I15"/>
    </sheetView>
  </sheetViews>
  <sheetFormatPr defaultRowHeight="14" x14ac:dyDescent="0.3"/>
  <cols>
    <col min="1" max="1" width="11.83203125" customWidth="1"/>
    <col min="3" max="10" width="8.75" bestFit="1" customWidth="1"/>
    <col min="11" max="11" width="9.08203125" bestFit="1" customWidth="1"/>
    <col min="12" max="13" width="8.75" bestFit="1" customWidth="1"/>
    <col min="15" max="20" width="8.75" bestFit="1" customWidth="1"/>
  </cols>
  <sheetData>
    <row r="1" spans="1:20" x14ac:dyDescent="0.3">
      <c r="A1" s="5" t="s">
        <v>34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0" x14ac:dyDescent="0.3">
      <c r="A2" s="5"/>
      <c r="B2" s="8" t="s">
        <v>31</v>
      </c>
      <c r="C2" s="5" t="s">
        <v>23</v>
      </c>
      <c r="D2" s="5" t="s">
        <v>23</v>
      </c>
      <c r="E2" s="5" t="s">
        <v>23</v>
      </c>
      <c r="F2" s="5"/>
      <c r="G2" s="5" t="s">
        <v>19</v>
      </c>
      <c r="H2" s="5" t="s">
        <v>19</v>
      </c>
      <c r="I2" s="5" t="s">
        <v>19</v>
      </c>
      <c r="J2" s="5" t="s">
        <v>20</v>
      </c>
      <c r="K2" s="5" t="e">
        <v>#NAME?</v>
      </c>
      <c r="L2" s="5"/>
      <c r="M2" s="5"/>
      <c r="N2" s="5"/>
      <c r="O2" s="5" t="s">
        <v>21</v>
      </c>
      <c r="P2" s="5"/>
      <c r="Q2" s="5"/>
      <c r="R2" s="5" t="s">
        <v>11</v>
      </c>
      <c r="S2" s="5" t="s">
        <v>22</v>
      </c>
      <c r="T2" s="5" t="s">
        <v>10</v>
      </c>
    </row>
    <row r="3" spans="1:20" x14ac:dyDescent="0.3">
      <c r="A3" s="17" t="s">
        <v>24</v>
      </c>
      <c r="B3" s="5">
        <v>0</v>
      </c>
      <c r="C3" s="5">
        <v>40</v>
      </c>
      <c r="D3" s="5">
        <v>40</v>
      </c>
      <c r="E3" s="5">
        <v>40</v>
      </c>
      <c r="F3" s="5"/>
      <c r="G3" s="5">
        <v>17.657276153564453</v>
      </c>
      <c r="H3" s="5">
        <v>17.657276153564453</v>
      </c>
      <c r="I3" s="5">
        <v>17.657276153564453</v>
      </c>
      <c r="J3" s="5">
        <v>17.657276153564453</v>
      </c>
      <c r="K3" s="5">
        <v>3.846435546961402E-6</v>
      </c>
      <c r="L3" s="5">
        <v>3.846435546961402E-6</v>
      </c>
      <c r="M3" s="5">
        <v>3.846435546961402E-6</v>
      </c>
      <c r="N3" s="5"/>
      <c r="O3" s="5">
        <v>1.0000026661495087</v>
      </c>
      <c r="P3" s="5">
        <v>1.0000026661495087</v>
      </c>
      <c r="Q3" s="5">
        <v>1.0000026661495087</v>
      </c>
      <c r="R3" s="5" t="e">
        <v>#DIV/0!</v>
      </c>
      <c r="S3" s="5">
        <v>1.0000026661495087</v>
      </c>
      <c r="T3" s="5">
        <v>0</v>
      </c>
    </row>
    <row r="4" spans="1:20" x14ac:dyDescent="0.3">
      <c r="A4" s="17"/>
      <c r="B4" s="5">
        <v>6</v>
      </c>
      <c r="C4" s="5">
        <v>32.395824432373047</v>
      </c>
      <c r="D4" s="5">
        <v>33.336544036865234</v>
      </c>
      <c r="E4" s="5">
        <v>33.644638061523438</v>
      </c>
      <c r="F4" s="5"/>
      <c r="G4" s="5">
        <v>8.5802911122639962</v>
      </c>
      <c r="H4" s="5">
        <v>9.5210107167561837</v>
      </c>
      <c r="I4" s="5">
        <v>9.8291047414143868</v>
      </c>
      <c r="J4" s="5"/>
      <c r="K4" s="5">
        <v>9.0769888877360039</v>
      </c>
      <c r="L4" s="5">
        <v>8.1362692832438164</v>
      </c>
      <c r="M4" s="5">
        <v>7.8281752585856132</v>
      </c>
      <c r="N4" s="5"/>
      <c r="O4" s="5">
        <v>540.06486650858926</v>
      </c>
      <c r="P4" s="5">
        <v>281.35919131377727</v>
      </c>
      <c r="Q4" s="5">
        <v>227.25610773492068</v>
      </c>
      <c r="R4" s="5">
        <v>0.39527110403835486</v>
      </c>
      <c r="S4" s="5">
        <v>349.56005518576239</v>
      </c>
      <c r="T4" s="5">
        <v>167.18507189951083</v>
      </c>
    </row>
    <row r="5" spans="1:20" x14ac:dyDescent="0.3">
      <c r="A5" s="17"/>
      <c r="B5" s="5">
        <v>12</v>
      </c>
      <c r="C5" s="5">
        <v>31.4594421386718</v>
      </c>
      <c r="D5" s="5">
        <v>31.836833953857422</v>
      </c>
      <c r="E5" s="5">
        <v>31.729709625244102</v>
      </c>
      <c r="F5" s="5"/>
      <c r="G5" s="5">
        <v>7.2171649932860582</v>
      </c>
      <c r="H5" s="5">
        <v>7.5945568084716797</v>
      </c>
      <c r="I5" s="5">
        <v>7.4874324798583594</v>
      </c>
      <c r="J5" s="5"/>
      <c r="K5" s="5">
        <v>10.440115006713942</v>
      </c>
      <c r="L5" s="5">
        <v>10.06272319152832</v>
      </c>
      <c r="M5" s="5">
        <v>10.169847520141641</v>
      </c>
      <c r="N5" s="5"/>
      <c r="O5" s="5">
        <v>1389.273575029712</v>
      </c>
      <c r="P5" s="5">
        <v>1069.5017972326989</v>
      </c>
      <c r="Q5" s="5">
        <v>1151.9381324125804</v>
      </c>
      <c r="R5" s="5">
        <v>1.4343115829307692E-3</v>
      </c>
      <c r="S5" s="5">
        <v>1203.5711682249973</v>
      </c>
      <c r="T5" s="5">
        <v>166.02100848769126</v>
      </c>
    </row>
    <row r="6" spans="1:20" x14ac:dyDescent="0.3">
      <c r="A6" s="17"/>
      <c r="B6" s="5">
        <v>24</v>
      </c>
      <c r="C6" s="5">
        <v>33.939651489257798</v>
      </c>
      <c r="D6" s="5">
        <v>33.597529602050699</v>
      </c>
      <c r="E6" s="5">
        <v>33.5525382304942</v>
      </c>
      <c r="F6" s="5"/>
      <c r="G6" s="5">
        <v>6.0545584360758333</v>
      </c>
      <c r="H6" s="5">
        <v>5.7124365488687339</v>
      </c>
      <c r="I6" s="5">
        <v>5.667445177312235</v>
      </c>
      <c r="J6" s="5"/>
      <c r="K6" s="5">
        <v>11.602721563924167</v>
      </c>
      <c r="L6" s="5">
        <v>11.944843451131266</v>
      </c>
      <c r="M6" s="5">
        <v>11.989834822687765</v>
      </c>
      <c r="N6" s="5"/>
      <c r="O6" s="5">
        <v>3110.0489321385567</v>
      </c>
      <c r="P6" s="5">
        <v>3942.359024809221</v>
      </c>
      <c r="Q6" s="5">
        <v>4067.2411673099828</v>
      </c>
      <c r="R6" s="5">
        <v>5.1744832997768228E-3</v>
      </c>
      <c r="S6" s="5">
        <v>3706.5497080859204</v>
      </c>
      <c r="T6" s="5">
        <v>520.34485599287336</v>
      </c>
    </row>
    <row r="7" spans="1:20" x14ac:dyDescent="0.3">
      <c r="A7" s="18" t="s">
        <v>25</v>
      </c>
      <c r="B7" s="5">
        <v>0</v>
      </c>
      <c r="C7" s="5">
        <v>40</v>
      </c>
      <c r="D7" s="5">
        <v>40</v>
      </c>
      <c r="E7" s="5">
        <v>40</v>
      </c>
      <c r="F7" s="5"/>
      <c r="G7" s="5">
        <v>15.757844924926758</v>
      </c>
      <c r="H7" s="5">
        <v>15.757844924926758</v>
      </c>
      <c r="I7" s="5">
        <v>15.757844924926758</v>
      </c>
      <c r="J7" s="5"/>
      <c r="K7" s="5">
        <v>1.8994350750732423</v>
      </c>
      <c r="L7" s="5">
        <v>1.8994350750732423</v>
      </c>
      <c r="M7" s="5">
        <v>1.8994350750732423</v>
      </c>
      <c r="N7" s="5"/>
      <c r="O7" s="5">
        <v>3.7306708384818337</v>
      </c>
      <c r="P7" s="5">
        <v>3.7306708384818337</v>
      </c>
      <c r="Q7" s="5">
        <v>3.7306708384818337</v>
      </c>
      <c r="R7" s="5"/>
      <c r="S7" s="5">
        <v>3.7306708384818337</v>
      </c>
      <c r="T7" s="5">
        <v>0</v>
      </c>
    </row>
    <row r="8" spans="1:20" x14ac:dyDescent="0.3">
      <c r="A8" s="18"/>
      <c r="B8" s="5">
        <v>6</v>
      </c>
      <c r="C8" s="5">
        <v>32.810268402099602</v>
      </c>
      <c r="D8" s="5">
        <v>32.455711364746001</v>
      </c>
      <c r="E8" s="5">
        <v>32.763168334960938</v>
      </c>
      <c r="F8" s="5"/>
      <c r="G8" s="5">
        <v>8.9021606445312429</v>
      </c>
      <c r="H8" s="5">
        <v>8.547603607177642</v>
      </c>
      <c r="I8" s="5">
        <v>8.8550605773925781</v>
      </c>
      <c r="J8" s="5"/>
      <c r="K8" s="5">
        <v>8.7551193554687572</v>
      </c>
      <c r="L8" s="5">
        <v>9.1096763928223581</v>
      </c>
      <c r="M8" s="5">
        <v>8.802219422607422</v>
      </c>
      <c r="N8" s="5"/>
      <c r="O8" s="5">
        <v>432.06943163579768</v>
      </c>
      <c r="P8" s="5">
        <v>552.44092660208162</v>
      </c>
      <c r="Q8" s="5">
        <v>446.40810865431496</v>
      </c>
      <c r="R8" s="5"/>
      <c r="S8" s="5">
        <v>476.97282229739807</v>
      </c>
      <c r="T8" s="5">
        <v>65.749338324939728</v>
      </c>
    </row>
    <row r="9" spans="1:20" x14ac:dyDescent="0.3">
      <c r="A9" s="18"/>
      <c r="B9" s="5">
        <v>12</v>
      </c>
      <c r="C9" s="5">
        <v>28.868362808227499</v>
      </c>
      <c r="D9" s="5">
        <v>28.819499969482202</v>
      </c>
      <c r="E9" s="5">
        <v>28.955604553222656</v>
      </c>
      <c r="F9" s="5"/>
      <c r="G9" s="5">
        <v>4.8221617380777602</v>
      </c>
      <c r="H9" s="5">
        <v>4.7732988993324632</v>
      </c>
      <c r="I9" s="5">
        <v>4.9094034830729179</v>
      </c>
      <c r="J9" s="5"/>
      <c r="K9" s="5">
        <v>12.83511826192224</v>
      </c>
      <c r="L9" s="5">
        <v>12.883981100667537</v>
      </c>
      <c r="M9" s="5">
        <v>12.747876516927082</v>
      </c>
      <c r="N9" s="5"/>
      <c r="O9" s="5">
        <v>7307.2774053905496</v>
      </c>
      <c r="P9" s="5">
        <v>7559.0074760296638</v>
      </c>
      <c r="Q9" s="5">
        <v>6878.491621533256</v>
      </c>
      <c r="R9" s="5"/>
      <c r="S9" s="5">
        <v>7248.258834317824</v>
      </c>
      <c r="T9" s="5">
        <v>344.07535635939388</v>
      </c>
    </row>
    <row r="10" spans="1:20" x14ac:dyDescent="0.3">
      <c r="A10" s="18"/>
      <c r="B10" s="5">
        <v>24</v>
      </c>
      <c r="C10" s="5">
        <v>31.078473663330001</v>
      </c>
      <c r="D10" s="5">
        <v>30.912685394287099</v>
      </c>
      <c r="E10" s="5">
        <v>30.732022094726499</v>
      </c>
      <c r="F10" s="5"/>
      <c r="G10" s="5">
        <v>4.7454079945881382</v>
      </c>
      <c r="H10" s="5">
        <v>4.5796197255452356</v>
      </c>
      <c r="I10" s="5">
        <v>4.3989564259846361</v>
      </c>
      <c r="J10" s="5"/>
      <c r="K10" s="5">
        <v>12.911872005411862</v>
      </c>
      <c r="L10" s="5">
        <v>13.077660274454765</v>
      </c>
      <c r="M10" s="5">
        <v>13.258323574015364</v>
      </c>
      <c r="N10" s="5"/>
      <c r="O10" s="5">
        <v>7706.5637231182573</v>
      </c>
      <c r="P10" s="5">
        <v>8645.060078132512</v>
      </c>
      <c r="Q10" s="5">
        <v>9798.3531466803906</v>
      </c>
      <c r="R10" s="5"/>
      <c r="S10" s="5">
        <v>8716.6589826437194</v>
      </c>
      <c r="T10" s="5">
        <v>1047.7311441763122</v>
      </c>
    </row>
    <row r="11" spans="1:20" x14ac:dyDescent="0.3">
      <c r="A11" s="5" t="s">
        <v>26</v>
      </c>
      <c r="B11" s="6"/>
      <c r="C11" s="5"/>
      <c r="D11" s="5"/>
      <c r="E11" s="5"/>
      <c r="F11" s="5" t="s">
        <v>9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x14ac:dyDescent="0.3">
      <c r="A12" s="17" t="s">
        <v>24</v>
      </c>
      <c r="B12" s="5">
        <v>0</v>
      </c>
      <c r="C12" s="5">
        <v>22.29156494140625</v>
      </c>
      <c r="D12" s="5">
        <v>22.315879821777344</v>
      </c>
      <c r="E12" s="5">
        <v>22.420726776123047</v>
      </c>
      <c r="F12" s="5">
        <v>22.342723846435547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x14ac:dyDescent="0.3">
      <c r="A13" s="17"/>
      <c r="B13" s="5">
        <v>6</v>
      </c>
      <c r="C13" s="5">
        <v>23.769193649291992</v>
      </c>
      <c r="D13" s="5">
        <v>23.759529113769531</v>
      </c>
      <c r="E13" s="5">
        <v>23.917877197265625</v>
      </c>
      <c r="F13" s="5">
        <v>23.815533320109051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x14ac:dyDescent="0.3">
      <c r="A14" s="17"/>
      <c r="B14" s="5">
        <v>12</v>
      </c>
      <c r="C14" s="5">
        <v>24.284757614135742</v>
      </c>
      <c r="D14" s="5">
        <v>24.137285232543945</v>
      </c>
      <c r="E14" s="5">
        <v>24.304788589477539</v>
      </c>
      <c r="F14" s="5">
        <v>24.242277145385742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x14ac:dyDescent="0.3">
      <c r="A15" s="17"/>
      <c r="B15" s="5">
        <v>24</v>
      </c>
      <c r="C15" s="5">
        <v>27.983732223510742</v>
      </c>
      <c r="D15" s="5">
        <v>27.643619537353516</v>
      </c>
      <c r="E15" s="5">
        <v>28.027927398681641</v>
      </c>
      <c r="F15" s="5">
        <v>27.885093053181965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 x14ac:dyDescent="0.3">
      <c r="A16" s="18" t="s">
        <v>25</v>
      </c>
      <c r="B16" s="5">
        <v>0</v>
      </c>
      <c r="C16" s="5">
        <v>24.220069885253906</v>
      </c>
      <c r="D16" s="5">
        <v>24.244035720825195</v>
      </c>
      <c r="E16" s="5">
        <v>24.262359619140625</v>
      </c>
      <c r="F16" s="5">
        <v>24.242155075073242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x14ac:dyDescent="0.3">
      <c r="A17" s="18"/>
      <c r="B17" s="5">
        <v>6</v>
      </c>
      <c r="C17" s="5">
        <v>23.878374099731445</v>
      </c>
      <c r="D17" s="5">
        <v>23.80546760559082</v>
      </c>
      <c r="E17" s="5">
        <v>24.040481567382813</v>
      </c>
      <c r="F17" s="5">
        <v>23.908107757568359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</row>
    <row r="18" spans="1:20" x14ac:dyDescent="0.3">
      <c r="A18" s="18"/>
      <c r="B18" s="5">
        <v>12</v>
      </c>
      <c r="C18" s="5">
        <v>24.108467102050781</v>
      </c>
      <c r="D18" s="5">
        <v>24.001729965209961</v>
      </c>
      <c r="E18" s="5">
        <v>24.028406143188477</v>
      </c>
      <c r="F18" s="5">
        <v>24.046201070149738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</row>
    <row r="19" spans="1:20" x14ac:dyDescent="0.3">
      <c r="A19" s="18"/>
      <c r="B19" s="5">
        <v>24</v>
      </c>
      <c r="C19" s="5">
        <v>26.055789947509766</v>
      </c>
      <c r="D19" s="5">
        <v>26.304910659790039</v>
      </c>
      <c r="E19" s="5">
        <v>26.638496398925781</v>
      </c>
      <c r="F19" s="5">
        <v>26.333065668741863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</row>
    <row r="20" spans="1:20" ht="15.5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</sheetData>
  <mergeCells count="4">
    <mergeCell ref="A3:A6"/>
    <mergeCell ref="A7:A10"/>
    <mergeCell ref="A12:A15"/>
    <mergeCell ref="A16:A19"/>
  </mergeCells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L15" sqref="L15"/>
    </sheetView>
  </sheetViews>
  <sheetFormatPr defaultRowHeight="14" x14ac:dyDescent="0.3"/>
  <cols>
    <col min="1" max="1" width="11.08203125" customWidth="1"/>
    <col min="2" max="2" width="8.75" bestFit="1" customWidth="1"/>
    <col min="4" max="11" width="8.75" bestFit="1" customWidth="1"/>
    <col min="12" max="12" width="9.08203125" bestFit="1" customWidth="1"/>
    <col min="13" max="14" width="8.75" bestFit="1" customWidth="1"/>
    <col min="16" max="21" width="8.75" bestFit="1" customWidth="1"/>
  </cols>
  <sheetData>
    <row r="1" spans="1:21" x14ac:dyDescent="0.3">
      <c r="A1" s="5" t="s">
        <v>35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3">
      <c r="A2" s="5"/>
      <c r="B2" s="8" t="s">
        <v>31</v>
      </c>
      <c r="C2" s="5"/>
      <c r="D2" s="5" t="s">
        <v>23</v>
      </c>
      <c r="E2" s="5" t="s">
        <v>23</v>
      </c>
      <c r="F2" s="5" t="s">
        <v>23</v>
      </c>
      <c r="G2" s="5"/>
      <c r="H2" s="5" t="s">
        <v>19</v>
      </c>
      <c r="I2" s="5" t="s">
        <v>19</v>
      </c>
      <c r="J2" s="5" t="s">
        <v>19</v>
      </c>
      <c r="K2" s="5" t="s">
        <v>20</v>
      </c>
      <c r="L2" s="5" t="e">
        <v>#NAME?</v>
      </c>
      <c r="M2" s="5"/>
      <c r="N2" s="5"/>
      <c r="O2" s="5"/>
      <c r="P2" s="5" t="s">
        <v>21</v>
      </c>
      <c r="Q2" s="5"/>
      <c r="R2" s="5"/>
      <c r="S2" s="5" t="s">
        <v>11</v>
      </c>
      <c r="T2" s="5" t="s">
        <v>22</v>
      </c>
      <c r="U2" s="5" t="s">
        <v>10</v>
      </c>
    </row>
    <row r="3" spans="1:21" x14ac:dyDescent="0.3">
      <c r="A3" s="17" t="s">
        <v>24</v>
      </c>
      <c r="B3" s="5">
        <v>0</v>
      </c>
      <c r="C3" s="5"/>
      <c r="D3" s="5">
        <v>40</v>
      </c>
      <c r="E3" s="5">
        <v>40</v>
      </c>
      <c r="F3" s="5">
        <v>40</v>
      </c>
      <c r="G3" s="5"/>
      <c r="H3" s="5">
        <v>17.843926111857098</v>
      </c>
      <c r="I3" s="5">
        <v>17.843926111857098</v>
      </c>
      <c r="J3" s="5">
        <v>17.843926111857098</v>
      </c>
      <c r="K3" s="5">
        <v>17.843926111857098</v>
      </c>
      <c r="L3" s="5">
        <v>3.8881429027526337E-6</v>
      </c>
      <c r="M3" s="5">
        <v>3.8881429027526337E-6</v>
      </c>
      <c r="N3" s="5">
        <v>3.8881429027526337E-6</v>
      </c>
      <c r="O3" s="5"/>
      <c r="P3" s="5">
        <v>1.0000026950589223</v>
      </c>
      <c r="Q3" s="5">
        <v>1.0000026950589223</v>
      </c>
      <c r="R3" s="5">
        <v>1.0000026950589223</v>
      </c>
      <c r="S3" s="5" t="e">
        <v>#DIV/0!</v>
      </c>
      <c r="T3" s="5">
        <v>1.0000026950589223</v>
      </c>
      <c r="U3" s="5">
        <v>0</v>
      </c>
    </row>
    <row r="4" spans="1:21" x14ac:dyDescent="0.3">
      <c r="A4" s="17"/>
      <c r="B4" s="5">
        <v>6</v>
      </c>
      <c r="C4" s="5"/>
      <c r="D4" s="5">
        <v>33.459945678710938</v>
      </c>
      <c r="E4" s="5">
        <v>33.447200775146484</v>
      </c>
      <c r="F4" s="5">
        <v>33.931529998779197</v>
      </c>
      <c r="G4" s="5"/>
      <c r="H4" s="5">
        <v>9.9026813507080078</v>
      </c>
      <c r="I4" s="5">
        <v>9.8899364471435547</v>
      </c>
      <c r="J4" s="5">
        <v>10.374265670776268</v>
      </c>
      <c r="K4" s="5"/>
      <c r="L4" s="5">
        <v>7.9412486492919925</v>
      </c>
      <c r="M4" s="5">
        <v>7.9539935528564456</v>
      </c>
      <c r="N4" s="5">
        <v>7.4696643292237326</v>
      </c>
      <c r="O4" s="5"/>
      <c r="P4" s="5">
        <v>245.78424822745717</v>
      </c>
      <c r="Q4" s="5">
        <v>247.9651483280808</v>
      </c>
      <c r="R4" s="5">
        <v>177.25276585156359</v>
      </c>
      <c r="S4" s="5">
        <v>8.0178162263436437E-2</v>
      </c>
      <c r="T4" s="5">
        <v>223.66738746903386</v>
      </c>
      <c r="U4" s="5">
        <v>266.8168</v>
      </c>
    </row>
    <row r="5" spans="1:21" x14ac:dyDescent="0.3">
      <c r="A5" s="17"/>
      <c r="B5" s="5">
        <v>12</v>
      </c>
      <c r="C5" s="5"/>
      <c r="D5" s="5">
        <v>31.658449172973633</v>
      </c>
      <c r="E5" s="5">
        <v>31.517694473266602</v>
      </c>
      <c r="F5" s="5">
        <v>31.3209838867187</v>
      </c>
      <c r="G5" s="5"/>
      <c r="H5" s="5">
        <v>7.7048015594482422</v>
      </c>
      <c r="I5" s="5">
        <v>7.5640468597412109</v>
      </c>
      <c r="J5" s="5">
        <v>7.3673362731933096</v>
      </c>
      <c r="K5" s="5"/>
      <c r="L5" s="5">
        <v>10.139128440551758</v>
      </c>
      <c r="M5" s="5">
        <v>10.279883140258789</v>
      </c>
      <c r="N5" s="5">
        <v>10.476593726806691</v>
      </c>
      <c r="O5" s="5"/>
      <c r="P5" s="5">
        <v>1127.6693863662724</v>
      </c>
      <c r="Q5" s="5">
        <v>1243.2348542752779</v>
      </c>
      <c r="R5" s="5">
        <v>1424.849400998552</v>
      </c>
      <c r="S5" s="5">
        <v>0.47449631543372606</v>
      </c>
      <c r="T5" s="5">
        <v>1265.2512138800341</v>
      </c>
      <c r="U5" s="5">
        <v>279.14839999999998</v>
      </c>
    </row>
    <row r="6" spans="1:21" x14ac:dyDescent="0.3">
      <c r="A6" s="17"/>
      <c r="B6" s="5">
        <v>24</v>
      </c>
      <c r="C6" s="5"/>
      <c r="D6" s="5">
        <v>34.790737152099609</v>
      </c>
      <c r="E6" s="5">
        <v>34.378067016601563</v>
      </c>
      <c r="F6" s="5">
        <v>33.266376495361328</v>
      </c>
      <c r="G6" s="5"/>
      <c r="H6" s="5">
        <v>6.9480311075846366</v>
      </c>
      <c r="I6" s="5">
        <v>6.5353609720865897</v>
      </c>
      <c r="J6" s="5">
        <v>5.4236704508463554</v>
      </c>
      <c r="K6" s="5"/>
      <c r="L6" s="5">
        <v>10.895898892415364</v>
      </c>
      <c r="M6" s="5">
        <v>11.308569027913411</v>
      </c>
      <c r="N6" s="5">
        <v>12.420259549153645</v>
      </c>
      <c r="O6" s="5"/>
      <c r="P6" s="5">
        <v>1905.4273573032133</v>
      </c>
      <c r="Q6" s="5">
        <v>2536.4043272031045</v>
      </c>
      <c r="R6" s="5">
        <v>5481.1372638951689</v>
      </c>
      <c r="S6" s="5">
        <v>3.8127259054795949E-2</v>
      </c>
      <c r="T6" s="5">
        <v>3307.656316133829</v>
      </c>
      <c r="U6" s="5">
        <v>908.54600000000005</v>
      </c>
    </row>
    <row r="7" spans="1:21" x14ac:dyDescent="0.3">
      <c r="A7" s="18" t="s">
        <v>25</v>
      </c>
      <c r="B7" s="5">
        <v>0</v>
      </c>
      <c r="C7" s="5"/>
      <c r="D7" s="5">
        <v>40</v>
      </c>
      <c r="E7" s="5">
        <v>40</v>
      </c>
      <c r="F7" s="5">
        <v>40</v>
      </c>
      <c r="G7" s="5"/>
      <c r="H7" s="5">
        <v>15.855894724527996</v>
      </c>
      <c r="I7" s="5">
        <v>15.855894724527996</v>
      </c>
      <c r="J7" s="5">
        <v>15.855894724527996</v>
      </c>
      <c r="K7" s="5"/>
      <c r="L7" s="5">
        <v>1.9880352754720043</v>
      </c>
      <c r="M7" s="5">
        <v>1.9880352754720043</v>
      </c>
      <c r="N7" s="5">
        <v>1.9880352754720043</v>
      </c>
      <c r="O7" s="5"/>
      <c r="P7" s="5">
        <v>3.9669639183748604</v>
      </c>
      <c r="Q7" s="5">
        <v>3.9669639183748604</v>
      </c>
      <c r="R7" s="5">
        <v>3.9669639183748604</v>
      </c>
      <c r="S7" s="5"/>
      <c r="T7" s="5">
        <v>3.9669639183748604</v>
      </c>
      <c r="U7" s="5">
        <v>0</v>
      </c>
    </row>
    <row r="8" spans="1:21" x14ac:dyDescent="0.3">
      <c r="A8" s="18"/>
      <c r="B8" s="5">
        <v>6</v>
      </c>
      <c r="C8" s="5"/>
      <c r="D8" s="5">
        <v>34.781864166259702</v>
      </c>
      <c r="E8" s="5">
        <v>34.839824676513601</v>
      </c>
      <c r="F8" s="5">
        <v>34.409858703613203</v>
      </c>
      <c r="G8" s="5"/>
      <c r="H8" s="5">
        <v>11.166346232096291</v>
      </c>
      <c r="I8" s="5">
        <v>11.224306742350191</v>
      </c>
      <c r="J8" s="5">
        <v>10.794340769449793</v>
      </c>
      <c r="K8" s="5"/>
      <c r="L8" s="5">
        <v>6.6775837679037089</v>
      </c>
      <c r="M8" s="5">
        <v>6.6196232576498097</v>
      </c>
      <c r="N8" s="5">
        <v>7.0495892305502075</v>
      </c>
      <c r="O8" s="5"/>
      <c r="P8" s="5">
        <v>102.36535872554245</v>
      </c>
      <c r="Q8" s="5">
        <v>98.334329429212545</v>
      </c>
      <c r="R8" s="5">
        <v>132.47618577350644</v>
      </c>
      <c r="S8" s="5"/>
      <c r="T8" s="5">
        <v>111.05862464275383</v>
      </c>
      <c r="U8" s="5">
        <v>18.657340000000001</v>
      </c>
    </row>
    <row r="9" spans="1:21" x14ac:dyDescent="0.3">
      <c r="A9" s="18"/>
      <c r="B9" s="5">
        <v>12</v>
      </c>
      <c r="C9" s="5"/>
      <c r="D9" s="5">
        <v>29.333728790283203</v>
      </c>
      <c r="E9" s="5">
        <v>29.02655029296875</v>
      </c>
      <c r="F9" s="5">
        <v>29.744781494140625</v>
      </c>
      <c r="G9" s="5"/>
      <c r="H9" s="5">
        <v>5.6178709665934257</v>
      </c>
      <c r="I9" s="5">
        <v>5.3106924692789725</v>
      </c>
      <c r="J9" s="5">
        <v>6.0289236704508475</v>
      </c>
      <c r="K9" s="5"/>
      <c r="L9" s="5">
        <v>12.226059033406575</v>
      </c>
      <c r="M9" s="5">
        <v>12.533237530721028</v>
      </c>
      <c r="N9" s="5">
        <v>11.815006329549153</v>
      </c>
      <c r="O9" s="5"/>
      <c r="P9" s="5">
        <v>4790.8271030305368</v>
      </c>
      <c r="Q9" s="5">
        <v>5927.6211579619112</v>
      </c>
      <c r="R9" s="5">
        <v>3603.0584226748051</v>
      </c>
      <c r="S9" s="5"/>
      <c r="T9" s="5">
        <v>4773.8355612224177</v>
      </c>
      <c r="U9" s="5">
        <v>1162.375</v>
      </c>
    </row>
    <row r="10" spans="1:21" x14ac:dyDescent="0.3">
      <c r="A10" s="18"/>
      <c r="B10" s="5">
        <v>24</v>
      </c>
      <c r="C10" s="5"/>
      <c r="D10" s="5">
        <v>30.639678955078125</v>
      </c>
      <c r="E10" s="5">
        <v>30.862556457519531</v>
      </c>
      <c r="F10" s="5">
        <v>30.740444183349609</v>
      </c>
      <c r="G10" s="5"/>
      <c r="H10" s="5">
        <v>4.5368207295735665</v>
      </c>
      <c r="I10" s="5">
        <v>4.7596982320149728</v>
      </c>
      <c r="J10" s="5">
        <v>4.6375859578450509</v>
      </c>
      <c r="K10" s="5"/>
      <c r="L10" s="5">
        <v>13.307109270426434</v>
      </c>
      <c r="M10" s="5">
        <v>13.084231767985028</v>
      </c>
      <c r="N10" s="5">
        <v>13.206344042154949</v>
      </c>
      <c r="O10" s="5"/>
      <c r="P10" s="5">
        <v>10135.356893211847</v>
      </c>
      <c r="Q10" s="5">
        <v>8684.5282531354678</v>
      </c>
      <c r="R10" s="5">
        <v>9451.6077503049783</v>
      </c>
      <c r="S10" s="5"/>
      <c r="T10" s="5">
        <v>9423.8309655507637</v>
      </c>
      <c r="U10" s="5">
        <v>525.81299999999999</v>
      </c>
    </row>
    <row r="11" spans="1:21" x14ac:dyDescent="0.3">
      <c r="A11" s="5" t="s">
        <v>26</v>
      </c>
      <c r="B11" s="5"/>
      <c r="C11" s="5"/>
      <c r="D11" s="5"/>
      <c r="E11" s="5"/>
      <c r="F11" s="5"/>
      <c r="G11" s="5" t="s">
        <v>9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3">
      <c r="A12" s="17" t="s">
        <v>24</v>
      </c>
      <c r="B12" s="5">
        <v>0</v>
      </c>
      <c r="C12" s="5"/>
      <c r="D12" s="5">
        <v>22.352640151977539</v>
      </c>
      <c r="E12" s="5">
        <v>21.974784851074219</v>
      </c>
      <c r="F12" s="5">
        <v>22.140796661376953</v>
      </c>
      <c r="G12" s="5">
        <v>22.156073888142902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3">
      <c r="A13" s="17"/>
      <c r="B13" s="5">
        <v>6</v>
      </c>
      <c r="C13" s="5"/>
      <c r="D13" s="5">
        <v>23.320287704467773</v>
      </c>
      <c r="E13" s="5">
        <v>23.841499328613281</v>
      </c>
      <c r="F13" s="5">
        <v>23.510005950927734</v>
      </c>
      <c r="G13" s="5">
        <v>23.55726432800293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3">
      <c r="A14" s="17"/>
      <c r="B14" s="5">
        <v>12</v>
      </c>
      <c r="C14" s="5"/>
      <c r="D14" s="5">
        <v>23.81352424621582</v>
      </c>
      <c r="E14" s="5">
        <v>24.068552017211914</v>
      </c>
      <c r="F14" s="5">
        <v>23.978866577148438</v>
      </c>
      <c r="G14" s="5">
        <v>23.953647613525391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3">
      <c r="A15" s="17"/>
      <c r="B15" s="5">
        <v>24</v>
      </c>
      <c r="C15" s="5"/>
      <c r="D15" s="5">
        <v>28.134059906005859</v>
      </c>
      <c r="E15" s="5">
        <v>27.615695953369141</v>
      </c>
      <c r="F15" s="5">
        <v>27.778362274169922</v>
      </c>
      <c r="G15" s="5">
        <v>27.842706044514973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3">
      <c r="A16" s="18" t="s">
        <v>25</v>
      </c>
      <c r="B16" s="5">
        <v>0</v>
      </c>
      <c r="C16" s="5"/>
      <c r="D16" s="5">
        <v>23.973794937133789</v>
      </c>
      <c r="E16" s="5">
        <v>24.561374664306641</v>
      </c>
      <c r="F16" s="5">
        <v>23.897146224975586</v>
      </c>
      <c r="G16" s="5">
        <v>24.144105275472004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3">
      <c r="A17" s="18"/>
      <c r="B17" s="5">
        <v>6</v>
      </c>
      <c r="C17" s="5"/>
      <c r="D17" s="5">
        <v>23.498224258422852</v>
      </c>
      <c r="E17" s="5">
        <v>23.667058944702148</v>
      </c>
      <c r="F17" s="5">
        <v>23.681270599365234</v>
      </c>
      <c r="G17" s="5">
        <v>23.61551793416341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3">
      <c r="A18" s="18"/>
      <c r="B18" s="5">
        <v>12</v>
      </c>
      <c r="C18" s="5"/>
      <c r="D18" s="5">
        <v>23.66547966003418</v>
      </c>
      <c r="E18" s="5">
        <v>23.747768402099609</v>
      </c>
      <c r="F18" s="5">
        <v>23.734325408935547</v>
      </c>
      <c r="G18" s="5">
        <v>23.715857823689777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x14ac:dyDescent="0.3">
      <c r="A19" s="18"/>
      <c r="B19" s="5">
        <v>24</v>
      </c>
      <c r="C19" s="5"/>
      <c r="D19" s="5">
        <v>25.806514739990234</v>
      </c>
      <c r="E19" s="5">
        <v>25.909521102905273</v>
      </c>
      <c r="F19" s="5">
        <v>26.592538833618164</v>
      </c>
      <c r="G19" s="5">
        <v>26.102858225504558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</sheetData>
  <mergeCells count="4">
    <mergeCell ref="A3:A6"/>
    <mergeCell ref="A7:A10"/>
    <mergeCell ref="A12:A15"/>
    <mergeCell ref="A16:A19"/>
  </mergeCells>
  <phoneticPr fontId="1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opLeftCell="A7" workbookViewId="0">
      <selection activeCell="A6" sqref="A6"/>
    </sheetView>
  </sheetViews>
  <sheetFormatPr defaultRowHeight="14" x14ac:dyDescent="0.3"/>
  <cols>
    <col min="1" max="1" width="12.08203125" style="25" customWidth="1"/>
    <col min="2" max="16384" width="8.6640625" style="25"/>
  </cols>
  <sheetData>
    <row r="1" spans="1:18" x14ac:dyDescent="0.25">
      <c r="A1" s="9" t="s">
        <v>64</v>
      </c>
      <c r="B1" s="22"/>
      <c r="C1" s="22"/>
      <c r="D1" s="22"/>
      <c r="E1" s="22"/>
      <c r="F1" s="23"/>
      <c r="G1" s="22"/>
      <c r="H1" s="22"/>
      <c r="I1" s="22"/>
      <c r="J1" s="22"/>
      <c r="K1" s="22"/>
      <c r="L1" s="22"/>
      <c r="M1" s="22"/>
      <c r="N1" s="22"/>
      <c r="O1" s="22"/>
      <c r="P1" s="22"/>
      <c r="Q1" s="24"/>
      <c r="R1" s="24"/>
    </row>
    <row r="2" spans="1:18" x14ac:dyDescent="0.25">
      <c r="A2" s="22"/>
      <c r="B2" s="22"/>
      <c r="C2" s="22" t="s">
        <v>39</v>
      </c>
      <c r="D2" s="22"/>
      <c r="E2" s="22"/>
      <c r="F2" s="22"/>
      <c r="G2" s="26" t="s">
        <v>38</v>
      </c>
      <c r="H2" s="22"/>
      <c r="I2" s="22"/>
      <c r="J2" s="22"/>
      <c r="K2" s="22"/>
      <c r="L2" s="22"/>
      <c r="M2" s="22"/>
      <c r="N2" s="22"/>
      <c r="O2" s="22"/>
      <c r="P2" s="22"/>
      <c r="Q2" s="24"/>
      <c r="R2" s="24"/>
    </row>
    <row r="3" spans="1:18" x14ac:dyDescent="0.25">
      <c r="A3" s="22"/>
      <c r="B3" s="22"/>
      <c r="C3" s="22"/>
      <c r="D3" s="22">
        <v>5.5E-2</v>
      </c>
      <c r="E3" s="22">
        <v>5.6000000000000001E-2</v>
      </c>
      <c r="F3" s="22">
        <f>AVERAGE(D3:E3)</f>
        <v>5.5500000000000001E-2</v>
      </c>
      <c r="G3" s="22">
        <v>0</v>
      </c>
      <c r="H3" s="22"/>
      <c r="I3" s="22"/>
      <c r="J3" s="22"/>
      <c r="K3" s="22"/>
      <c r="L3" s="22"/>
      <c r="M3" s="22"/>
      <c r="N3" s="22"/>
      <c r="O3" s="22"/>
      <c r="P3" s="22"/>
      <c r="Q3" s="24"/>
      <c r="R3" s="24"/>
    </row>
    <row r="4" spans="1:18" x14ac:dyDescent="0.25">
      <c r="A4" s="22"/>
      <c r="B4" s="22"/>
      <c r="C4" s="22"/>
      <c r="D4" s="22">
        <v>0.28899999999999998</v>
      </c>
      <c r="E4" s="22">
        <v>0.309</v>
      </c>
      <c r="F4" s="22">
        <f t="shared" ref="F4:F10" si="0">AVERAGE(D4:E4)</f>
        <v>0.29899999999999999</v>
      </c>
      <c r="G4" s="22">
        <v>50</v>
      </c>
      <c r="H4" s="22"/>
      <c r="I4" s="22"/>
      <c r="J4" s="22"/>
      <c r="K4" s="22"/>
      <c r="L4" s="22"/>
      <c r="M4" s="22"/>
      <c r="N4" s="22"/>
      <c r="O4" s="22"/>
      <c r="P4" s="22"/>
      <c r="Q4" s="24"/>
      <c r="R4" s="24"/>
    </row>
    <row r="5" spans="1:18" x14ac:dyDescent="0.25">
      <c r="A5" s="22"/>
      <c r="B5" s="22"/>
      <c r="C5" s="22"/>
      <c r="D5" s="22">
        <v>0.58899999999999997</v>
      </c>
      <c r="E5" s="22">
        <v>0.60899999999999999</v>
      </c>
      <c r="F5" s="22">
        <f t="shared" si="0"/>
        <v>0.59899999999999998</v>
      </c>
      <c r="G5" s="22">
        <v>100</v>
      </c>
      <c r="H5" s="22"/>
      <c r="I5" s="22"/>
      <c r="J5" s="22"/>
      <c r="K5" s="22"/>
      <c r="L5" s="22"/>
      <c r="M5" s="22"/>
      <c r="N5" s="22"/>
      <c r="O5" s="22"/>
      <c r="P5" s="22"/>
      <c r="Q5" s="24"/>
      <c r="R5" s="24"/>
    </row>
    <row r="6" spans="1:18" x14ac:dyDescent="0.25">
      <c r="A6" s="22"/>
      <c r="B6" s="22"/>
      <c r="C6" s="22"/>
      <c r="D6" s="22">
        <v>0.91700000000000004</v>
      </c>
      <c r="E6" s="22">
        <v>0.90100000000000002</v>
      </c>
      <c r="F6" s="22">
        <f t="shared" si="0"/>
        <v>0.90900000000000003</v>
      </c>
      <c r="G6" s="22">
        <v>200</v>
      </c>
      <c r="H6" s="22"/>
      <c r="I6" s="22"/>
      <c r="J6" s="22"/>
      <c r="K6" s="22"/>
      <c r="L6" s="22"/>
      <c r="M6" s="22"/>
      <c r="N6" s="22"/>
      <c r="O6" s="22"/>
      <c r="P6" s="22"/>
      <c r="Q6" s="24"/>
      <c r="R6" s="24"/>
    </row>
    <row r="7" spans="1:18" x14ac:dyDescent="0.25">
      <c r="A7" s="22"/>
      <c r="B7" s="22"/>
      <c r="C7" s="22"/>
      <c r="D7" s="22">
        <v>1.7649999999999999</v>
      </c>
      <c r="E7" s="22">
        <v>1.748</v>
      </c>
      <c r="F7" s="22">
        <f t="shared" si="0"/>
        <v>1.7565</v>
      </c>
      <c r="G7" s="22">
        <v>400</v>
      </c>
      <c r="H7" s="22"/>
      <c r="I7" s="22"/>
      <c r="J7" s="22"/>
      <c r="K7" s="22"/>
      <c r="L7" s="22"/>
      <c r="M7" s="22"/>
      <c r="N7" s="22"/>
      <c r="O7" s="22"/>
      <c r="P7" s="22"/>
      <c r="Q7" s="24"/>
      <c r="R7" s="24"/>
    </row>
    <row r="8" spans="1:18" x14ac:dyDescent="0.25">
      <c r="A8" s="22"/>
      <c r="B8" s="22"/>
      <c r="C8" s="22"/>
      <c r="D8" s="22">
        <v>2.6709999999999998</v>
      </c>
      <c r="E8" s="22">
        <v>2.6880000000000002</v>
      </c>
      <c r="F8" s="22">
        <f t="shared" si="0"/>
        <v>2.6795</v>
      </c>
      <c r="G8" s="22">
        <v>1000</v>
      </c>
      <c r="H8" s="22"/>
      <c r="I8" s="22"/>
      <c r="J8" s="22"/>
      <c r="K8" s="22"/>
      <c r="L8" s="22"/>
      <c r="M8" s="22"/>
      <c r="N8" s="22"/>
      <c r="O8" s="22"/>
      <c r="P8" s="22"/>
      <c r="Q8" s="24"/>
      <c r="R8" s="24"/>
    </row>
    <row r="9" spans="1:18" x14ac:dyDescent="0.25">
      <c r="A9" s="22"/>
      <c r="B9" s="22"/>
      <c r="C9" s="22"/>
      <c r="D9" s="22">
        <v>3.653</v>
      </c>
      <c r="E9" s="22">
        <v>3.6760000000000002</v>
      </c>
      <c r="F9" s="22">
        <f t="shared" si="0"/>
        <v>3.6645000000000003</v>
      </c>
      <c r="G9" s="22">
        <v>2000</v>
      </c>
      <c r="H9" s="22"/>
      <c r="I9" s="22"/>
      <c r="J9" s="22"/>
      <c r="K9" s="22"/>
      <c r="L9" s="22"/>
      <c r="M9" s="22"/>
      <c r="N9" s="22"/>
      <c r="O9" s="22"/>
      <c r="P9" s="22"/>
      <c r="Q9" s="24"/>
      <c r="R9" s="24"/>
    </row>
    <row r="10" spans="1:18" x14ac:dyDescent="0.25">
      <c r="A10" s="22"/>
      <c r="B10" s="22"/>
      <c r="C10" s="22"/>
      <c r="D10" s="22">
        <v>5.12</v>
      </c>
      <c r="E10" s="22">
        <v>5.1260000000000003</v>
      </c>
      <c r="F10" s="22">
        <f t="shared" si="0"/>
        <v>5.1230000000000002</v>
      </c>
      <c r="G10" s="22">
        <v>4000</v>
      </c>
      <c r="H10" s="22"/>
      <c r="I10" s="22"/>
      <c r="J10" s="22"/>
      <c r="K10" s="22"/>
      <c r="L10" s="22"/>
      <c r="M10" s="22"/>
      <c r="N10" s="22"/>
      <c r="O10" s="22"/>
      <c r="P10" s="22"/>
      <c r="Q10" s="24"/>
      <c r="R10" s="24"/>
    </row>
    <row r="11" spans="1:18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4"/>
      <c r="R11" s="24"/>
    </row>
    <row r="12" spans="1:18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4"/>
      <c r="R12" s="24"/>
    </row>
    <row r="13" spans="1:18" x14ac:dyDescent="0.25">
      <c r="A13" s="22"/>
      <c r="B13" s="22"/>
      <c r="C13" s="22" t="s">
        <v>40</v>
      </c>
      <c r="D13" s="22" t="s">
        <v>31</v>
      </c>
      <c r="E13" s="22" t="s">
        <v>41</v>
      </c>
      <c r="F13" s="22"/>
      <c r="G13" s="22"/>
      <c r="H13" s="22" t="s">
        <v>52</v>
      </c>
      <c r="I13" s="22"/>
      <c r="J13" s="22"/>
      <c r="K13" s="22" t="s">
        <v>42</v>
      </c>
      <c r="L13" s="22"/>
      <c r="M13" s="22"/>
      <c r="N13" s="22" t="s">
        <v>5</v>
      </c>
      <c r="O13" s="22" t="s">
        <v>6</v>
      </c>
      <c r="P13" s="22" t="s">
        <v>12</v>
      </c>
      <c r="Q13" s="24"/>
      <c r="R13" s="24"/>
    </row>
    <row r="14" spans="1:18" x14ac:dyDescent="0.25">
      <c r="A14" s="22"/>
      <c r="B14" s="22"/>
      <c r="C14" s="27" t="s">
        <v>36</v>
      </c>
      <c r="D14" s="22">
        <v>0</v>
      </c>
      <c r="E14" s="22">
        <v>0.10299999999999999</v>
      </c>
      <c r="F14" s="22">
        <v>0.104</v>
      </c>
      <c r="G14" s="22">
        <v>0.10199999999999999</v>
      </c>
      <c r="H14" s="22">
        <f>E14-0.0555</f>
        <v>4.7499999999999994E-2</v>
      </c>
      <c r="I14" s="22">
        <f t="shared" ref="I14:J21" si="1">F14-0.0555</f>
        <v>4.8499999999999995E-2</v>
      </c>
      <c r="J14" s="22">
        <f t="shared" si="1"/>
        <v>4.6499999999999993E-2</v>
      </c>
      <c r="K14" s="22">
        <f>165.38*H14^2-78.998*H14+58.947</f>
        <v>55.567733625000002</v>
      </c>
      <c r="L14" s="22">
        <f t="shared" ref="L14:M21" si="2">165.38*I14^2-78.998*I14+58.947</f>
        <v>55.504612105</v>
      </c>
      <c r="M14" s="22">
        <f t="shared" si="2"/>
        <v>55.631185905000002</v>
      </c>
      <c r="N14" s="28">
        <f>AVERAGE(K14:M14)</f>
        <v>55.567843878333328</v>
      </c>
      <c r="O14" s="28">
        <f>STDEV(K14:M14)</f>
        <v>6.3286972027885052E-2</v>
      </c>
      <c r="P14" s="22">
        <f>TTEST(K14:M14,K18:M18,2,1)</f>
        <v>5.4233307195231673E-2</v>
      </c>
      <c r="Q14" s="24"/>
      <c r="R14" s="24"/>
    </row>
    <row r="15" spans="1:18" x14ac:dyDescent="0.25">
      <c r="A15" s="22"/>
      <c r="B15" s="22"/>
      <c r="C15" s="27"/>
      <c r="D15" s="22">
        <v>6</v>
      </c>
      <c r="E15" s="22">
        <v>0.61599999999999999</v>
      </c>
      <c r="F15" s="22">
        <v>0.65700000000000003</v>
      </c>
      <c r="G15" s="22">
        <v>0.629</v>
      </c>
      <c r="H15" s="22">
        <f t="shared" ref="H15:H21" si="3">E15-0.0555</f>
        <v>0.5605</v>
      </c>
      <c r="I15" s="22">
        <f t="shared" si="1"/>
        <v>0.60150000000000003</v>
      </c>
      <c r="J15" s="22">
        <f t="shared" si="1"/>
        <v>0.57350000000000001</v>
      </c>
      <c r="K15" s="22">
        <f t="shared" ref="K15:K21" si="4">165.38*H15^2-78.998*H15+58.947</f>
        <v>66.624443144999987</v>
      </c>
      <c r="L15" s="22">
        <f t="shared" si="2"/>
        <v>71.264559105000004</v>
      </c>
      <c r="M15" s="22">
        <f t="shared" si="2"/>
        <v>68.035501105000009</v>
      </c>
      <c r="N15" s="28">
        <f t="shared" ref="N15:N21" si="5">AVERAGE(K15:M15)</f>
        <v>68.641501118333323</v>
      </c>
      <c r="O15" s="28">
        <f t="shared" ref="O15:O21" si="6">STDEV(K15:M15)</f>
        <v>2.3786752705406662</v>
      </c>
      <c r="P15" s="22">
        <f>TTEST(K15:M15,K19:M19,2,1)</f>
        <v>0.68595436215242478</v>
      </c>
      <c r="Q15" s="24"/>
      <c r="R15" s="24"/>
    </row>
    <row r="16" spans="1:18" x14ac:dyDescent="0.25">
      <c r="A16" s="22"/>
      <c r="B16" s="22"/>
      <c r="C16" s="27"/>
      <c r="D16" s="22">
        <v>12</v>
      </c>
      <c r="E16" s="22">
        <v>1.4359999999999999</v>
      </c>
      <c r="F16" s="22">
        <v>1.363</v>
      </c>
      <c r="G16" s="22">
        <v>1.2210000000000001</v>
      </c>
      <c r="H16" s="22">
        <f t="shared" si="3"/>
        <v>1.3804999999999998</v>
      </c>
      <c r="I16" s="22">
        <f t="shared" si="1"/>
        <v>1.3074999999999999</v>
      </c>
      <c r="J16" s="22">
        <f t="shared" si="1"/>
        <v>1.1655</v>
      </c>
      <c r="K16" s="22">
        <f t="shared" si="4"/>
        <v>265.06819874499996</v>
      </c>
      <c r="L16" s="22">
        <f t="shared" si="2"/>
        <v>238.38352762499991</v>
      </c>
      <c r="M16" s="22">
        <f t="shared" si="2"/>
        <v>191.525410545</v>
      </c>
      <c r="N16" s="28">
        <f t="shared" si="5"/>
        <v>231.65904563833328</v>
      </c>
      <c r="O16" s="28">
        <f t="shared" si="6"/>
        <v>37.22968462865726</v>
      </c>
      <c r="P16" s="22">
        <f>TTEST(K16:M16,K20:M20,2,1)</f>
        <v>2.4043834763587728E-2</v>
      </c>
      <c r="Q16" s="24"/>
      <c r="R16" s="24"/>
    </row>
    <row r="17" spans="1:18" x14ac:dyDescent="0.25">
      <c r="A17" s="22"/>
      <c r="B17" s="22"/>
      <c r="C17" s="27"/>
      <c r="D17" s="22">
        <v>24</v>
      </c>
      <c r="E17" s="22">
        <v>1.9239999999999999</v>
      </c>
      <c r="F17" s="22">
        <v>1.806</v>
      </c>
      <c r="G17" s="22">
        <v>1.8640000000000001</v>
      </c>
      <c r="H17" s="22">
        <f t="shared" si="3"/>
        <v>1.8684999999999998</v>
      </c>
      <c r="I17" s="22">
        <f t="shared" si="1"/>
        <v>1.7504999999999999</v>
      </c>
      <c r="J17" s="22">
        <f t="shared" si="1"/>
        <v>1.8085</v>
      </c>
      <c r="K17" s="22">
        <f t="shared" si="4"/>
        <v>488.72914930499996</v>
      </c>
      <c r="L17" s="22">
        <f t="shared" si="2"/>
        <v>427.42670734499995</v>
      </c>
      <c r="M17" s="22">
        <f t="shared" si="2"/>
        <v>456.98289370500004</v>
      </c>
      <c r="N17" s="28">
        <f t="shared" si="5"/>
        <v>457.712916785</v>
      </c>
      <c r="O17" s="28">
        <f t="shared" si="6"/>
        <v>30.657740422897966</v>
      </c>
      <c r="P17" s="22">
        <f>TTEST(K17:M17,K21:M21,2,1)</f>
        <v>5.9892815071386982E-3</v>
      </c>
      <c r="Q17" s="24"/>
      <c r="R17" s="24"/>
    </row>
    <row r="18" spans="1:18" x14ac:dyDescent="0.25">
      <c r="A18" s="22"/>
      <c r="B18" s="22"/>
      <c r="C18" s="29" t="s">
        <v>37</v>
      </c>
      <c r="D18" s="22">
        <v>0</v>
      </c>
      <c r="E18" s="22">
        <v>0.113</v>
      </c>
      <c r="F18" s="22">
        <v>0.114</v>
      </c>
      <c r="G18" s="22">
        <v>0.122</v>
      </c>
      <c r="H18" s="22">
        <f t="shared" si="3"/>
        <v>5.7500000000000002E-2</v>
      </c>
      <c r="I18" s="22">
        <f t="shared" si="1"/>
        <v>5.8500000000000003E-2</v>
      </c>
      <c r="J18" s="22">
        <f t="shared" si="1"/>
        <v>6.6500000000000004E-2</v>
      </c>
      <c r="K18" s="22">
        <f t="shared" si="4"/>
        <v>54.951402625</v>
      </c>
      <c r="L18" s="22">
        <f t="shared" si="2"/>
        <v>54.891588705000004</v>
      </c>
      <c r="M18" s="22">
        <f t="shared" si="2"/>
        <v>54.424984705</v>
      </c>
      <c r="N18" s="28">
        <f t="shared" si="5"/>
        <v>54.75599201166667</v>
      </c>
      <c r="O18" s="28">
        <f t="shared" si="6"/>
        <v>0.28821659226436402</v>
      </c>
      <c r="P18" s="22"/>
      <c r="Q18" s="24"/>
      <c r="R18" s="24"/>
    </row>
    <row r="19" spans="1:18" x14ac:dyDescent="0.25">
      <c r="A19" s="22"/>
      <c r="B19" s="22"/>
      <c r="C19" s="29"/>
      <c r="D19" s="22">
        <v>6</v>
      </c>
      <c r="E19" s="22">
        <v>0.64200000000000002</v>
      </c>
      <c r="F19" s="22">
        <v>0.66700000000000004</v>
      </c>
      <c r="G19" s="22">
        <v>0.52700000000000002</v>
      </c>
      <c r="H19" s="22">
        <f t="shared" si="3"/>
        <v>0.58650000000000002</v>
      </c>
      <c r="I19" s="22">
        <f t="shared" si="1"/>
        <v>0.61150000000000004</v>
      </c>
      <c r="J19" s="22">
        <f t="shared" si="1"/>
        <v>0.47150000000000003</v>
      </c>
      <c r="K19" s="22">
        <f t="shared" si="4"/>
        <v>69.502457504999995</v>
      </c>
      <c r="L19" s="22">
        <f t="shared" si="2"/>
        <v>72.480638505000002</v>
      </c>
      <c r="M19" s="22">
        <f t="shared" si="2"/>
        <v>58.465442904999996</v>
      </c>
      <c r="N19" s="28">
        <f t="shared" si="5"/>
        <v>66.816179638333338</v>
      </c>
      <c r="O19" s="28">
        <f t="shared" si="6"/>
        <v>7.3836639623747962</v>
      </c>
      <c r="P19" s="22"/>
      <c r="Q19" s="24"/>
      <c r="R19" s="24"/>
    </row>
    <row r="20" spans="1:18" x14ac:dyDescent="0.25">
      <c r="A20" s="22"/>
      <c r="B20" s="22"/>
      <c r="C20" s="29"/>
      <c r="D20" s="22">
        <v>12</v>
      </c>
      <c r="E20" s="22">
        <v>0.747</v>
      </c>
      <c r="F20" s="22">
        <v>0.83399999999999996</v>
      </c>
      <c r="G20" s="22">
        <v>0.77400000000000002</v>
      </c>
      <c r="H20" s="22">
        <f t="shared" si="3"/>
        <v>0.6915</v>
      </c>
      <c r="I20" s="22">
        <f t="shared" si="1"/>
        <v>0.77849999999999997</v>
      </c>
      <c r="J20" s="22">
        <f t="shared" si="1"/>
        <v>0.71850000000000003</v>
      </c>
      <c r="K20" s="22">
        <f t="shared" si="4"/>
        <v>83.400009705000002</v>
      </c>
      <c r="L20" s="22">
        <f t="shared" si="2"/>
        <v>97.677631904999984</v>
      </c>
      <c r="M20" s="22">
        <f t="shared" si="2"/>
        <v>87.563080305</v>
      </c>
      <c r="N20" s="28">
        <f t="shared" si="5"/>
        <v>89.546907304999991</v>
      </c>
      <c r="O20" s="28">
        <f t="shared" si="6"/>
        <v>7.3426358411628865</v>
      </c>
      <c r="P20" s="22"/>
      <c r="Q20" s="24"/>
      <c r="R20" s="24"/>
    </row>
    <row r="21" spans="1:18" x14ac:dyDescent="0.25">
      <c r="A21" s="22"/>
      <c r="B21" s="22"/>
      <c r="C21" s="29"/>
      <c r="D21" s="22">
        <v>24</v>
      </c>
      <c r="E21" s="22">
        <v>1.111</v>
      </c>
      <c r="F21" s="22">
        <v>1.1659999999999999</v>
      </c>
      <c r="G21" s="22">
        <v>1.1679999999999999</v>
      </c>
      <c r="H21" s="22">
        <f t="shared" si="3"/>
        <v>1.0554999999999999</v>
      </c>
      <c r="I21" s="22">
        <f t="shared" si="1"/>
        <v>1.1104999999999998</v>
      </c>
      <c r="J21" s="22">
        <f t="shared" si="1"/>
        <v>1.1124999999999998</v>
      </c>
      <c r="K21" s="22">
        <f t="shared" si="4"/>
        <v>159.81120274499997</v>
      </c>
      <c r="L21" s="22">
        <f t="shared" si="2"/>
        <v>175.16803214499993</v>
      </c>
      <c r="M21" s="22">
        <f t="shared" si="2"/>
        <v>175.74531562499993</v>
      </c>
      <c r="N21" s="28">
        <f t="shared" si="5"/>
        <v>170.2415168383333</v>
      </c>
      <c r="O21" s="28">
        <f t="shared" si="6"/>
        <v>9.0375274892119002</v>
      </c>
      <c r="P21" s="22"/>
      <c r="Q21" s="24"/>
      <c r="R21" s="24"/>
    </row>
    <row r="22" spans="1:18" x14ac:dyDescent="0.3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</row>
    <row r="23" spans="1:18" x14ac:dyDescent="0.3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</row>
    <row r="24" spans="1:18" x14ac:dyDescent="0.3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</row>
    <row r="25" spans="1:18" x14ac:dyDescent="0.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</row>
    <row r="26" spans="1:18" x14ac:dyDescent="0.3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</row>
    <row r="27" spans="1:18" x14ac:dyDescent="0.3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</row>
    <row r="28" spans="1:18" x14ac:dyDescent="0.3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</row>
    <row r="29" spans="1:18" x14ac:dyDescent="0.3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</row>
    <row r="30" spans="1:18" x14ac:dyDescent="0.3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</row>
    <row r="31" spans="1:18" x14ac:dyDescent="0.3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</row>
    <row r="32" spans="1:18" x14ac:dyDescent="0.3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</row>
    <row r="33" spans="1:18" x14ac:dyDescent="0.3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</row>
    <row r="34" spans="1:18" x14ac:dyDescent="0.3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18" x14ac:dyDescent="0.3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</row>
    <row r="36" spans="1:18" x14ac:dyDescent="0.3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</row>
    <row r="37" spans="1:18" x14ac:dyDescent="0.3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</row>
    <row r="38" spans="1:18" x14ac:dyDescent="0.3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</row>
    <row r="39" spans="1:18" x14ac:dyDescent="0.3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</row>
    <row r="40" spans="1:18" x14ac:dyDescent="0.3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</row>
    <row r="41" spans="1:18" x14ac:dyDescent="0.3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</row>
    <row r="42" spans="1:18" x14ac:dyDescent="0.3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</row>
    <row r="43" spans="1:18" x14ac:dyDescent="0.3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</row>
    <row r="44" spans="1:18" x14ac:dyDescent="0.3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</row>
    <row r="45" spans="1:18" x14ac:dyDescent="0.3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</row>
    <row r="46" spans="1:18" x14ac:dyDescent="0.3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</row>
    <row r="47" spans="1:18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</row>
    <row r="48" spans="1:18" x14ac:dyDescent="0.3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</row>
    <row r="49" spans="1:18" x14ac:dyDescent="0.3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</row>
    <row r="50" spans="1:18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</row>
    <row r="51" spans="1:18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</row>
    <row r="52" spans="1:18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</row>
    <row r="53" spans="1:18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</row>
    <row r="54" spans="1:18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</row>
  </sheetData>
  <mergeCells count="2">
    <mergeCell ref="C14:C17"/>
    <mergeCell ref="C18:C2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B9" sqref="B9"/>
    </sheetView>
  </sheetViews>
  <sheetFormatPr defaultRowHeight="14" x14ac:dyDescent="0.3"/>
  <sheetData>
    <row r="1" spans="1:16" x14ac:dyDescent="0.25">
      <c r="A1" s="9" t="s">
        <v>65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x14ac:dyDescent="0.25">
      <c r="A2" s="9"/>
      <c r="B2" s="9"/>
      <c r="C2" s="9"/>
      <c r="D2" s="9"/>
      <c r="E2" s="9"/>
      <c r="F2" s="9">
        <v>7.2499999999999995E-2</v>
      </c>
      <c r="G2" s="9" t="s">
        <v>50</v>
      </c>
      <c r="H2" s="9"/>
      <c r="I2" s="9"/>
      <c r="J2" s="9"/>
      <c r="K2" s="9"/>
      <c r="L2" s="9"/>
      <c r="M2" s="9"/>
      <c r="N2" s="9"/>
      <c r="O2" s="9"/>
      <c r="P2" s="9"/>
    </row>
    <row r="3" spans="1:16" x14ac:dyDescent="0.25">
      <c r="A3" s="9"/>
      <c r="B3" s="9"/>
      <c r="C3" s="9"/>
      <c r="D3" s="9"/>
      <c r="E3" s="9" t="s">
        <v>39</v>
      </c>
      <c r="G3" s="10" t="s">
        <v>38</v>
      </c>
      <c r="H3" s="9"/>
      <c r="I3" s="9"/>
      <c r="J3" s="9"/>
      <c r="K3" s="9"/>
      <c r="L3" s="9"/>
      <c r="M3" s="9"/>
      <c r="N3" s="9"/>
      <c r="O3" s="9"/>
      <c r="P3" s="9"/>
    </row>
    <row r="4" spans="1:16" x14ac:dyDescent="0.25">
      <c r="A4" s="9"/>
      <c r="B4" s="9"/>
      <c r="C4" s="9"/>
      <c r="D4" s="9"/>
      <c r="E4" s="9"/>
      <c r="F4" s="9">
        <v>6.9000000000000006E-2</v>
      </c>
      <c r="G4" s="9">
        <v>0</v>
      </c>
      <c r="H4" s="9"/>
      <c r="I4" s="9"/>
      <c r="J4" s="9"/>
      <c r="K4" s="9"/>
      <c r="L4" s="9"/>
      <c r="M4" s="9"/>
      <c r="N4" s="9"/>
      <c r="O4" s="9"/>
      <c r="P4" s="9"/>
    </row>
    <row r="5" spans="1:16" x14ac:dyDescent="0.25">
      <c r="A5" s="9"/>
      <c r="B5" s="9"/>
      <c r="C5" s="9"/>
      <c r="D5" s="9"/>
      <c r="E5" s="9"/>
      <c r="F5" s="9">
        <v>0.127</v>
      </c>
      <c r="G5" s="9">
        <v>12.5</v>
      </c>
      <c r="H5" s="9"/>
      <c r="I5" s="9"/>
      <c r="J5" s="9"/>
      <c r="K5" s="9"/>
      <c r="L5" s="9"/>
      <c r="M5" s="9"/>
      <c r="N5" s="9"/>
      <c r="O5" s="9"/>
      <c r="P5" s="9"/>
    </row>
    <row r="6" spans="1:16" x14ac:dyDescent="0.25">
      <c r="A6" s="9"/>
      <c r="B6" s="9"/>
      <c r="C6" s="9"/>
      <c r="D6" s="9"/>
      <c r="E6" s="9"/>
      <c r="F6" s="9">
        <v>0.21000000000000002</v>
      </c>
      <c r="G6" s="9">
        <v>25</v>
      </c>
      <c r="H6" s="9"/>
      <c r="I6" s="9"/>
      <c r="J6" s="9"/>
      <c r="K6" s="9"/>
      <c r="L6" s="9"/>
      <c r="M6" s="9"/>
      <c r="N6" s="9"/>
      <c r="O6" s="9"/>
      <c r="P6" s="9"/>
    </row>
    <row r="7" spans="1:16" x14ac:dyDescent="0.25">
      <c r="A7" s="9"/>
      <c r="B7" s="9"/>
      <c r="C7" s="9"/>
      <c r="D7" s="9"/>
      <c r="E7" s="9"/>
      <c r="F7" s="9">
        <v>0.39750000000000002</v>
      </c>
      <c r="G7" s="9">
        <v>50</v>
      </c>
      <c r="H7" s="9"/>
      <c r="I7" s="9"/>
      <c r="J7" s="9"/>
      <c r="K7" s="9"/>
      <c r="L7" s="9"/>
      <c r="M7" s="9"/>
      <c r="N7" s="9"/>
      <c r="O7" s="9"/>
      <c r="P7" s="9"/>
    </row>
    <row r="8" spans="1:16" x14ac:dyDescent="0.25">
      <c r="A8" s="9"/>
      <c r="B8" s="9"/>
      <c r="C8" s="9"/>
      <c r="D8" s="9"/>
      <c r="E8" s="9"/>
      <c r="F8" s="9">
        <v>0.85549999999999993</v>
      </c>
      <c r="G8" s="9">
        <v>100</v>
      </c>
      <c r="H8" s="9"/>
      <c r="I8" s="9"/>
      <c r="J8" s="9"/>
      <c r="K8" s="9"/>
      <c r="L8" s="9"/>
      <c r="M8" s="9"/>
      <c r="N8" s="9"/>
      <c r="O8" s="9"/>
      <c r="P8" s="9"/>
    </row>
    <row r="9" spans="1:16" x14ac:dyDescent="0.25">
      <c r="A9" s="9"/>
      <c r="B9" s="9"/>
      <c r="C9" s="9"/>
      <c r="D9" s="9"/>
      <c r="E9" s="9"/>
      <c r="F9" s="9">
        <v>2.0049999999999999</v>
      </c>
      <c r="G9" s="9">
        <v>200</v>
      </c>
      <c r="H9" s="9"/>
      <c r="I9" s="9"/>
      <c r="J9" s="9"/>
      <c r="K9" s="9"/>
      <c r="L9" s="9"/>
      <c r="M9" s="9"/>
      <c r="N9" s="9"/>
      <c r="O9" s="9"/>
      <c r="P9" s="9"/>
    </row>
    <row r="10" spans="1:16" x14ac:dyDescent="0.25">
      <c r="A10" s="9"/>
      <c r="B10" s="9"/>
      <c r="C10" s="9"/>
      <c r="D10" s="9"/>
      <c r="E10" s="9"/>
      <c r="F10" s="9">
        <v>3.8144999999999998</v>
      </c>
      <c r="G10" s="9">
        <v>400</v>
      </c>
      <c r="H10" s="9"/>
      <c r="I10" s="9"/>
      <c r="J10" s="9"/>
      <c r="K10" s="9"/>
      <c r="L10" s="9"/>
      <c r="M10" s="9"/>
      <c r="N10" s="9"/>
      <c r="O10" s="9"/>
      <c r="P10" s="9"/>
    </row>
    <row r="11" spans="1:16" x14ac:dyDescent="0.25">
      <c r="A11" s="9"/>
      <c r="B11" s="9"/>
      <c r="C11" s="9" t="s">
        <v>40</v>
      </c>
      <c r="D11" s="9" t="s">
        <v>31</v>
      </c>
      <c r="E11" s="9" t="s">
        <v>41</v>
      </c>
      <c r="F11" s="9"/>
      <c r="G11" s="9"/>
      <c r="H11" s="9" t="s">
        <v>51</v>
      </c>
      <c r="I11" s="9"/>
      <c r="J11" s="9"/>
      <c r="K11" s="9" t="s">
        <v>42</v>
      </c>
      <c r="L11" s="9"/>
      <c r="M11" s="9"/>
      <c r="N11" s="9" t="s">
        <v>27</v>
      </c>
      <c r="O11" s="9" t="s">
        <v>6</v>
      </c>
      <c r="P11" s="9" t="s">
        <v>12</v>
      </c>
    </row>
    <row r="12" spans="1:16" x14ac:dyDescent="0.25">
      <c r="A12" s="9"/>
      <c r="B12" s="9"/>
      <c r="C12" s="19" t="s">
        <v>36</v>
      </c>
      <c r="D12" s="9">
        <v>0</v>
      </c>
      <c r="E12" s="9">
        <v>0.11700000000000001</v>
      </c>
      <c r="F12" s="9">
        <v>0.115</v>
      </c>
      <c r="G12" s="9">
        <v>0.105</v>
      </c>
      <c r="H12" s="9">
        <f>E12-0.0725</f>
        <v>4.4500000000000012E-2</v>
      </c>
      <c r="I12" s="9">
        <f t="shared" ref="I12:J19" si="0">F12-0.0725</f>
        <v>4.250000000000001E-2</v>
      </c>
      <c r="J12" s="9">
        <f t="shared" si="0"/>
        <v>3.2500000000000001E-2</v>
      </c>
      <c r="K12" s="9">
        <f>0.3228*H12^2+102.61*H12+1.9706</f>
        <v>6.537384224700002</v>
      </c>
      <c r="L12" s="9">
        <f t="shared" ref="L12:M19" si="1">0.3228*I12^2+102.61*I12+1.9706</f>
        <v>6.3321080575000011</v>
      </c>
      <c r="M12" s="9">
        <f t="shared" si="1"/>
        <v>5.3057659575000002</v>
      </c>
      <c r="N12" s="9">
        <f>AVERAGE(K12:M12)</f>
        <v>6.0584194132333344</v>
      </c>
      <c r="O12" s="9">
        <f t="shared" ref="O12:O19" si="2">STDEV(K12:M12)</f>
        <v>0.65984846330470315</v>
      </c>
      <c r="P12" s="9">
        <f>TTEST(K12:M12,K16:M16,2,1)</f>
        <v>0.4167851018495099</v>
      </c>
    </row>
    <row r="13" spans="1:16" x14ac:dyDescent="0.25">
      <c r="A13" s="9"/>
      <c r="B13" s="9"/>
      <c r="C13" s="19"/>
      <c r="D13" s="9">
        <v>6</v>
      </c>
      <c r="E13" s="9">
        <v>0.50700000000000001</v>
      </c>
      <c r="F13" s="9">
        <v>0.68600000000000005</v>
      </c>
      <c r="G13" s="9">
        <v>0.59399999999999997</v>
      </c>
      <c r="H13" s="9">
        <f t="shared" ref="H13:H19" si="3">E13-0.0725</f>
        <v>0.4345</v>
      </c>
      <c r="I13" s="9">
        <f t="shared" si="0"/>
        <v>0.61350000000000005</v>
      </c>
      <c r="J13" s="9">
        <f t="shared" si="0"/>
        <v>0.52149999999999996</v>
      </c>
      <c r="K13" s="9">
        <f t="shared" ref="K13:K19" si="4">0.3228*H13^2+102.61*H13+1.9706</f>
        <v>46.615586492699997</v>
      </c>
      <c r="L13" s="9">
        <f t="shared" si="1"/>
        <v>65.043331190300009</v>
      </c>
      <c r="M13" s="9">
        <f t="shared" si="1"/>
        <v>55.569504414299992</v>
      </c>
      <c r="N13" s="9">
        <f t="shared" ref="N13:N19" si="5">AVERAGE(K13:M13)</f>
        <v>55.742807365766659</v>
      </c>
      <c r="O13" s="9">
        <f t="shared" si="2"/>
        <v>9.2150946329770349</v>
      </c>
      <c r="P13" s="9">
        <f>TTEST(K13:M13,K17:M17,2,1)</f>
        <v>5.4178591628324613E-2</v>
      </c>
    </row>
    <row r="14" spans="1:16" x14ac:dyDescent="0.25">
      <c r="A14" s="9"/>
      <c r="B14" s="9"/>
      <c r="C14" s="19"/>
      <c r="D14" s="9">
        <v>12</v>
      </c>
      <c r="E14" s="9">
        <v>1.141</v>
      </c>
      <c r="F14" s="9">
        <v>1.1659999999999999</v>
      </c>
      <c r="G14" s="9">
        <v>1.1850000000000001</v>
      </c>
      <c r="H14" s="9">
        <f t="shared" si="3"/>
        <v>1.0685</v>
      </c>
      <c r="I14" s="9">
        <f t="shared" si="0"/>
        <v>1.0934999999999999</v>
      </c>
      <c r="J14" s="9">
        <f t="shared" si="0"/>
        <v>1.1125</v>
      </c>
      <c r="K14" s="9">
        <f t="shared" si="4"/>
        <v>111.97792325830001</v>
      </c>
      <c r="L14" s="9">
        <f t="shared" si="1"/>
        <v>114.56062059829999</v>
      </c>
      <c r="M14" s="9">
        <f t="shared" si="1"/>
        <v>116.52374043750001</v>
      </c>
      <c r="N14" s="9">
        <f t="shared" si="5"/>
        <v>114.35409476469999</v>
      </c>
      <c r="O14" s="9">
        <f t="shared" si="2"/>
        <v>2.2799348996485818</v>
      </c>
      <c r="P14" s="9">
        <f>TTEST(K14:M14,K18:M18,2,1)</f>
        <v>5.4135625014231525E-2</v>
      </c>
    </row>
    <row r="15" spans="1:16" x14ac:dyDescent="0.25">
      <c r="A15" s="9"/>
      <c r="B15" s="9"/>
      <c r="C15" s="19"/>
      <c r="D15" s="9">
        <v>24</v>
      </c>
      <c r="E15" s="9">
        <v>1.9550000000000001</v>
      </c>
      <c r="F15" s="9">
        <v>1.8460000000000001</v>
      </c>
      <c r="G15" s="9">
        <v>2.1070000000000002</v>
      </c>
      <c r="H15" s="9">
        <f t="shared" si="3"/>
        <v>1.8825000000000001</v>
      </c>
      <c r="I15" s="9">
        <f t="shared" si="0"/>
        <v>1.7735000000000001</v>
      </c>
      <c r="J15" s="9">
        <f t="shared" si="0"/>
        <v>2.0345000000000004</v>
      </c>
      <c r="K15" s="9">
        <f t="shared" si="4"/>
        <v>196.2778656575</v>
      </c>
      <c r="L15" s="9">
        <f t="shared" si="1"/>
        <v>184.96473856629999</v>
      </c>
      <c r="M15" s="9">
        <f t="shared" si="1"/>
        <v>212.06677561270004</v>
      </c>
      <c r="N15" s="9">
        <f t="shared" si="5"/>
        <v>197.76979327883336</v>
      </c>
      <c r="O15" s="9">
        <f t="shared" si="2"/>
        <v>13.612475492598078</v>
      </c>
      <c r="P15" s="9">
        <f>TTEST(K15:M15,K19:M19,2,1)</f>
        <v>2.4745684757781678E-2</v>
      </c>
    </row>
    <row r="16" spans="1:16" x14ac:dyDescent="0.25">
      <c r="A16" s="9"/>
      <c r="B16" s="9"/>
      <c r="C16" s="18" t="s">
        <v>37</v>
      </c>
      <c r="D16" s="9">
        <v>0</v>
      </c>
      <c r="E16" s="9">
        <v>0.107</v>
      </c>
      <c r="F16" s="9">
        <v>9.9000000000000005E-2</v>
      </c>
      <c r="G16" s="9">
        <v>0.111</v>
      </c>
      <c r="H16" s="9">
        <f t="shared" si="3"/>
        <v>3.4500000000000003E-2</v>
      </c>
      <c r="I16" s="9">
        <f t="shared" si="0"/>
        <v>2.650000000000001E-2</v>
      </c>
      <c r="J16" s="9">
        <f t="shared" si="0"/>
        <v>3.8500000000000006E-2</v>
      </c>
      <c r="K16" s="9">
        <f t="shared" si="4"/>
        <v>5.5110292127000005</v>
      </c>
      <c r="L16" s="9">
        <f t="shared" si="1"/>
        <v>4.6899916863000009</v>
      </c>
      <c r="M16" s="9">
        <f t="shared" si="1"/>
        <v>5.9215634703000006</v>
      </c>
      <c r="N16" s="9">
        <f t="shared" si="5"/>
        <v>5.3741947897666664</v>
      </c>
      <c r="O16" s="9">
        <f t="shared" si="2"/>
        <v>0.62708453119245355</v>
      </c>
      <c r="P16" s="9"/>
    </row>
    <row r="17" spans="1:16" x14ac:dyDescent="0.25">
      <c r="A17" s="9"/>
      <c r="B17" s="9"/>
      <c r="C17" s="18"/>
      <c r="D17" s="9">
        <v>6</v>
      </c>
      <c r="E17" s="9">
        <v>0.35599999999999998</v>
      </c>
      <c r="F17" s="9">
        <v>0.32500000000000001</v>
      </c>
      <c r="G17" s="9">
        <v>0.22600000000000001</v>
      </c>
      <c r="H17" s="9">
        <f t="shared" si="3"/>
        <v>0.28349999999999997</v>
      </c>
      <c r="I17" s="9">
        <f t="shared" si="0"/>
        <v>0.2525</v>
      </c>
      <c r="J17" s="9">
        <f t="shared" si="0"/>
        <v>0.15350000000000003</v>
      </c>
      <c r="K17" s="9">
        <f t="shared" si="4"/>
        <v>31.086479162299998</v>
      </c>
      <c r="L17" s="9">
        <f t="shared" si="1"/>
        <v>27.900205517500002</v>
      </c>
      <c r="M17" s="9">
        <f t="shared" si="1"/>
        <v>17.728840894300003</v>
      </c>
      <c r="N17" s="9">
        <f t="shared" si="5"/>
        <v>25.571841858033334</v>
      </c>
      <c r="O17" s="9">
        <f t="shared" si="2"/>
        <v>6.976573874240013</v>
      </c>
      <c r="P17" s="9"/>
    </row>
    <row r="18" spans="1:16" x14ac:dyDescent="0.25">
      <c r="A18" s="9"/>
      <c r="B18" s="9"/>
      <c r="C18" s="18"/>
      <c r="D18" s="9">
        <v>12</v>
      </c>
      <c r="E18" s="9">
        <v>0.95399999999999996</v>
      </c>
      <c r="F18" s="9">
        <v>0.81200000000000006</v>
      </c>
      <c r="G18" s="9">
        <v>1.0106999999999999</v>
      </c>
      <c r="H18" s="9">
        <f t="shared" si="3"/>
        <v>0.88149999999999995</v>
      </c>
      <c r="I18" s="9">
        <f t="shared" si="0"/>
        <v>0.73950000000000005</v>
      </c>
      <c r="J18" s="9">
        <f t="shared" si="0"/>
        <v>0.93819999999999992</v>
      </c>
      <c r="K18" s="9">
        <f t="shared" si="4"/>
        <v>92.672144238299992</v>
      </c>
      <c r="L18" s="9">
        <f t="shared" si="1"/>
        <v>78.027221488700022</v>
      </c>
      <c r="M18" s="9">
        <f t="shared" si="1"/>
        <v>98.523436770671992</v>
      </c>
      <c r="N18" s="9">
        <f t="shared" si="5"/>
        <v>89.740934165890664</v>
      </c>
      <c r="O18" s="9">
        <f t="shared" si="2"/>
        <v>10.557826698126879</v>
      </c>
      <c r="P18" s="9"/>
    </row>
    <row r="19" spans="1:16" x14ac:dyDescent="0.25">
      <c r="A19" s="9"/>
      <c r="B19" s="9"/>
      <c r="C19" s="18"/>
      <c r="D19" s="9">
        <v>24</v>
      </c>
      <c r="E19" s="9">
        <v>1.1950000000000001</v>
      </c>
      <c r="F19" s="9">
        <v>1.2869999999999999</v>
      </c>
      <c r="G19" s="9">
        <v>1.1220000000000001</v>
      </c>
      <c r="H19" s="9">
        <f t="shared" si="3"/>
        <v>1.1225000000000001</v>
      </c>
      <c r="I19" s="9">
        <f t="shared" si="0"/>
        <v>1.2144999999999999</v>
      </c>
      <c r="J19" s="9">
        <f t="shared" si="0"/>
        <v>1.0495000000000001</v>
      </c>
      <c r="K19" s="9">
        <f t="shared" si="4"/>
        <v>117.55705501750001</v>
      </c>
      <c r="L19" s="9">
        <f t="shared" si="1"/>
        <v>127.06657830869999</v>
      </c>
      <c r="M19" s="9">
        <f t="shared" si="1"/>
        <v>110.01534314070001</v>
      </c>
      <c r="N19" s="9">
        <f t="shared" si="5"/>
        <v>118.21299215563333</v>
      </c>
      <c r="O19" s="9">
        <f t="shared" si="2"/>
        <v>8.5445213637451172</v>
      </c>
      <c r="P19" s="9"/>
    </row>
    <row r="20" spans="1:16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</sheetData>
  <mergeCells count="2">
    <mergeCell ref="C12:C15"/>
    <mergeCell ref="C16:C19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workbookViewId="0">
      <selection activeCell="J12" sqref="J12"/>
    </sheetView>
  </sheetViews>
  <sheetFormatPr defaultRowHeight="14" x14ac:dyDescent="0.3"/>
  <cols>
    <col min="1" max="1" width="10.08203125" style="15" customWidth="1"/>
    <col min="2" max="16384" width="8.6640625" style="15"/>
  </cols>
  <sheetData>
    <row r="1" spans="1:22" x14ac:dyDescent="0.3">
      <c r="A1" s="5" t="s">
        <v>59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x14ac:dyDescent="0.3">
      <c r="A2" s="14"/>
      <c r="B2" s="16" t="s">
        <v>43</v>
      </c>
      <c r="C2" s="14"/>
      <c r="D2" s="14" t="s">
        <v>23</v>
      </c>
      <c r="E2" s="14" t="s">
        <v>23</v>
      </c>
      <c r="F2" s="14" t="s">
        <v>23</v>
      </c>
      <c r="G2" s="14"/>
      <c r="H2" s="14" t="s">
        <v>19</v>
      </c>
      <c r="I2" s="14" t="s">
        <v>19</v>
      </c>
      <c r="J2" s="14" t="s">
        <v>19</v>
      </c>
      <c r="K2" s="14" t="s">
        <v>20</v>
      </c>
      <c r="L2" s="14" t="e">
        <v>#NAME?</v>
      </c>
      <c r="M2" s="14"/>
      <c r="N2" s="14"/>
      <c r="O2" s="14"/>
      <c r="P2" s="14" t="s">
        <v>21</v>
      </c>
      <c r="Q2" s="14"/>
      <c r="R2" s="14"/>
      <c r="S2" s="14" t="s">
        <v>11</v>
      </c>
      <c r="T2" s="14" t="s">
        <v>22</v>
      </c>
      <c r="U2" s="14" t="s">
        <v>10</v>
      </c>
      <c r="V2" s="14"/>
    </row>
    <row r="3" spans="1:22" x14ac:dyDescent="0.3">
      <c r="A3" s="20" t="s">
        <v>24</v>
      </c>
      <c r="B3" s="14">
        <v>0</v>
      </c>
      <c r="C3" s="14"/>
      <c r="D3" s="14">
        <v>31.724050521850586</v>
      </c>
      <c r="E3" s="14">
        <v>32.223342895507813</v>
      </c>
      <c r="F3" s="14">
        <v>31.0712890625</v>
      </c>
      <c r="G3" s="14"/>
      <c r="H3" s="14">
        <v>9.3813266754150391</v>
      </c>
      <c r="I3" s="14">
        <v>9.8806190490722656</v>
      </c>
      <c r="J3" s="14">
        <v>8.7285652160644531</v>
      </c>
      <c r="K3" s="14">
        <v>9.330170313517252</v>
      </c>
      <c r="L3" s="14">
        <v>-5.1156675415038322E-2</v>
      </c>
      <c r="M3" s="14">
        <v>-0.55044904907226488</v>
      </c>
      <c r="N3" s="14">
        <v>0.60160478393554762</v>
      </c>
      <c r="O3" s="14"/>
      <c r="P3" s="14">
        <v>0.96516220341203252</v>
      </c>
      <c r="Q3" s="14">
        <v>0.68280756659630615</v>
      </c>
      <c r="R3" s="14">
        <v>1.5174035141119786</v>
      </c>
      <c r="S3" s="14">
        <v>0.76852157912985852</v>
      </c>
      <c r="T3" s="14">
        <v>1.0551244280401058</v>
      </c>
      <c r="U3" s="14">
        <v>0.42450853972260671</v>
      </c>
      <c r="V3" s="14"/>
    </row>
    <row r="4" spans="1:22" x14ac:dyDescent="0.3">
      <c r="A4" s="20"/>
      <c r="B4" s="14">
        <v>6</v>
      </c>
      <c r="C4" s="14"/>
      <c r="D4" s="14">
        <v>30.861278533935547</v>
      </c>
      <c r="E4" s="14">
        <v>31.015535354614258</v>
      </c>
      <c r="F4" s="14">
        <v>31.639938354492188</v>
      </c>
      <c r="G4" s="14"/>
      <c r="H4" s="14">
        <v>7.0457452138264962</v>
      </c>
      <c r="I4" s="14">
        <v>7.2000020345052071</v>
      </c>
      <c r="J4" s="14">
        <v>7.8244050343831368</v>
      </c>
      <c r="K4" s="14"/>
      <c r="L4" s="14">
        <v>2.2844247861735045</v>
      </c>
      <c r="M4" s="14">
        <v>2.1301679654947936</v>
      </c>
      <c r="N4" s="14">
        <v>1.5057649656168639</v>
      </c>
      <c r="O4" s="14"/>
      <c r="P4" s="14">
        <v>4.8716982831177669</v>
      </c>
      <c r="Q4" s="14">
        <v>4.3776844464511164</v>
      </c>
      <c r="R4" s="14">
        <v>2.8397520456824576</v>
      </c>
      <c r="S4" s="14">
        <v>0.10048029561771499</v>
      </c>
      <c r="T4" s="14">
        <v>4.0297115917504467</v>
      </c>
      <c r="U4" s="14">
        <v>1.0597241191287849</v>
      </c>
      <c r="V4" s="14"/>
    </row>
    <row r="5" spans="1:22" x14ac:dyDescent="0.3">
      <c r="A5" s="20"/>
      <c r="B5" s="14">
        <v>12</v>
      </c>
      <c r="C5" s="14"/>
      <c r="D5" s="14">
        <v>30.277351379394499</v>
      </c>
      <c r="E5" s="14">
        <v>30.283946990966701</v>
      </c>
      <c r="F5" s="14">
        <v>30.885307312011701</v>
      </c>
      <c r="G5" s="14"/>
      <c r="H5" s="14">
        <v>6.0350742340087571</v>
      </c>
      <c r="I5" s="14">
        <v>6.0416698455809588</v>
      </c>
      <c r="J5" s="14">
        <v>6.6430301666259588</v>
      </c>
      <c r="K5" s="14"/>
      <c r="L5" s="14">
        <v>3.2950957659912437</v>
      </c>
      <c r="M5" s="14">
        <v>3.288500154419042</v>
      </c>
      <c r="N5" s="14">
        <v>2.6871398333740419</v>
      </c>
      <c r="O5" s="14"/>
      <c r="P5" s="14">
        <v>9.8157313639350683</v>
      </c>
      <c r="Q5" s="14">
        <v>9.770958916395502</v>
      </c>
      <c r="R5" s="14">
        <v>6.4403533026637128</v>
      </c>
      <c r="S5" s="14">
        <v>2.8374820333107651E-2</v>
      </c>
      <c r="T5" s="14">
        <v>8.6756811943314283</v>
      </c>
      <c r="U5" s="14">
        <v>1.9359801730558577</v>
      </c>
      <c r="V5" s="14"/>
    </row>
    <row r="6" spans="1:22" x14ac:dyDescent="0.3">
      <c r="A6" s="20"/>
      <c r="B6" s="14">
        <v>24</v>
      </c>
      <c r="C6" s="14"/>
      <c r="D6" s="14">
        <v>31.414767837524401</v>
      </c>
      <c r="E6" s="14">
        <v>31.3347869873046</v>
      </c>
      <c r="F6" s="14">
        <v>31.129177093505799</v>
      </c>
      <c r="G6" s="14"/>
      <c r="H6" s="14">
        <v>3.5296747843424363</v>
      </c>
      <c r="I6" s="14">
        <v>3.4496939341226351</v>
      </c>
      <c r="J6" s="14">
        <v>3.244084040323834</v>
      </c>
      <c r="K6" s="14"/>
      <c r="L6" s="14">
        <v>5.8004952156575644</v>
      </c>
      <c r="M6" s="14">
        <v>5.8804760658773656</v>
      </c>
      <c r="N6" s="14">
        <v>6.0860859596761667</v>
      </c>
      <c r="O6" s="14"/>
      <c r="P6" s="14">
        <v>55.734363997214672</v>
      </c>
      <c r="Q6" s="14">
        <v>58.911446251156228</v>
      </c>
      <c r="R6" s="14">
        <v>67.935133011338266</v>
      </c>
      <c r="S6" s="14">
        <v>4.7316875006886902E-3</v>
      </c>
      <c r="T6" s="14">
        <v>60.860314419903055</v>
      </c>
      <c r="U6" s="14">
        <v>6.3295542092919597</v>
      </c>
      <c r="V6" s="14"/>
    </row>
    <row r="7" spans="1:22" x14ac:dyDescent="0.3">
      <c r="A7" s="21" t="s">
        <v>25</v>
      </c>
      <c r="B7" s="14">
        <v>0</v>
      </c>
      <c r="C7" s="14"/>
      <c r="D7" s="14">
        <v>33.425846099853501</v>
      </c>
      <c r="E7" s="14">
        <v>33.343175888061502</v>
      </c>
      <c r="F7" s="14">
        <v>33.382720947265597</v>
      </c>
      <c r="G7" s="14"/>
      <c r="H7" s="14">
        <v>9.1836910247802592</v>
      </c>
      <c r="I7" s="14">
        <v>9.1010208129882599</v>
      </c>
      <c r="J7" s="14">
        <v>9.1405658721923544</v>
      </c>
      <c r="K7" s="14"/>
      <c r="L7" s="14">
        <v>0.14647897521974151</v>
      </c>
      <c r="M7" s="14">
        <v>0.22914918701174081</v>
      </c>
      <c r="N7" s="14">
        <v>0.18960412780764635</v>
      </c>
      <c r="O7" s="14"/>
      <c r="P7" s="14">
        <v>1.1068647715591824</v>
      </c>
      <c r="Q7" s="14">
        <v>1.1721434870737559</v>
      </c>
      <c r="R7" s="14">
        <v>1.1404507358778573</v>
      </c>
      <c r="S7" s="14"/>
      <c r="T7" s="14">
        <v>1.1398196648369319</v>
      </c>
      <c r="U7" s="14">
        <v>3.264393301675178E-2</v>
      </c>
      <c r="V7" s="14"/>
    </row>
    <row r="8" spans="1:22" x14ac:dyDescent="0.3">
      <c r="A8" s="21"/>
      <c r="B8" s="14">
        <v>6</v>
      </c>
      <c r="C8" s="14"/>
      <c r="D8" s="14">
        <v>32.778915405273438</v>
      </c>
      <c r="E8" s="14">
        <v>31.562351226806641</v>
      </c>
      <c r="F8" s="14">
        <v>32.895004272460938</v>
      </c>
      <c r="G8" s="14"/>
      <c r="H8" s="14">
        <v>8.8708076477050781</v>
      </c>
      <c r="I8" s="14">
        <v>7.6542434692382813</v>
      </c>
      <c r="J8" s="14">
        <v>8.9868965148925781</v>
      </c>
      <c r="K8" s="14"/>
      <c r="L8" s="14">
        <v>0.45936235229492262</v>
      </c>
      <c r="M8" s="14">
        <v>1.6759265307617195</v>
      </c>
      <c r="N8" s="14">
        <v>0.34327348510742262</v>
      </c>
      <c r="O8" s="14"/>
      <c r="P8" s="14">
        <v>1.3749339854011051</v>
      </c>
      <c r="Q8" s="14">
        <v>3.1952449438193429</v>
      </c>
      <c r="R8" s="14">
        <v>1.2686318652796245</v>
      </c>
      <c r="S8" s="14"/>
      <c r="T8" s="14">
        <v>1.9462702648333579</v>
      </c>
      <c r="U8" s="14">
        <v>1.0829489123438314</v>
      </c>
      <c r="V8" s="14"/>
    </row>
    <row r="9" spans="1:22" x14ac:dyDescent="0.3">
      <c r="A9" s="21"/>
      <c r="B9" s="14">
        <v>12</v>
      </c>
      <c r="C9" s="14"/>
      <c r="D9" s="14">
        <v>32.415855407714844</v>
      </c>
      <c r="E9" s="14">
        <v>31.632232666015625</v>
      </c>
      <c r="F9" s="14">
        <v>32.223644256591697</v>
      </c>
      <c r="G9" s="14"/>
      <c r="H9" s="14">
        <v>8.3696543375651054</v>
      </c>
      <c r="I9" s="14">
        <v>7.5860315958658866</v>
      </c>
      <c r="J9" s="14">
        <v>8.177443186441959</v>
      </c>
      <c r="K9" s="14"/>
      <c r="L9" s="14">
        <v>0.96051566243489539</v>
      </c>
      <c r="M9" s="14">
        <v>1.7441384041341141</v>
      </c>
      <c r="N9" s="14">
        <v>1.1527268135580417</v>
      </c>
      <c r="O9" s="14"/>
      <c r="P9" s="14">
        <v>1.946005331145531</v>
      </c>
      <c r="Q9" s="14">
        <v>3.3499473099223129</v>
      </c>
      <c r="R9" s="14">
        <v>2.2233372675566825</v>
      </c>
      <c r="S9" s="14"/>
      <c r="T9" s="14">
        <v>2.5064299695415087</v>
      </c>
      <c r="U9" s="14">
        <v>0.74355186663790851</v>
      </c>
      <c r="V9" s="14"/>
    </row>
    <row r="10" spans="1:22" x14ac:dyDescent="0.3">
      <c r="A10" s="21"/>
      <c r="B10" s="14">
        <v>24</v>
      </c>
      <c r="C10" s="14"/>
      <c r="D10" s="14">
        <v>32.005458831787102</v>
      </c>
      <c r="E10" s="14">
        <v>32.1283569335937</v>
      </c>
      <c r="F10" s="14">
        <v>31.9193611145019</v>
      </c>
      <c r="G10" s="14"/>
      <c r="H10" s="14">
        <v>5.6723931630452391</v>
      </c>
      <c r="I10" s="14">
        <v>5.7952912648518371</v>
      </c>
      <c r="J10" s="14">
        <v>5.5862954457600367</v>
      </c>
      <c r="K10" s="14"/>
      <c r="L10" s="14">
        <v>3.6577768369547616</v>
      </c>
      <c r="M10" s="14">
        <v>3.5348787351481636</v>
      </c>
      <c r="N10" s="14">
        <v>3.7438745542399641</v>
      </c>
      <c r="O10" s="14"/>
      <c r="P10" s="14">
        <v>12.621196994853072</v>
      </c>
      <c r="Q10" s="14">
        <v>11.590562957792478</v>
      </c>
      <c r="R10" s="14">
        <v>13.397338819059204</v>
      </c>
      <c r="S10" s="14"/>
      <c r="T10" s="14">
        <v>12.536366257234917</v>
      </c>
      <c r="U10" s="14">
        <v>0.90637020237188926</v>
      </c>
      <c r="V10" s="14"/>
    </row>
    <row r="11" spans="1:22" x14ac:dyDescent="0.3">
      <c r="A11" s="14" t="s">
        <v>26</v>
      </c>
      <c r="B11" s="14"/>
      <c r="C11" s="14"/>
      <c r="D11" s="14"/>
      <c r="E11" s="14"/>
      <c r="F11" s="14"/>
      <c r="G11" s="14" t="s">
        <v>9</v>
      </c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</row>
    <row r="12" spans="1:22" x14ac:dyDescent="0.3">
      <c r="A12" s="20" t="s">
        <v>24</v>
      </c>
      <c r="B12" s="14">
        <v>0</v>
      </c>
      <c r="C12" s="14"/>
      <c r="D12" s="14">
        <v>22.29156494140625</v>
      </c>
      <c r="E12" s="14">
        <v>22.315879821777344</v>
      </c>
      <c r="F12" s="14">
        <v>22.420726776123047</v>
      </c>
      <c r="G12" s="14">
        <v>22.342723846435547</v>
      </c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</row>
    <row r="13" spans="1:22" x14ac:dyDescent="0.3">
      <c r="A13" s="20"/>
      <c r="B13" s="14">
        <v>6</v>
      </c>
      <c r="C13" s="14"/>
      <c r="D13" s="14">
        <v>23.769193649291992</v>
      </c>
      <c r="E13" s="14">
        <v>23.759529113769531</v>
      </c>
      <c r="F13" s="14">
        <v>23.917877197265625</v>
      </c>
      <c r="G13" s="14">
        <v>23.815533320109051</v>
      </c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</row>
    <row r="14" spans="1:22" x14ac:dyDescent="0.3">
      <c r="A14" s="20"/>
      <c r="B14" s="14">
        <v>12</v>
      </c>
      <c r="C14" s="14"/>
      <c r="D14" s="14">
        <v>24.284757614135742</v>
      </c>
      <c r="E14" s="14">
        <v>24.137285232543945</v>
      </c>
      <c r="F14" s="14">
        <v>24.304788589477539</v>
      </c>
      <c r="G14" s="14">
        <v>24.242277145385742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</row>
    <row r="15" spans="1:22" x14ac:dyDescent="0.3">
      <c r="A15" s="20"/>
      <c r="B15" s="14">
        <v>24</v>
      </c>
      <c r="C15" s="14"/>
      <c r="D15" s="14">
        <v>27.983732223510742</v>
      </c>
      <c r="E15" s="14">
        <v>27.643619537353516</v>
      </c>
      <c r="F15" s="14">
        <v>28.027927398681641</v>
      </c>
      <c r="G15" s="14">
        <v>27.885093053181965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</row>
    <row r="16" spans="1:22" x14ac:dyDescent="0.3">
      <c r="A16" s="21" t="s">
        <v>25</v>
      </c>
      <c r="B16" s="14">
        <v>0</v>
      </c>
      <c r="C16" s="14"/>
      <c r="D16" s="14">
        <v>24.220069885253906</v>
      </c>
      <c r="E16" s="14">
        <v>24.244035720825195</v>
      </c>
      <c r="F16" s="14">
        <v>24.262359619140625</v>
      </c>
      <c r="G16" s="14">
        <v>24.242155075073242</v>
      </c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1:22" x14ac:dyDescent="0.3">
      <c r="A17" s="21"/>
      <c r="B17" s="14">
        <v>6</v>
      </c>
      <c r="C17" s="14"/>
      <c r="D17" s="14">
        <v>23.878374099731445</v>
      </c>
      <c r="E17" s="14">
        <v>23.80546760559082</v>
      </c>
      <c r="F17" s="14">
        <v>24.040481567382813</v>
      </c>
      <c r="G17" s="14">
        <v>23.908107757568359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</row>
    <row r="18" spans="1:22" x14ac:dyDescent="0.3">
      <c r="A18" s="21"/>
      <c r="B18" s="14">
        <v>12</v>
      </c>
      <c r="C18" s="14"/>
      <c r="D18" s="14">
        <v>24.108467102050781</v>
      </c>
      <c r="E18" s="14">
        <v>24.001729965209961</v>
      </c>
      <c r="F18" s="14">
        <v>24.028406143188477</v>
      </c>
      <c r="G18" s="14">
        <v>24.046201070149738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</row>
    <row r="19" spans="1:22" x14ac:dyDescent="0.3">
      <c r="A19" s="21"/>
      <c r="B19" s="14">
        <v>24</v>
      </c>
      <c r="C19" s="14"/>
      <c r="D19" s="14">
        <v>26.055789947509766</v>
      </c>
      <c r="E19" s="14">
        <v>26.304910659790039</v>
      </c>
      <c r="F19" s="14">
        <v>26.638496398925781</v>
      </c>
      <c r="G19" s="14">
        <v>26.333065668741863</v>
      </c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</row>
    <row r="20" spans="1:22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</row>
    <row r="21" spans="1:22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</row>
    <row r="22" spans="1:22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</row>
  </sheetData>
  <mergeCells count="4">
    <mergeCell ref="A3:A6"/>
    <mergeCell ref="A7:A10"/>
    <mergeCell ref="A12:A15"/>
    <mergeCell ref="A16:A19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workbookViewId="0">
      <selection activeCell="A16" sqref="A16:A19"/>
    </sheetView>
  </sheetViews>
  <sheetFormatPr defaultRowHeight="14" x14ac:dyDescent="0.3"/>
  <sheetData>
    <row r="1" spans="1:21" x14ac:dyDescent="0.3">
      <c r="A1" s="5" t="s">
        <v>60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3">
      <c r="A2" s="5"/>
      <c r="B2" s="8" t="s">
        <v>43</v>
      </c>
      <c r="C2" s="5" t="s">
        <v>23</v>
      </c>
      <c r="D2" s="5" t="s">
        <v>23</v>
      </c>
      <c r="E2" s="5" t="s">
        <v>23</v>
      </c>
      <c r="F2" s="5"/>
      <c r="G2" s="5" t="s">
        <v>19</v>
      </c>
      <c r="H2" s="5" t="s">
        <v>19</v>
      </c>
      <c r="I2" s="5" t="s">
        <v>19</v>
      </c>
      <c r="J2" s="5" t="s">
        <v>20</v>
      </c>
      <c r="K2" s="5" t="e">
        <v>#NAME?</v>
      </c>
      <c r="L2" s="5"/>
      <c r="M2" s="5"/>
      <c r="N2" s="5"/>
      <c r="O2" s="5" t="s">
        <v>21</v>
      </c>
      <c r="P2" s="5"/>
      <c r="Q2" s="5"/>
      <c r="R2" s="5" t="s">
        <v>11</v>
      </c>
      <c r="S2" s="5" t="s">
        <v>22</v>
      </c>
      <c r="T2" s="5" t="s">
        <v>10</v>
      </c>
      <c r="U2" s="5"/>
    </row>
    <row r="3" spans="1:21" x14ac:dyDescent="0.3">
      <c r="A3" s="17" t="s">
        <v>24</v>
      </c>
      <c r="B3" s="5">
        <v>0</v>
      </c>
      <c r="C3" s="5">
        <v>32.605648040771484</v>
      </c>
      <c r="D3" s="5">
        <v>32.870121002197266</v>
      </c>
      <c r="E3" s="5">
        <v>34.237171173095703</v>
      </c>
      <c r="F3" s="5"/>
      <c r="G3" s="5">
        <v>10.262924194335938</v>
      </c>
      <c r="H3" s="5">
        <v>10.527397155761719</v>
      </c>
      <c r="I3" s="5">
        <v>11.894447326660156</v>
      </c>
      <c r="J3" s="5">
        <v>10.894922892252604</v>
      </c>
      <c r="K3" s="5">
        <v>0.63199580566406333</v>
      </c>
      <c r="L3" s="5">
        <v>0.36752284423828208</v>
      </c>
      <c r="M3" s="5">
        <v>-0.99952732666015542</v>
      </c>
      <c r="N3" s="5"/>
      <c r="O3" s="5">
        <v>1.5497073564597943</v>
      </c>
      <c r="P3" s="5">
        <v>1.290135721462164</v>
      </c>
      <c r="Q3" s="5">
        <v>0.500163842935064</v>
      </c>
      <c r="R3" s="5">
        <v>0.45909098243627289</v>
      </c>
      <c r="S3" s="5">
        <v>1.1133356402856742</v>
      </c>
      <c r="T3" s="5">
        <v>0.54665263030874478</v>
      </c>
      <c r="U3" s="5"/>
    </row>
    <row r="4" spans="1:21" x14ac:dyDescent="0.3">
      <c r="A4" s="17"/>
      <c r="B4" s="5">
        <v>6</v>
      </c>
      <c r="C4" s="5">
        <v>31.938510894775298</v>
      </c>
      <c r="D4" s="5">
        <v>32.234893798828125</v>
      </c>
      <c r="E4" s="5">
        <v>31.899868011474609</v>
      </c>
      <c r="F4" s="5"/>
      <c r="G4" s="5">
        <v>8.1229775746662476</v>
      </c>
      <c r="H4" s="5">
        <v>8.4193604787190743</v>
      </c>
      <c r="I4" s="5">
        <v>8.0843346913655587</v>
      </c>
      <c r="J4" s="5"/>
      <c r="K4" s="5">
        <v>2.7719424253337532</v>
      </c>
      <c r="L4" s="5">
        <v>2.4755595212809265</v>
      </c>
      <c r="M4" s="5">
        <v>2.8105853086344421</v>
      </c>
      <c r="N4" s="5"/>
      <c r="O4" s="5">
        <v>6.8302691292394453</v>
      </c>
      <c r="P4" s="5">
        <v>5.5618295088051237</v>
      </c>
      <c r="Q4" s="5">
        <v>7.0156914945532831</v>
      </c>
      <c r="R4" s="5">
        <v>0.11822701894256926</v>
      </c>
      <c r="S4" s="5">
        <v>6.4692633775326174</v>
      </c>
      <c r="T4" s="5">
        <v>0.79131064252602734</v>
      </c>
      <c r="U4" s="5"/>
    </row>
    <row r="5" spans="1:21" x14ac:dyDescent="0.3">
      <c r="A5" s="17"/>
      <c r="B5" s="5">
        <v>12</v>
      </c>
      <c r="C5" s="5">
        <v>30.066067504882799</v>
      </c>
      <c r="D5" s="5">
        <v>29.661878967285102</v>
      </c>
      <c r="E5" s="5">
        <v>29.555717468261701</v>
      </c>
      <c r="F5" s="5"/>
      <c r="G5" s="5">
        <v>5.8237903594970568</v>
      </c>
      <c r="H5" s="5">
        <v>5.4196018218993594</v>
      </c>
      <c r="I5" s="5">
        <v>5.3134403228759588</v>
      </c>
      <c r="J5" s="5"/>
      <c r="K5" s="5">
        <v>5.071129640502944</v>
      </c>
      <c r="L5" s="5">
        <v>5.4753181781006415</v>
      </c>
      <c r="M5" s="5">
        <v>5.581479677124042</v>
      </c>
      <c r="N5" s="5"/>
      <c r="O5" s="5">
        <v>33.617246116646719</v>
      </c>
      <c r="P5" s="5">
        <v>44.48719334795264</v>
      </c>
      <c r="Q5" s="5">
        <v>47.884262508566685</v>
      </c>
      <c r="R5" s="5">
        <v>4.7487014987634309E-2</v>
      </c>
      <c r="S5" s="5">
        <v>41.996233991055341</v>
      </c>
      <c r="T5" s="5">
        <v>7.4525564788275407</v>
      </c>
      <c r="U5" s="5"/>
    </row>
    <row r="6" spans="1:21" x14ac:dyDescent="0.3">
      <c r="A6" s="17"/>
      <c r="B6" s="5">
        <v>24</v>
      </c>
      <c r="C6" s="5">
        <v>32.394019317626899</v>
      </c>
      <c r="D6" s="5">
        <v>32.4244163513183</v>
      </c>
      <c r="E6" s="5">
        <v>32.463417053222656</v>
      </c>
      <c r="F6" s="5"/>
      <c r="G6" s="5">
        <v>4.5089262644449342</v>
      </c>
      <c r="H6" s="5">
        <v>4.5393232981363347</v>
      </c>
      <c r="I6" s="5">
        <v>4.5783240000406913</v>
      </c>
      <c r="J6" s="5"/>
      <c r="K6" s="5">
        <v>6.3859937355550667</v>
      </c>
      <c r="L6" s="5">
        <v>6.3555967018636661</v>
      </c>
      <c r="M6" s="5">
        <v>6.3165959999593095</v>
      </c>
      <c r="N6" s="5"/>
      <c r="O6" s="5">
        <v>83.632613100318721</v>
      </c>
      <c r="P6" s="5">
        <v>81.888939645256883</v>
      </c>
      <c r="Q6" s="5">
        <v>79.704871597134925</v>
      </c>
      <c r="R6" s="5">
        <v>2.5499237559643548E-2</v>
      </c>
      <c r="S6" s="5">
        <v>81.742141447570177</v>
      </c>
      <c r="T6" s="5">
        <v>1.9679813546096354</v>
      </c>
      <c r="U6" s="5"/>
    </row>
    <row r="7" spans="1:21" x14ac:dyDescent="0.3">
      <c r="A7" s="18" t="s">
        <v>25</v>
      </c>
      <c r="B7" s="5">
        <v>0</v>
      </c>
      <c r="C7" s="5">
        <v>34.367610931396484</v>
      </c>
      <c r="D7" s="5">
        <v>34.966236114501903</v>
      </c>
      <c r="E7" s="5">
        <v>34.889122009277301</v>
      </c>
      <c r="F7" s="5"/>
      <c r="G7" s="5">
        <v>10.125455856323242</v>
      </c>
      <c r="H7" s="5">
        <v>10.724081039428661</v>
      </c>
      <c r="I7" s="5">
        <v>10.646966934204059</v>
      </c>
      <c r="J7" s="5"/>
      <c r="K7" s="5">
        <v>0.76946414367675864</v>
      </c>
      <c r="L7" s="5">
        <v>0.17083896057133963</v>
      </c>
      <c r="M7" s="5">
        <v>0.2479530657959419</v>
      </c>
      <c r="N7" s="5"/>
      <c r="O7" s="5">
        <v>1.7046365173985032</v>
      </c>
      <c r="P7" s="5">
        <v>1.1257129225148952</v>
      </c>
      <c r="Q7" s="5">
        <v>1.1875210326411882</v>
      </c>
      <c r="R7" s="5"/>
      <c r="S7" s="5">
        <v>1.3392901575181952</v>
      </c>
      <c r="T7" s="5">
        <v>0.3179049112984742</v>
      </c>
      <c r="U7" s="5"/>
    </row>
    <row r="8" spans="1:21" x14ac:dyDescent="0.3">
      <c r="A8" s="18"/>
      <c r="B8" s="5">
        <v>6</v>
      </c>
      <c r="C8" s="5">
        <v>32.317558288574219</v>
      </c>
      <c r="D8" s="5">
        <v>32.796779632568359</v>
      </c>
      <c r="E8" s="5">
        <v>33.161361694335938</v>
      </c>
      <c r="F8" s="5"/>
      <c r="G8" s="5">
        <v>8.4094505310058594</v>
      </c>
      <c r="H8" s="5">
        <v>8.888671875</v>
      </c>
      <c r="I8" s="5">
        <v>9.2532539367675781</v>
      </c>
      <c r="J8" s="5"/>
      <c r="K8" s="5">
        <v>2.4854694689941415</v>
      </c>
      <c r="L8" s="5">
        <v>2.0062481250000008</v>
      </c>
      <c r="M8" s="5">
        <v>1.6416660632324227</v>
      </c>
      <c r="N8" s="5"/>
      <c r="O8" s="5">
        <v>5.6001655219822153</v>
      </c>
      <c r="P8" s="5">
        <v>4.0173610479971495</v>
      </c>
      <c r="Q8" s="5">
        <v>3.1202595989461548</v>
      </c>
      <c r="R8" s="5"/>
      <c r="S8" s="5">
        <v>4.2459287229751732</v>
      </c>
      <c r="T8" s="5">
        <v>1.2556535084612215</v>
      </c>
      <c r="U8" s="5"/>
    </row>
    <row r="9" spans="1:21" x14ac:dyDescent="0.3">
      <c r="A9" s="18"/>
      <c r="B9" s="5">
        <v>12</v>
      </c>
      <c r="C9" s="5">
        <v>30.5939720153808</v>
      </c>
      <c r="D9" s="5">
        <v>30.615679931640599</v>
      </c>
      <c r="E9" s="5">
        <v>30.863292694091701</v>
      </c>
      <c r="F9" s="5"/>
      <c r="G9" s="5">
        <v>6.5477709452310613</v>
      </c>
      <c r="H9" s="5">
        <v>6.569478861490861</v>
      </c>
      <c r="I9" s="5">
        <v>6.8170916239419626</v>
      </c>
      <c r="J9" s="5"/>
      <c r="K9" s="5">
        <v>4.3471490547689395</v>
      </c>
      <c r="L9" s="5">
        <v>4.3254411385091398</v>
      </c>
      <c r="M9" s="5">
        <v>4.0778283760580383</v>
      </c>
      <c r="N9" s="5"/>
      <c r="O9" s="5">
        <v>20.352710778113082</v>
      </c>
      <c r="P9" s="5">
        <v>20.04876046878152</v>
      </c>
      <c r="Q9" s="5">
        <v>16.886850491978343</v>
      </c>
      <c r="R9" s="5"/>
      <c r="S9" s="5">
        <v>19.09610724629098</v>
      </c>
      <c r="T9" s="5">
        <v>1.9192988309517354</v>
      </c>
      <c r="U9" s="5"/>
    </row>
    <row r="10" spans="1:21" x14ac:dyDescent="0.3">
      <c r="A10" s="18"/>
      <c r="B10" s="5">
        <v>24</v>
      </c>
      <c r="C10" s="5">
        <v>31.211623001098602</v>
      </c>
      <c r="D10" s="5">
        <v>31.6464130401611</v>
      </c>
      <c r="E10" s="5">
        <v>31.5328979492187</v>
      </c>
      <c r="F10" s="5"/>
      <c r="G10" s="5">
        <v>4.8785573323567384</v>
      </c>
      <c r="H10" s="5">
        <v>5.313347371419237</v>
      </c>
      <c r="I10" s="5">
        <v>5.1998322804768371</v>
      </c>
      <c r="J10" s="5"/>
      <c r="K10" s="5">
        <v>6.0163626676432624</v>
      </c>
      <c r="L10" s="5">
        <v>5.5815726285807639</v>
      </c>
      <c r="M10" s="5">
        <v>5.6950877195231637</v>
      </c>
      <c r="N10" s="5"/>
      <c r="O10" s="5">
        <v>64.730003090574016</v>
      </c>
      <c r="P10" s="5">
        <v>47.887347745027007</v>
      </c>
      <c r="Q10" s="5">
        <v>51.8074517879393</v>
      </c>
      <c r="R10" s="5"/>
      <c r="S10" s="5">
        <v>54.808267541180108</v>
      </c>
      <c r="T10" s="5">
        <v>8.8131964213271239</v>
      </c>
      <c r="U10" s="5"/>
    </row>
    <row r="11" spans="1:21" x14ac:dyDescent="0.3">
      <c r="A11" s="5" t="s">
        <v>26</v>
      </c>
      <c r="B11" s="5"/>
      <c r="C11" s="5"/>
      <c r="D11" s="5"/>
      <c r="E11" s="5"/>
      <c r="F11" s="5" t="s">
        <v>9</v>
      </c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3">
      <c r="A12" s="17" t="s">
        <v>24</v>
      </c>
      <c r="B12" s="5">
        <v>0</v>
      </c>
      <c r="C12" s="5">
        <v>22.29156494140625</v>
      </c>
      <c r="D12" s="5">
        <v>22.315879821777344</v>
      </c>
      <c r="E12" s="5">
        <v>22.420726776123047</v>
      </c>
      <c r="F12" s="5">
        <v>22.342723846435547</v>
      </c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3">
      <c r="A13" s="17"/>
      <c r="B13" s="5">
        <v>6</v>
      </c>
      <c r="C13" s="5">
        <v>23.769193649291992</v>
      </c>
      <c r="D13" s="5">
        <v>23.759529113769531</v>
      </c>
      <c r="E13" s="5">
        <v>23.917877197265625</v>
      </c>
      <c r="F13" s="5">
        <v>23.815533320109051</v>
      </c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3">
      <c r="A14" s="17"/>
      <c r="B14" s="5">
        <v>12</v>
      </c>
      <c r="C14" s="5">
        <v>24.284757614135742</v>
      </c>
      <c r="D14" s="5">
        <v>24.137285232543945</v>
      </c>
      <c r="E14" s="5">
        <v>24.304788589477539</v>
      </c>
      <c r="F14" s="5">
        <v>24.242277145385742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3">
      <c r="A15" s="17"/>
      <c r="B15" s="5">
        <v>24</v>
      </c>
      <c r="C15" s="5">
        <v>27.983732223510742</v>
      </c>
      <c r="D15" s="5">
        <v>27.643619537353516</v>
      </c>
      <c r="E15" s="5">
        <v>28.027927398681641</v>
      </c>
      <c r="F15" s="5">
        <v>27.885093053181965</v>
      </c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3">
      <c r="A16" s="18" t="s">
        <v>25</v>
      </c>
      <c r="B16" s="5">
        <v>0</v>
      </c>
      <c r="C16" s="5">
        <v>24.220069885253906</v>
      </c>
      <c r="D16" s="5">
        <v>24.244035720825195</v>
      </c>
      <c r="E16" s="5">
        <v>24.262359619140625</v>
      </c>
      <c r="F16" s="5">
        <v>24.242155075073242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3">
      <c r="A17" s="18"/>
      <c r="B17" s="5">
        <v>6</v>
      </c>
      <c r="C17" s="5">
        <v>23.878374099731445</v>
      </c>
      <c r="D17" s="5">
        <v>23.80546760559082</v>
      </c>
      <c r="E17" s="5">
        <v>24.040481567382813</v>
      </c>
      <c r="F17" s="5">
        <v>23.908107757568359</v>
      </c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3">
      <c r="A18" s="18"/>
      <c r="B18" s="5">
        <v>12</v>
      </c>
      <c r="C18" s="5">
        <v>24.108467102050781</v>
      </c>
      <c r="D18" s="5">
        <v>24.001729965209961</v>
      </c>
      <c r="E18" s="5">
        <v>24.028406143188477</v>
      </c>
      <c r="F18" s="5">
        <v>24.046201070149738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x14ac:dyDescent="0.3">
      <c r="A19" s="18"/>
      <c r="B19" s="5">
        <v>24</v>
      </c>
      <c r="C19" s="5">
        <v>26.055789947509766</v>
      </c>
      <c r="D19" s="5">
        <v>26.304910659790039</v>
      </c>
      <c r="E19" s="5">
        <v>26.638496398925781</v>
      </c>
      <c r="F19" s="5">
        <v>26.333065668741863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x14ac:dyDescent="0.3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</sheetData>
  <mergeCells count="4">
    <mergeCell ref="A3:A6"/>
    <mergeCell ref="A7:A10"/>
    <mergeCell ref="A12:A15"/>
    <mergeCell ref="A16:A19"/>
  </mergeCells>
  <phoneticPr fontId="1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workbookViewId="0">
      <selection activeCell="A16" sqref="A16:A19"/>
    </sheetView>
  </sheetViews>
  <sheetFormatPr defaultRowHeight="14" x14ac:dyDescent="0.3"/>
  <sheetData>
    <row r="1" spans="1:21" x14ac:dyDescent="0.3">
      <c r="A1" s="5" t="s">
        <v>61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3">
      <c r="A2" s="5"/>
      <c r="B2" s="8" t="s">
        <v>44</v>
      </c>
      <c r="C2" s="5"/>
      <c r="D2" s="5" t="s">
        <v>23</v>
      </c>
      <c r="E2" s="5" t="s">
        <v>23</v>
      </c>
      <c r="F2" s="5" t="s">
        <v>23</v>
      </c>
      <c r="G2" s="5"/>
      <c r="H2" s="5" t="s">
        <v>19</v>
      </c>
      <c r="I2" s="5" t="s">
        <v>19</v>
      </c>
      <c r="J2" s="5" t="s">
        <v>19</v>
      </c>
      <c r="K2" s="5" t="s">
        <v>20</v>
      </c>
      <c r="L2" s="5" t="e">
        <v>#NAME?</v>
      </c>
      <c r="M2" s="5"/>
      <c r="N2" s="5"/>
      <c r="O2" s="5"/>
      <c r="P2" s="5" t="s">
        <v>21</v>
      </c>
      <c r="Q2" s="5"/>
      <c r="R2" s="5"/>
      <c r="S2" s="5" t="s">
        <v>11</v>
      </c>
      <c r="T2" s="5" t="s">
        <v>22</v>
      </c>
      <c r="U2" s="5" t="s">
        <v>10</v>
      </c>
    </row>
    <row r="3" spans="1:21" x14ac:dyDescent="0.3">
      <c r="A3" s="17" t="s">
        <v>24</v>
      </c>
      <c r="B3" s="5">
        <v>0</v>
      </c>
      <c r="C3" s="5"/>
      <c r="D3" s="5">
        <v>31.752223968505859</v>
      </c>
      <c r="E3" s="5">
        <v>32.018756866455078</v>
      </c>
      <c r="F3" s="5">
        <v>32.378898620605469</v>
      </c>
      <c r="G3" s="5"/>
      <c r="H3" s="5">
        <v>8.1237468719482422</v>
      </c>
      <c r="I3" s="5">
        <v>8.3902797698974609</v>
      </c>
      <c r="J3" s="5">
        <v>8.7504215240478516</v>
      </c>
      <c r="K3" s="5">
        <v>8.4214827219645176</v>
      </c>
      <c r="L3" s="5">
        <v>0.29773612805175809</v>
      </c>
      <c r="M3" s="5">
        <v>3.1203230102539337E-2</v>
      </c>
      <c r="N3" s="5">
        <v>-0.32893852404785129</v>
      </c>
      <c r="O3" s="5"/>
      <c r="P3" s="5">
        <v>1.2292140208707489</v>
      </c>
      <c r="Q3" s="5">
        <v>1.0218640208975165</v>
      </c>
      <c r="R3" s="5">
        <v>0.79612202231439411</v>
      </c>
      <c r="S3" s="5">
        <v>0.98509759187157009</v>
      </c>
      <c r="T3" s="5">
        <v>1.0157333546942198</v>
      </c>
      <c r="U3" s="5">
        <v>0.21661107682770206</v>
      </c>
    </row>
    <row r="4" spans="1:21" x14ac:dyDescent="0.3">
      <c r="A4" s="17"/>
      <c r="B4" s="5">
        <v>6</v>
      </c>
      <c r="C4" s="5"/>
      <c r="D4" s="5">
        <v>29.905069351196289</v>
      </c>
      <c r="E4" s="5">
        <v>30.351318359375</v>
      </c>
      <c r="F4" s="5">
        <v>29.9303073883056</v>
      </c>
      <c r="G4" s="5"/>
      <c r="H4" s="5">
        <v>5.3271694183349609</v>
      </c>
      <c r="I4" s="5">
        <v>5.7734184265136719</v>
      </c>
      <c r="J4" s="5">
        <v>5.352407455444272</v>
      </c>
      <c r="K4" s="5"/>
      <c r="L4" s="5">
        <v>3.0943135816650393</v>
      </c>
      <c r="M4" s="5">
        <v>2.6480645734863284</v>
      </c>
      <c r="N4" s="5">
        <v>3.0690755445557283</v>
      </c>
      <c r="O4" s="5"/>
      <c r="P4" s="5">
        <v>8.5404588417513789</v>
      </c>
      <c r="Q4" s="5">
        <v>6.2682580498392202</v>
      </c>
      <c r="R4" s="5">
        <v>8.3923540620908845</v>
      </c>
      <c r="S4" s="5">
        <v>0.88521355638556842</v>
      </c>
      <c r="T4" s="5">
        <v>7.7336903178938279</v>
      </c>
      <c r="U4" s="5">
        <v>1.2712602234127028</v>
      </c>
    </row>
    <row r="5" spans="1:21" x14ac:dyDescent="0.3">
      <c r="A5" s="17"/>
      <c r="B5" s="5">
        <v>12</v>
      </c>
      <c r="C5" s="5"/>
      <c r="D5" s="5">
        <v>29.8350734710693</v>
      </c>
      <c r="E5" s="5">
        <v>30.038421630859375</v>
      </c>
      <c r="F5" s="5">
        <v>29.352554321289063</v>
      </c>
      <c r="G5" s="5"/>
      <c r="H5" s="5">
        <v>4.344902674357062</v>
      </c>
      <c r="I5" s="5">
        <v>4.5482508341471366</v>
      </c>
      <c r="J5" s="5">
        <v>3.8623835245768241</v>
      </c>
      <c r="K5" s="5"/>
      <c r="L5" s="5">
        <v>4.0765803256429383</v>
      </c>
      <c r="M5" s="5">
        <v>3.8732321658528637</v>
      </c>
      <c r="N5" s="5">
        <v>4.5590994754231762</v>
      </c>
      <c r="O5" s="5"/>
      <c r="P5" s="5">
        <v>16.872248287969878</v>
      </c>
      <c r="Q5" s="5">
        <v>14.654097005071211</v>
      </c>
      <c r="R5" s="5">
        <v>23.573588342089415</v>
      </c>
      <c r="S5" s="5">
        <v>5.7756154794753378E-2</v>
      </c>
      <c r="T5" s="5">
        <v>18.366644545043503</v>
      </c>
      <c r="U5" s="5">
        <v>4.643731964449767</v>
      </c>
    </row>
    <row r="6" spans="1:21" x14ac:dyDescent="0.3">
      <c r="A6" s="17"/>
      <c r="B6" s="5">
        <v>24</v>
      </c>
      <c r="C6" s="5"/>
      <c r="D6" s="5">
        <v>30.469577026367102</v>
      </c>
      <c r="E6" s="5">
        <v>30.547854232788001</v>
      </c>
      <c r="F6" s="5">
        <v>30.514884948730469</v>
      </c>
      <c r="G6" s="5"/>
      <c r="H6" s="5">
        <v>2.500100326538</v>
      </c>
      <c r="I6" s="5">
        <v>2.5783775329588998</v>
      </c>
      <c r="J6" s="5">
        <v>2.5454082489013672</v>
      </c>
      <c r="K6" s="5"/>
      <c r="L6" s="5">
        <v>5.9213826734620003</v>
      </c>
      <c r="M6" s="5">
        <v>5.8431054670411005</v>
      </c>
      <c r="N6" s="5">
        <v>5.8760747510986331</v>
      </c>
      <c r="O6" s="5"/>
      <c r="P6" s="5">
        <v>60.605745882701704</v>
      </c>
      <c r="Q6" s="5">
        <v>57.405038613380931</v>
      </c>
      <c r="R6" s="5">
        <v>58.731995500119275</v>
      </c>
      <c r="S6" s="5">
        <v>3.9143817009497676E-3</v>
      </c>
      <c r="T6" s="5">
        <v>58.914259998733968</v>
      </c>
      <c r="U6" s="5">
        <v>1.6081190927795614</v>
      </c>
    </row>
    <row r="7" spans="1:21" x14ac:dyDescent="0.3">
      <c r="A7" s="18" t="s">
        <v>25</v>
      </c>
      <c r="B7" s="5">
        <v>0</v>
      </c>
      <c r="C7" s="5"/>
      <c r="D7" s="5">
        <v>33.993249893188398</v>
      </c>
      <c r="E7" s="5">
        <v>33.381721496582003</v>
      </c>
      <c r="F7" s="5">
        <v>33.297018051147397</v>
      </c>
      <c r="G7" s="5"/>
      <c r="H7" s="5">
        <v>8.8586368560790234</v>
      </c>
      <c r="I7" s="5">
        <v>8.2471084594726278</v>
      </c>
      <c r="J7" s="5">
        <v>8.162405014038022</v>
      </c>
      <c r="K7" s="5"/>
      <c r="L7" s="5">
        <v>-0.43715385607902313</v>
      </c>
      <c r="M7" s="5">
        <v>0.17437454052737245</v>
      </c>
      <c r="N7" s="5">
        <v>0.25907798596197829</v>
      </c>
      <c r="O7" s="5"/>
      <c r="P7" s="5">
        <v>0.73859026070113787</v>
      </c>
      <c r="Q7" s="5">
        <v>1.1284750647730681</v>
      </c>
      <c r="R7" s="5">
        <v>1.1967136507358618</v>
      </c>
      <c r="S7" s="5"/>
      <c r="T7" s="5">
        <v>1.0212596587366891</v>
      </c>
      <c r="U7" s="5">
        <v>0.24716516257936968</v>
      </c>
    </row>
    <row r="8" spans="1:21" x14ac:dyDescent="0.3">
      <c r="A8" s="18"/>
      <c r="B8" s="5">
        <v>6</v>
      </c>
      <c r="C8" s="5"/>
      <c r="D8" s="5">
        <v>31.67091178894043</v>
      </c>
      <c r="E8" s="5">
        <v>30.69182014465332</v>
      </c>
      <c r="F8" s="5">
        <v>31.384151458740234</v>
      </c>
      <c r="G8" s="5"/>
      <c r="H8" s="5">
        <v>6.0238374074300118</v>
      </c>
      <c r="I8" s="5">
        <v>5.0447457631429025</v>
      </c>
      <c r="J8" s="5">
        <v>5.7370770772298165</v>
      </c>
      <c r="K8" s="5"/>
      <c r="L8" s="5">
        <v>2.3976455925699884</v>
      </c>
      <c r="M8" s="5">
        <v>3.3767372368570978</v>
      </c>
      <c r="N8" s="5">
        <v>2.6844059227701838</v>
      </c>
      <c r="O8" s="5"/>
      <c r="P8" s="5">
        <v>5.2694251793223135</v>
      </c>
      <c r="Q8" s="5">
        <v>10.387216789065109</v>
      </c>
      <c r="R8" s="5">
        <v>6.4281603739881223</v>
      </c>
      <c r="S8" s="5"/>
      <c r="T8" s="5">
        <v>7.3616007807918491</v>
      </c>
      <c r="U8" s="5">
        <v>2.6835482080594049</v>
      </c>
    </row>
    <row r="9" spans="1:21" x14ac:dyDescent="0.3">
      <c r="A9" s="18"/>
      <c r="B9" s="5">
        <v>12</v>
      </c>
      <c r="C9" s="5"/>
      <c r="D9" s="5">
        <v>29.179239273071289</v>
      </c>
      <c r="E9" s="5">
        <v>29.380447387695298</v>
      </c>
      <c r="F9" s="5">
        <v>28.751871109008789</v>
      </c>
      <c r="G9" s="5"/>
      <c r="H9" s="5">
        <v>4.5018959045410156</v>
      </c>
      <c r="I9" s="5">
        <v>4.7031040191650249</v>
      </c>
      <c r="J9" s="5">
        <v>4.0745277404785156</v>
      </c>
      <c r="K9" s="5"/>
      <c r="L9" s="5">
        <v>3.9195870954589846</v>
      </c>
      <c r="M9" s="5">
        <v>3.7183789808349754</v>
      </c>
      <c r="N9" s="5">
        <v>4.3469552595214846</v>
      </c>
      <c r="O9" s="5"/>
      <c r="P9" s="5">
        <v>15.132590725554046</v>
      </c>
      <c r="Q9" s="5">
        <v>13.16265833739061</v>
      </c>
      <c r="R9" s="5">
        <v>20.349977009985878</v>
      </c>
      <c r="S9" s="5"/>
      <c r="T9" s="5">
        <v>16.21507535764351</v>
      </c>
      <c r="U9" s="5">
        <v>3.7139220723369504</v>
      </c>
    </row>
    <row r="10" spans="1:21" x14ac:dyDescent="0.3">
      <c r="A10" s="18"/>
      <c r="B10" s="5">
        <v>24</v>
      </c>
      <c r="C10" s="5"/>
      <c r="D10" s="5">
        <v>31.497248458862298</v>
      </c>
      <c r="E10" s="5">
        <v>31.586164474487301</v>
      </c>
      <c r="F10" s="5">
        <v>31.226157379150301</v>
      </c>
      <c r="G10" s="5"/>
      <c r="H10" s="5">
        <v>3.8069433848063099</v>
      </c>
      <c r="I10" s="5">
        <v>3.8958594004313127</v>
      </c>
      <c r="J10" s="5">
        <v>3.5358523050943127</v>
      </c>
      <c r="K10" s="5"/>
      <c r="L10" s="5">
        <v>4.6145396151936904</v>
      </c>
      <c r="M10" s="5">
        <v>4.5256235995686875</v>
      </c>
      <c r="N10" s="5">
        <v>4.8856306949056876</v>
      </c>
      <c r="O10" s="5"/>
      <c r="P10" s="5">
        <v>24.497109324967571</v>
      </c>
      <c r="Q10" s="5">
        <v>23.032891010308841</v>
      </c>
      <c r="R10" s="5">
        <v>29.561154203108618</v>
      </c>
      <c r="S10" s="5"/>
      <c r="T10" s="5">
        <v>25.69705151279501</v>
      </c>
      <c r="U10" s="5">
        <v>3.4255584974150297</v>
      </c>
    </row>
    <row r="11" spans="1:21" x14ac:dyDescent="0.3">
      <c r="A11" s="5" t="s">
        <v>26</v>
      </c>
      <c r="B11" s="5"/>
      <c r="C11" s="5"/>
      <c r="D11" s="5"/>
      <c r="E11" s="5"/>
      <c r="F11" s="5"/>
      <c r="G11" s="5" t="s">
        <v>9</v>
      </c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3">
      <c r="A12" s="17" t="s">
        <v>24</v>
      </c>
      <c r="B12" s="5">
        <v>0</v>
      </c>
      <c r="C12" s="5"/>
      <c r="D12" s="5">
        <v>23.444189071655273</v>
      </c>
      <c r="E12" s="5">
        <v>23.602390289306641</v>
      </c>
      <c r="F12" s="5">
        <v>23.838851928710938</v>
      </c>
      <c r="G12" s="5">
        <v>23.628477096557617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3">
      <c r="A13" s="17"/>
      <c r="B13" s="5">
        <v>6</v>
      </c>
      <c r="C13" s="5"/>
      <c r="D13" s="5">
        <v>24.444747924804688</v>
      </c>
      <c r="E13" s="5">
        <v>24.627323150634766</v>
      </c>
      <c r="F13" s="5">
        <v>24.661628723144531</v>
      </c>
      <c r="G13" s="5">
        <v>24.577899932861328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3">
      <c r="A14" s="17"/>
      <c r="B14" s="5">
        <v>12</v>
      </c>
      <c r="C14" s="5"/>
      <c r="D14" s="5">
        <v>25.433429718017578</v>
      </c>
      <c r="E14" s="5">
        <v>25.578012466430664</v>
      </c>
      <c r="F14" s="5">
        <v>25.459070205688477</v>
      </c>
      <c r="G14" s="5">
        <v>25.490170796712238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3">
      <c r="A15" s="17"/>
      <c r="B15" s="5">
        <v>24</v>
      </c>
      <c r="C15" s="5"/>
      <c r="D15" s="5">
        <v>27.985910415649414</v>
      </c>
      <c r="E15" s="5">
        <v>27.932735443115234</v>
      </c>
      <c r="F15" s="5">
        <v>27.989784240722656</v>
      </c>
      <c r="G15" s="5">
        <v>27.969476699829102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3">
      <c r="A16" s="18" t="s">
        <v>25</v>
      </c>
      <c r="B16" s="5">
        <v>0</v>
      </c>
      <c r="C16" s="5"/>
      <c r="D16" s="5">
        <v>25.075101852416992</v>
      </c>
      <c r="E16" s="5">
        <v>25.117895126342773</v>
      </c>
      <c r="F16" s="5">
        <v>25.210842132568359</v>
      </c>
      <c r="G16" s="5">
        <v>25.134613037109375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3">
      <c r="A17" s="18"/>
      <c r="B17" s="5">
        <v>6</v>
      </c>
      <c r="C17" s="5"/>
      <c r="D17" s="5">
        <v>25.110866546630859</v>
      </c>
      <c r="E17" s="5">
        <v>25.037210464477539</v>
      </c>
      <c r="F17" s="5">
        <v>26.793146133422852</v>
      </c>
      <c r="G17" s="5">
        <v>25.647074381510418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3">
      <c r="A18" s="18"/>
      <c r="B18" s="5">
        <v>12</v>
      </c>
      <c r="C18" s="5"/>
      <c r="D18" s="5">
        <v>24.637008666992188</v>
      </c>
      <c r="E18" s="5">
        <v>24.921274185180664</v>
      </c>
      <c r="F18" s="5">
        <v>24.473747253417969</v>
      </c>
      <c r="G18" s="5">
        <v>24.677343368530273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x14ac:dyDescent="0.3">
      <c r="A19" s="18"/>
      <c r="B19" s="5">
        <v>24</v>
      </c>
      <c r="C19" s="5"/>
      <c r="D19" s="5">
        <v>27.762733459472656</v>
      </c>
      <c r="E19" s="5">
        <v>27.665744781494141</v>
      </c>
      <c r="F19" s="5">
        <v>27.642436981201172</v>
      </c>
      <c r="G19" s="5">
        <v>27.690305074055988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</sheetData>
  <mergeCells count="4">
    <mergeCell ref="A3:A6"/>
    <mergeCell ref="A7:A10"/>
    <mergeCell ref="A12:A15"/>
    <mergeCell ref="A16:A19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Figure 2A</vt:lpstr>
      <vt:lpstr>Figure 2B</vt:lpstr>
      <vt:lpstr>Figure 2E1</vt:lpstr>
      <vt:lpstr>Figure 2E2</vt:lpstr>
      <vt:lpstr>Figure 2F1</vt:lpstr>
      <vt:lpstr>Figure 2F2</vt:lpstr>
      <vt:lpstr>Figure 2G1</vt:lpstr>
      <vt:lpstr>Figure 2G2</vt:lpstr>
      <vt:lpstr>Figure 2H1</vt:lpstr>
      <vt:lpstr>Figure 2H2</vt:lpstr>
      <vt:lpstr>Figure 2H3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 Lei</dc:creator>
  <cp:lastModifiedBy>Sun Lei</cp:lastModifiedBy>
  <dcterms:created xsi:type="dcterms:W3CDTF">2017-04-28T00:30:32Z</dcterms:created>
  <dcterms:modified xsi:type="dcterms:W3CDTF">2017-05-03T06:55:56Z</dcterms:modified>
</cp:coreProperties>
</file>