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3 gjd_cx mutant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1" l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H28" i="1"/>
  <c r="H29" i="1"/>
  <c r="H30" i="1"/>
  <c r="H22" i="1"/>
  <c r="H23" i="1"/>
  <c r="H24" i="1"/>
  <c r="H25" i="1"/>
  <c r="H26" i="1"/>
  <c r="H27" i="1"/>
  <c r="H21" i="1"/>
  <c r="M96" i="1"/>
  <c r="S90" i="1"/>
  <c r="T90" i="1"/>
  <c r="S91" i="1"/>
  <c r="T91" i="1"/>
  <c r="S92" i="1"/>
  <c r="T92" i="1"/>
  <c r="T93" i="1"/>
  <c r="T94" i="1"/>
  <c r="T95" i="1"/>
  <c r="R91" i="1"/>
  <c r="R92" i="1"/>
  <c r="R93" i="1"/>
  <c r="R94" i="1"/>
  <c r="R95" i="1"/>
  <c r="R90" i="1"/>
  <c r="M82" i="1"/>
  <c r="S74" i="1"/>
  <c r="T74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R75" i="1"/>
  <c r="R76" i="1"/>
  <c r="R77" i="1"/>
  <c r="R78" i="1"/>
  <c r="R79" i="1"/>
  <c r="R80" i="1"/>
  <c r="R81" i="1"/>
  <c r="R74" i="1"/>
  <c r="M31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T30" i="1"/>
  <c r="R22" i="1"/>
  <c r="R23" i="1"/>
  <c r="R24" i="1"/>
  <c r="R25" i="1"/>
  <c r="R26" i="1"/>
  <c r="R27" i="1"/>
  <c r="R28" i="1"/>
  <c r="R29" i="1"/>
  <c r="R30" i="1"/>
  <c r="R21" i="1"/>
  <c r="M6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R58" i="1"/>
  <c r="R59" i="1"/>
  <c r="R60" i="1"/>
  <c r="R61" i="1"/>
  <c r="R62" i="1"/>
  <c r="R63" i="1"/>
  <c r="R64" i="1"/>
  <c r="R57" i="1"/>
  <c r="M49" i="1"/>
  <c r="S39" i="1"/>
  <c r="T39" i="1"/>
  <c r="S40" i="1"/>
  <c r="T40" i="1"/>
  <c r="S41" i="1"/>
  <c r="T41" i="1"/>
  <c r="S42" i="1"/>
  <c r="T42" i="1"/>
  <c r="S43" i="1"/>
  <c r="T43" i="1"/>
  <c r="S44" i="1"/>
  <c r="T44" i="1"/>
  <c r="R40" i="1"/>
  <c r="R41" i="1"/>
  <c r="R42" i="1"/>
  <c r="R43" i="1"/>
  <c r="R44" i="1"/>
  <c r="R39" i="1"/>
  <c r="N31" i="1"/>
  <c r="O31" i="1"/>
  <c r="R31" i="1"/>
  <c r="S31" i="1"/>
  <c r="T31" i="1"/>
  <c r="M32" i="1"/>
  <c r="N32" i="1"/>
  <c r="O32" i="1"/>
  <c r="R32" i="1"/>
  <c r="S32" i="1"/>
  <c r="T32" i="1"/>
  <c r="M13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R6" i="1"/>
  <c r="R7" i="1"/>
  <c r="R8" i="1"/>
  <c r="R9" i="1"/>
  <c r="R10" i="1"/>
  <c r="R11" i="1"/>
  <c r="R12" i="1"/>
  <c r="R5" i="1"/>
  <c r="J34" i="1"/>
  <c r="I34" i="1"/>
  <c r="H34" i="1"/>
  <c r="E34" i="1"/>
  <c r="D34" i="1"/>
  <c r="C34" i="1"/>
  <c r="J32" i="1"/>
  <c r="J33" i="1"/>
  <c r="I32" i="1"/>
  <c r="I33" i="1"/>
  <c r="H32" i="1"/>
  <c r="H33" i="1"/>
  <c r="E32" i="1"/>
  <c r="E33" i="1"/>
  <c r="D32" i="1"/>
  <c r="D33" i="1"/>
  <c r="C32" i="1"/>
  <c r="C33" i="1"/>
  <c r="J31" i="1"/>
  <c r="I31" i="1"/>
  <c r="H31" i="1"/>
  <c r="E31" i="1"/>
  <c r="D31" i="1"/>
  <c r="T34" i="1"/>
  <c r="S34" i="1"/>
  <c r="R34" i="1"/>
  <c r="O34" i="1"/>
  <c r="N34" i="1"/>
  <c r="M34" i="1"/>
  <c r="T33" i="1"/>
  <c r="S33" i="1"/>
  <c r="R33" i="1"/>
  <c r="O33" i="1"/>
  <c r="N33" i="1"/>
  <c r="M33" i="1"/>
  <c r="T99" i="1"/>
  <c r="S99" i="1"/>
  <c r="R99" i="1"/>
  <c r="O99" i="1"/>
  <c r="N99" i="1"/>
  <c r="M99" i="1"/>
  <c r="T97" i="1"/>
  <c r="T98" i="1"/>
  <c r="S97" i="1"/>
  <c r="S98" i="1"/>
  <c r="R97" i="1"/>
  <c r="R98" i="1"/>
  <c r="O97" i="1"/>
  <c r="O98" i="1"/>
  <c r="N97" i="1"/>
  <c r="N98" i="1"/>
  <c r="M97" i="1"/>
  <c r="M98" i="1"/>
  <c r="T96" i="1"/>
  <c r="S96" i="1"/>
  <c r="R96" i="1"/>
  <c r="O96" i="1"/>
  <c r="N96" i="1"/>
  <c r="T85" i="1"/>
  <c r="S85" i="1"/>
  <c r="R85" i="1"/>
  <c r="O85" i="1"/>
  <c r="N85" i="1"/>
  <c r="M85" i="1"/>
  <c r="T83" i="1"/>
  <c r="T84" i="1"/>
  <c r="S83" i="1"/>
  <c r="S84" i="1"/>
  <c r="R83" i="1"/>
  <c r="R84" i="1"/>
  <c r="O83" i="1"/>
  <c r="O84" i="1"/>
  <c r="N83" i="1"/>
  <c r="N84" i="1"/>
  <c r="M83" i="1"/>
  <c r="M84" i="1"/>
  <c r="T82" i="1"/>
  <c r="S82" i="1"/>
  <c r="R82" i="1"/>
  <c r="O82" i="1"/>
  <c r="N82" i="1"/>
  <c r="T69" i="1"/>
  <c r="S69" i="1"/>
  <c r="R69" i="1"/>
  <c r="O69" i="1"/>
  <c r="N69" i="1"/>
  <c r="M69" i="1"/>
  <c r="T67" i="1"/>
  <c r="T68" i="1"/>
  <c r="S67" i="1"/>
  <c r="S68" i="1"/>
  <c r="R67" i="1"/>
  <c r="R68" i="1"/>
  <c r="O67" i="1"/>
  <c r="O68" i="1"/>
  <c r="N67" i="1"/>
  <c r="N68" i="1"/>
  <c r="M67" i="1"/>
  <c r="M68" i="1"/>
  <c r="T66" i="1"/>
  <c r="S66" i="1"/>
  <c r="R66" i="1"/>
  <c r="O66" i="1"/>
  <c r="N66" i="1"/>
  <c r="T52" i="1"/>
  <c r="S52" i="1"/>
  <c r="O52" i="1"/>
  <c r="N52" i="1"/>
  <c r="M52" i="1"/>
  <c r="T50" i="1"/>
  <c r="T51" i="1"/>
  <c r="S50" i="1"/>
  <c r="S51" i="1"/>
  <c r="O50" i="1"/>
  <c r="O51" i="1"/>
  <c r="N50" i="1"/>
  <c r="N51" i="1"/>
  <c r="M50" i="1"/>
  <c r="M51" i="1"/>
  <c r="T49" i="1"/>
  <c r="S49" i="1"/>
  <c r="O49" i="1"/>
  <c r="N49" i="1"/>
  <c r="T16" i="1"/>
  <c r="S16" i="1"/>
  <c r="R16" i="1"/>
  <c r="O16" i="1"/>
  <c r="N16" i="1"/>
  <c r="M16" i="1"/>
  <c r="T14" i="1"/>
  <c r="T15" i="1"/>
  <c r="S14" i="1"/>
  <c r="S15" i="1"/>
  <c r="R14" i="1"/>
  <c r="R15" i="1"/>
  <c r="O14" i="1"/>
  <c r="O15" i="1"/>
  <c r="N14" i="1"/>
  <c r="N15" i="1"/>
  <c r="M14" i="1"/>
  <c r="M15" i="1"/>
  <c r="T13" i="1"/>
  <c r="S13" i="1"/>
  <c r="R13" i="1"/>
  <c r="O13" i="1"/>
  <c r="N13" i="1"/>
  <c r="C82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H75" i="1"/>
  <c r="H76" i="1"/>
  <c r="H77" i="1"/>
  <c r="H78" i="1"/>
  <c r="H79" i="1"/>
  <c r="H80" i="1"/>
  <c r="H81" i="1"/>
  <c r="H74" i="1"/>
  <c r="J85" i="1"/>
  <c r="I85" i="1"/>
  <c r="H85" i="1"/>
  <c r="E85" i="1"/>
  <c r="D85" i="1"/>
  <c r="C85" i="1"/>
  <c r="J83" i="1"/>
  <c r="J84" i="1"/>
  <c r="I83" i="1"/>
  <c r="I84" i="1"/>
  <c r="H83" i="1"/>
  <c r="H84" i="1"/>
  <c r="E83" i="1"/>
  <c r="E84" i="1"/>
  <c r="D83" i="1"/>
  <c r="D84" i="1"/>
  <c r="C83" i="1"/>
  <c r="C84" i="1"/>
  <c r="J82" i="1"/>
  <c r="I82" i="1"/>
  <c r="H82" i="1"/>
  <c r="E82" i="1"/>
  <c r="D82" i="1"/>
  <c r="C6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H58" i="1"/>
  <c r="H59" i="1"/>
  <c r="H60" i="1"/>
  <c r="H61" i="1"/>
  <c r="H62" i="1"/>
  <c r="H63" i="1"/>
  <c r="H64" i="1"/>
  <c r="H65" i="1"/>
  <c r="H57" i="1"/>
  <c r="J69" i="1"/>
  <c r="I69" i="1"/>
  <c r="H69" i="1"/>
  <c r="E69" i="1"/>
  <c r="D69" i="1"/>
  <c r="C69" i="1"/>
  <c r="J67" i="1"/>
  <c r="J68" i="1"/>
  <c r="I67" i="1"/>
  <c r="I68" i="1"/>
  <c r="H67" i="1"/>
  <c r="H68" i="1"/>
  <c r="E67" i="1"/>
  <c r="E68" i="1"/>
  <c r="D67" i="1"/>
  <c r="D68" i="1"/>
  <c r="C67" i="1"/>
  <c r="C68" i="1"/>
  <c r="J66" i="1"/>
  <c r="I66" i="1"/>
  <c r="H66" i="1"/>
  <c r="E66" i="1"/>
  <c r="D66" i="1"/>
  <c r="C49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H40" i="1"/>
  <c r="H41" i="1"/>
  <c r="H42" i="1"/>
  <c r="H43" i="1"/>
  <c r="H44" i="1"/>
  <c r="H45" i="1"/>
  <c r="H46" i="1"/>
  <c r="H47" i="1"/>
  <c r="H48" i="1"/>
  <c r="H39" i="1"/>
  <c r="J52" i="1"/>
  <c r="I52" i="1"/>
  <c r="H52" i="1"/>
  <c r="J50" i="1"/>
  <c r="J51" i="1"/>
  <c r="I50" i="1"/>
  <c r="I51" i="1"/>
  <c r="H50" i="1"/>
  <c r="H51" i="1"/>
  <c r="J49" i="1"/>
  <c r="I49" i="1"/>
  <c r="H49" i="1"/>
  <c r="E52" i="1"/>
  <c r="D52" i="1"/>
  <c r="C52" i="1"/>
  <c r="E50" i="1"/>
  <c r="E51" i="1"/>
  <c r="D50" i="1"/>
  <c r="D51" i="1"/>
  <c r="C50" i="1"/>
  <c r="C51" i="1"/>
  <c r="E49" i="1"/>
  <c r="D49" i="1"/>
  <c r="C13" i="1"/>
  <c r="J5" i="1"/>
  <c r="J6" i="1"/>
  <c r="J7" i="1"/>
  <c r="J8" i="1"/>
  <c r="J9" i="1"/>
  <c r="J10" i="1"/>
  <c r="J11" i="1"/>
  <c r="J16" i="1"/>
  <c r="I5" i="1"/>
  <c r="I6" i="1"/>
  <c r="I7" i="1"/>
  <c r="I8" i="1"/>
  <c r="I9" i="1"/>
  <c r="I10" i="1"/>
  <c r="I11" i="1"/>
  <c r="I12" i="1"/>
  <c r="I16" i="1"/>
  <c r="H5" i="1"/>
  <c r="H6" i="1"/>
  <c r="H7" i="1"/>
  <c r="H8" i="1"/>
  <c r="H9" i="1"/>
  <c r="H10" i="1"/>
  <c r="H11" i="1"/>
  <c r="H12" i="1"/>
  <c r="H16" i="1"/>
  <c r="J14" i="1"/>
  <c r="J15" i="1"/>
  <c r="I14" i="1"/>
  <c r="I15" i="1"/>
  <c r="H14" i="1"/>
  <c r="H15" i="1"/>
  <c r="J13" i="1"/>
  <c r="I13" i="1"/>
  <c r="H13" i="1"/>
  <c r="D13" i="1"/>
  <c r="E13" i="1"/>
  <c r="D14" i="1"/>
  <c r="E14" i="1"/>
  <c r="D15" i="1"/>
  <c r="E15" i="1"/>
  <c r="D16" i="1"/>
  <c r="E16" i="1"/>
  <c r="C16" i="1"/>
  <c r="C14" i="1"/>
  <c r="C15" i="1"/>
  <c r="R52" i="1"/>
  <c r="R49" i="1"/>
  <c r="R50" i="1"/>
  <c r="R51" i="1"/>
</calcChain>
</file>

<file path=xl/sharedStrings.xml><?xml version="1.0" encoding="utf-8"?>
<sst xmlns="http://schemas.openxmlformats.org/spreadsheetml/2006/main" count="243" uniqueCount="41">
  <si>
    <t>wt</t>
  </si>
  <si>
    <t>stdev</t>
  </si>
  <si>
    <t>sterr</t>
  </si>
  <si>
    <t>n</t>
  </si>
  <si>
    <t>anti-Cx36 - RAW pixel values</t>
  </si>
  <si>
    <t>M/CoLo - spinal cord</t>
  </si>
  <si>
    <t>Aud/M - club ending, hindbrain</t>
  </si>
  <si>
    <t>n.d.</t>
  </si>
  <si>
    <t>- n.d. = not determined</t>
  </si>
  <si>
    <t>***</t>
  </si>
  <si>
    <t>*** cx35.1 12bp deletion homozygous mutants had no qualitative effect on spinal cord synapses</t>
  </si>
  <si>
    <r>
      <t xml:space="preserve">gjd1a </t>
    </r>
    <r>
      <rPr>
        <b/>
        <vertAlign val="superscript"/>
        <sz val="12"/>
        <rFont val="Calibri"/>
        <scheme val="minor"/>
      </rPr>
      <t>dis3 / +</t>
    </r>
  </si>
  <si>
    <r>
      <t xml:space="preserve">gjd1a </t>
    </r>
    <r>
      <rPr>
        <b/>
        <vertAlign val="superscript"/>
        <sz val="12"/>
        <rFont val="Calibri"/>
        <scheme val="minor"/>
      </rPr>
      <t>Δ8bp / +</t>
    </r>
  </si>
  <si>
    <r>
      <t>gjd1a</t>
    </r>
    <r>
      <rPr>
        <vertAlign val="superscript"/>
        <sz val="22"/>
        <rFont val="Calibri"/>
        <scheme val="minor"/>
      </rPr>
      <t>fh436</t>
    </r>
    <r>
      <rPr>
        <sz val="22"/>
        <rFont val="Calibri"/>
        <scheme val="minor"/>
      </rPr>
      <t xml:space="preserve"> Δ8bp incross</t>
    </r>
  </si>
  <si>
    <r>
      <t xml:space="preserve">gjd1a </t>
    </r>
    <r>
      <rPr>
        <b/>
        <vertAlign val="superscript"/>
        <sz val="12"/>
        <rFont val="Calibri"/>
        <scheme val="minor"/>
      </rPr>
      <t>Δ8bp / Δ8bp</t>
    </r>
  </si>
  <si>
    <r>
      <t>gjd1a</t>
    </r>
    <r>
      <rPr>
        <vertAlign val="superscript"/>
        <sz val="22"/>
        <rFont val="Calibri"/>
        <scheme val="minor"/>
      </rPr>
      <t>fh360</t>
    </r>
    <r>
      <rPr>
        <sz val="22"/>
        <rFont val="Calibri"/>
        <scheme val="minor"/>
      </rPr>
      <t xml:space="preserve"> dis3 incross</t>
    </r>
  </si>
  <si>
    <r>
      <t xml:space="preserve">gjd1a </t>
    </r>
    <r>
      <rPr>
        <b/>
        <vertAlign val="superscript"/>
        <sz val="12"/>
        <rFont val="Calibri"/>
        <scheme val="minor"/>
      </rPr>
      <t>dis3 /dis3</t>
    </r>
  </si>
  <si>
    <r>
      <t>gjd2a</t>
    </r>
    <r>
      <rPr>
        <vertAlign val="superscript"/>
        <sz val="22"/>
        <rFont val="Calibri"/>
        <scheme val="minor"/>
      </rPr>
      <t>fh437</t>
    </r>
    <r>
      <rPr>
        <sz val="22"/>
        <rFont val="Calibri"/>
        <scheme val="minor"/>
      </rPr>
      <t xml:space="preserve"> Δ5bp incross</t>
    </r>
  </si>
  <si>
    <r>
      <t xml:space="preserve">gjd2a </t>
    </r>
    <r>
      <rPr>
        <b/>
        <vertAlign val="superscript"/>
        <sz val="12"/>
        <rFont val="Calibri"/>
        <scheme val="minor"/>
      </rPr>
      <t>Δ5bp / +</t>
    </r>
  </si>
  <si>
    <r>
      <t xml:space="preserve">gjd2a </t>
    </r>
    <r>
      <rPr>
        <b/>
        <vertAlign val="superscript"/>
        <sz val="12"/>
        <rFont val="Calibri"/>
        <scheme val="minor"/>
      </rPr>
      <t>Δ5bp / Δ5bp</t>
    </r>
  </si>
  <si>
    <r>
      <t>gjd1b</t>
    </r>
    <r>
      <rPr>
        <vertAlign val="superscript"/>
        <sz val="22"/>
        <rFont val="Calibri"/>
        <scheme val="minor"/>
      </rPr>
      <t>fh435</t>
    </r>
    <r>
      <rPr>
        <sz val="22"/>
        <rFont val="Calibri"/>
        <scheme val="minor"/>
      </rPr>
      <t xml:space="preserve"> Δ8bp incross</t>
    </r>
  </si>
  <si>
    <r>
      <t xml:space="preserve">gjd1b </t>
    </r>
    <r>
      <rPr>
        <b/>
        <vertAlign val="superscript"/>
        <sz val="12"/>
        <rFont val="Calibri"/>
        <scheme val="minor"/>
      </rPr>
      <t>Δ8bp / +</t>
    </r>
  </si>
  <si>
    <r>
      <t xml:space="preserve">gjd1b </t>
    </r>
    <r>
      <rPr>
        <b/>
        <vertAlign val="superscript"/>
        <sz val="12"/>
        <rFont val="Calibri"/>
        <scheme val="minor"/>
      </rPr>
      <t>Δ8bp / Δ8bp</t>
    </r>
  </si>
  <si>
    <r>
      <t>gjd2b</t>
    </r>
    <r>
      <rPr>
        <vertAlign val="superscript"/>
        <sz val="22"/>
        <rFont val="Calibri"/>
        <scheme val="minor"/>
      </rPr>
      <t>fh329</t>
    </r>
    <r>
      <rPr>
        <sz val="22"/>
        <rFont val="Calibri"/>
        <scheme val="minor"/>
      </rPr>
      <t xml:space="preserve"> G42* incross</t>
    </r>
  </si>
  <si>
    <r>
      <t xml:space="preserve">gjd2b </t>
    </r>
    <r>
      <rPr>
        <b/>
        <vertAlign val="superscript"/>
        <sz val="12"/>
        <rFont val="Calibri"/>
        <scheme val="minor"/>
      </rPr>
      <t>G42* / +</t>
    </r>
  </si>
  <si>
    <r>
      <t xml:space="preserve">gjd2b </t>
    </r>
    <r>
      <rPr>
        <b/>
        <vertAlign val="superscript"/>
        <sz val="12"/>
        <rFont val="Calibri"/>
        <scheme val="minor"/>
      </rPr>
      <t>G42* / G42*</t>
    </r>
  </si>
  <si>
    <r>
      <t>gjd2b</t>
    </r>
    <r>
      <rPr>
        <vertAlign val="superscript"/>
        <sz val="22"/>
        <rFont val="Calibri"/>
        <scheme val="minor"/>
      </rPr>
      <t>fh456</t>
    </r>
    <r>
      <rPr>
        <sz val="22"/>
        <rFont val="Calibri"/>
        <scheme val="minor"/>
      </rPr>
      <t xml:space="preserve"> Δ12bp incross</t>
    </r>
  </si>
  <si>
    <r>
      <t xml:space="preserve">gjd2b </t>
    </r>
    <r>
      <rPr>
        <b/>
        <vertAlign val="superscript"/>
        <sz val="12"/>
        <rFont val="Calibri"/>
        <scheme val="minor"/>
      </rPr>
      <t>Δ12bp / +</t>
    </r>
  </si>
  <si>
    <r>
      <t xml:space="preserve">gjd2b </t>
    </r>
    <r>
      <rPr>
        <b/>
        <vertAlign val="superscript"/>
        <sz val="12"/>
        <rFont val="Calibri"/>
        <scheme val="minor"/>
      </rPr>
      <t>Δ12bp / Δ12bp</t>
    </r>
  </si>
  <si>
    <t>avg. for animal</t>
  </si>
  <si>
    <t>avg.</t>
  </si>
  <si>
    <t>anti-Cx36 - NORMALIZED to wt avg.</t>
  </si>
  <si>
    <t>gjd1a 8bp (fh436) het incross</t>
  </si>
  <si>
    <t>gjd1a dis3 (fh360) het incross</t>
  </si>
  <si>
    <t>gjd2a 5bp (fh437) het incross</t>
  </si>
  <si>
    <t>gjd1b 8bp (fh435) het incross</t>
  </si>
  <si>
    <t>gjd2b G42* (fh329) het incross</t>
  </si>
  <si>
    <t>gjd2b 12bp (fh454) het incross</t>
  </si>
  <si>
    <t>- for M/CoLo, each avg. for animal represents 12-16 individual M/CoLo synapses</t>
  </si>
  <si>
    <t>Fig.3</t>
  </si>
  <si>
    <t>- for Aud/M, each avg. for animal represents 8-12 individual Aud/M synapses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</si>
</sst>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color rgb="FF000000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13"/>
      <color theme="1"/>
      <name val="Arial"/>
    </font>
    <font>
      <sz val="22"/>
      <name val="Calibri"/>
      <scheme val="minor"/>
    </font>
    <font>
      <vertAlign val="superscript"/>
      <sz val="22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/>
    <xf numFmtId="0" fontId="0" fillId="0" borderId="0" xfId="0" applyFont="1" applyBorder="1"/>
    <xf numFmtId="2" fontId="0" fillId="0" borderId="0" xfId="0" applyNumberFormat="1" applyFont="1"/>
    <xf numFmtId="0" fontId="0" fillId="0" borderId="7" xfId="0" applyFont="1" applyBorder="1"/>
    <xf numFmtId="2" fontId="4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/>
    <xf numFmtId="2" fontId="0" fillId="0" borderId="7" xfId="0" applyNumberFormat="1" applyFont="1" applyBorder="1"/>
    <xf numFmtId="2" fontId="0" fillId="0" borderId="8" xfId="0" applyNumberFormat="1" applyFont="1" applyBorder="1"/>
    <xf numFmtId="2" fontId="0" fillId="0" borderId="10" xfId="0" applyNumberFormat="1" applyFont="1" applyBorder="1"/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7" fillId="0" borderId="5" xfId="0" applyNumberFormat="1" applyFont="1" applyBorder="1"/>
    <xf numFmtId="2" fontId="7" fillId="0" borderId="0" xfId="0" applyNumberFormat="1" applyFont="1" applyBorder="1"/>
    <xf numFmtId="2" fontId="0" fillId="0" borderId="6" xfId="0" applyNumberFormat="1" applyFont="1" applyBorder="1"/>
    <xf numFmtId="2" fontId="0" fillId="0" borderId="2" xfId="0" applyNumberFormat="1" applyFont="1" applyBorder="1"/>
    <xf numFmtId="2" fontId="0" fillId="0" borderId="9" xfId="0" applyNumberFormat="1" applyFont="1" applyBorder="1"/>
    <xf numFmtId="2" fontId="0" fillId="0" borderId="1" xfId="0" applyNumberFormat="1" applyFont="1" applyBorder="1" applyAlignment="1">
      <alignment horizontal="left"/>
    </xf>
    <xf numFmtId="2" fontId="7" fillId="0" borderId="6" xfId="0" applyNumberFormat="1" applyFont="1" applyBorder="1"/>
    <xf numFmtId="0" fontId="0" fillId="0" borderId="0" xfId="0" applyFont="1" applyFill="1"/>
    <xf numFmtId="0" fontId="0" fillId="0" borderId="5" xfId="0" applyFont="1" applyBorder="1"/>
    <xf numFmtId="0" fontId="0" fillId="0" borderId="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2" fontId="0" fillId="0" borderId="0" xfId="0" quotePrefix="1" applyNumberFormat="1" applyFont="1" applyBorder="1"/>
    <xf numFmtId="2" fontId="0" fillId="0" borderId="3" xfId="0" applyNumberFormat="1" applyFont="1" applyBorder="1"/>
    <xf numFmtId="0" fontId="0" fillId="0" borderId="6" xfId="0" applyFont="1" applyBorder="1"/>
    <xf numFmtId="0" fontId="0" fillId="0" borderId="8" xfId="0" applyFont="1" applyBorder="1"/>
    <xf numFmtId="0" fontId="0" fillId="0" borderId="0" xfId="0" applyFont="1" applyBorder="1" applyAlignment="1">
      <alignment horizontal="left"/>
    </xf>
    <xf numFmtId="0" fontId="0" fillId="0" borderId="3" xfId="0" applyFont="1" applyBorder="1"/>
    <xf numFmtId="2" fontId="0" fillId="0" borderId="4" xfId="0" applyNumberFormat="1" applyFont="1" applyBorder="1"/>
    <xf numFmtId="0" fontId="10" fillId="0" borderId="0" xfId="0" applyFont="1"/>
    <xf numFmtId="0" fontId="11" fillId="0" borderId="0" xfId="0" applyFont="1" applyBorder="1" applyAlignment="1">
      <alignment vertical="center" textRotation="90"/>
    </xf>
    <xf numFmtId="0" fontId="0" fillId="0" borderId="2" xfId="0" applyFont="1" applyBorder="1"/>
    <xf numFmtId="0" fontId="0" fillId="0" borderId="0" xfId="0" quotePrefix="1" applyFont="1"/>
    <xf numFmtId="2" fontId="5" fillId="0" borderId="11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" fontId="7" fillId="0" borderId="2" xfId="0" applyNumberFormat="1" applyFont="1" applyBorder="1"/>
    <xf numFmtId="2" fontId="7" fillId="0" borderId="3" xfId="0" applyNumberFormat="1" applyFont="1" applyBorder="1"/>
    <xf numFmtId="2" fontId="4" fillId="0" borderId="17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19" xfId="0" applyFont="1" applyFill="1" applyBorder="1"/>
    <xf numFmtId="2" fontId="0" fillId="0" borderId="21" xfId="0" applyNumberFormat="1" applyFont="1" applyBorder="1"/>
    <xf numFmtId="0" fontId="5" fillId="0" borderId="20" xfId="0" applyFont="1" applyBorder="1" applyAlignment="1">
      <alignment horizontal="center"/>
    </xf>
    <xf numFmtId="2" fontId="0" fillId="0" borderId="22" xfId="0" applyNumberFormat="1" applyFont="1" applyBorder="1"/>
    <xf numFmtId="2" fontId="7" fillId="0" borderId="23" xfId="0" applyNumberFormat="1" applyFont="1" applyBorder="1"/>
    <xf numFmtId="2" fontId="0" fillId="0" borderId="17" xfId="0" applyNumberFormat="1" applyFont="1" applyBorder="1"/>
    <xf numFmtId="2" fontId="7" fillId="0" borderId="24" xfId="0" applyNumberFormat="1" applyFont="1" applyBorder="1"/>
    <xf numFmtId="2" fontId="0" fillId="0" borderId="25" xfId="0" applyNumberFormat="1" applyFont="1" applyBorder="1"/>
    <xf numFmtId="2" fontId="0" fillId="0" borderId="23" xfId="0" applyNumberFormat="1" applyFont="1" applyBorder="1"/>
    <xf numFmtId="2" fontId="0" fillId="0" borderId="24" xfId="0" applyNumberFormat="1" applyFont="1" applyBorder="1"/>
    <xf numFmtId="0" fontId="0" fillId="0" borderId="17" xfId="0" applyFont="1" applyBorder="1" applyAlignment="1">
      <alignment horizontal="left"/>
    </xf>
    <xf numFmtId="0" fontId="0" fillId="0" borderId="19" xfId="0" applyFont="1" applyBorder="1"/>
    <xf numFmtId="0" fontId="0" fillId="0" borderId="17" xfId="0" applyFont="1" applyFill="1" applyBorder="1"/>
    <xf numFmtId="2" fontId="5" fillId="0" borderId="20" xfId="0" applyNumberFormat="1" applyFont="1" applyBorder="1" applyAlignment="1">
      <alignment horizontal="center"/>
    </xf>
    <xf numFmtId="2" fontId="7" fillId="0" borderId="26" xfId="0" applyNumberFormat="1" applyFont="1" applyBorder="1"/>
    <xf numFmtId="2" fontId="7" fillId="0" borderId="27" xfId="0" applyNumberFormat="1" applyFont="1" applyBorder="1"/>
    <xf numFmtId="2" fontId="7" fillId="0" borderId="19" xfId="0" applyNumberFormat="1" applyFont="1" applyBorder="1"/>
    <xf numFmtId="2" fontId="8" fillId="0" borderId="18" xfId="0" applyNumberFormat="1" applyFont="1" applyBorder="1" applyAlignment="1">
      <alignment horizontal="left"/>
    </xf>
    <xf numFmtId="2" fontId="0" fillId="0" borderId="29" xfId="0" applyNumberFormat="1" applyFont="1" applyBorder="1"/>
    <xf numFmtId="2" fontId="0" fillId="0" borderId="30" xfId="0" applyNumberFormat="1" applyFont="1" applyBorder="1"/>
    <xf numFmtId="0" fontId="0" fillId="0" borderId="31" xfId="0" applyFont="1" applyBorder="1"/>
    <xf numFmtId="2" fontId="8" fillId="0" borderId="30" xfId="0" applyNumberFormat="1" applyFont="1" applyBorder="1" applyAlignment="1">
      <alignment horizontal="left"/>
    </xf>
    <xf numFmtId="2" fontId="0" fillId="0" borderId="32" xfId="0" applyNumberFormat="1" applyFont="1" applyBorder="1"/>
    <xf numFmtId="2" fontId="0" fillId="0" borderId="33" xfId="0" applyNumberFormat="1" applyFont="1" applyBorder="1"/>
    <xf numFmtId="2" fontId="0" fillId="0" borderId="22" xfId="0" applyNumberFormat="1" applyFont="1" applyBorder="1" applyAlignment="1">
      <alignment horizontal="left"/>
    </xf>
    <xf numFmtId="2" fontId="0" fillId="0" borderId="19" xfId="0" applyNumberFormat="1" applyFont="1" applyBorder="1"/>
    <xf numFmtId="0" fontId="0" fillId="0" borderId="17" xfId="0" applyFont="1" applyBorder="1"/>
    <xf numFmtId="0" fontId="0" fillId="0" borderId="28" xfId="0" applyFont="1" applyBorder="1"/>
    <xf numFmtId="2" fontId="4" fillId="0" borderId="16" xfId="0" applyNumberFormat="1" applyFont="1" applyFill="1" applyBorder="1" applyAlignment="1">
      <alignment horizontal="left"/>
    </xf>
    <xf numFmtId="2" fontId="0" fillId="0" borderId="15" xfId="0" applyNumberFormat="1" applyFont="1" applyFill="1" applyBorder="1"/>
    <xf numFmtId="0" fontId="0" fillId="0" borderId="15" xfId="0" applyFont="1" applyFill="1" applyBorder="1"/>
    <xf numFmtId="0" fontId="0" fillId="0" borderId="34" xfId="0" applyFont="1" applyFill="1" applyBorder="1"/>
    <xf numFmtId="2" fontId="0" fillId="0" borderId="34" xfId="0" applyNumberFormat="1" applyFont="1" applyFill="1" applyBorder="1"/>
    <xf numFmtId="2" fontId="0" fillId="0" borderId="31" xfId="0" applyNumberFormat="1" applyFont="1" applyBorder="1"/>
    <xf numFmtId="0" fontId="0" fillId="0" borderId="15" xfId="0" applyFont="1" applyBorder="1"/>
    <xf numFmtId="0" fontId="4" fillId="0" borderId="0" xfId="0" applyFont="1" applyBorder="1"/>
    <xf numFmtId="0" fontId="7" fillId="0" borderId="15" xfId="0" applyFont="1" applyBorder="1"/>
    <xf numFmtId="2" fontId="4" fillId="0" borderId="16" xfId="0" applyNumberFormat="1" applyFont="1" applyFill="1" applyBorder="1" applyAlignment="1">
      <alignment horizontal="left" vertical="center"/>
    </xf>
    <xf numFmtId="2" fontId="0" fillId="0" borderId="15" xfId="0" applyNumberFormat="1" applyFont="1" applyFill="1" applyBorder="1" applyAlignment="1">
      <alignment vertical="center"/>
    </xf>
    <xf numFmtId="2" fontId="0" fillId="0" borderId="34" xfId="0" applyNumberFormat="1" applyFont="1" applyFill="1" applyBorder="1" applyAlignment="1">
      <alignment vertical="center"/>
    </xf>
    <xf numFmtId="0" fontId="0" fillId="0" borderId="31" xfId="0" applyFont="1" applyFill="1" applyBorder="1"/>
    <xf numFmtId="0" fontId="3" fillId="0" borderId="1" xfId="0" applyFont="1" applyBorder="1"/>
    <xf numFmtId="2" fontId="8" fillId="0" borderId="2" xfId="0" applyNumberFormat="1" applyFont="1" applyBorder="1"/>
    <xf numFmtId="2" fontId="8" fillId="0" borderId="3" xfId="0" applyNumberFormat="1" applyFont="1" applyBorder="1"/>
    <xf numFmtId="2" fontId="8" fillId="0" borderId="27" xfId="0" applyNumberFormat="1" applyFont="1" applyBorder="1"/>
    <xf numFmtId="2" fontId="8" fillId="0" borderId="4" xfId="0" applyNumberFormat="1" applyFont="1" applyBorder="1"/>
    <xf numFmtId="2" fontId="8" fillId="0" borderId="5" xfId="0" applyNumberFormat="1" applyFont="1" applyBorder="1"/>
    <xf numFmtId="2" fontId="8" fillId="0" borderId="0" xfId="0" applyNumberFormat="1" applyFont="1" applyBorder="1"/>
    <xf numFmtId="2" fontId="8" fillId="0" borderId="19" xfId="0" applyNumberFormat="1" applyFont="1" applyBorder="1"/>
    <xf numFmtId="2" fontId="8" fillId="0" borderId="1" xfId="0" applyNumberFormat="1" applyFont="1" applyBorder="1"/>
    <xf numFmtId="0" fontId="3" fillId="0" borderId="8" xfId="0" applyFont="1" applyBorder="1"/>
    <xf numFmtId="2" fontId="8" fillId="0" borderId="6" xfId="0" applyNumberFormat="1" applyFont="1" applyBorder="1"/>
    <xf numFmtId="2" fontId="8" fillId="0" borderId="7" xfId="0" applyNumberFormat="1" applyFont="1" applyBorder="1"/>
    <xf numFmtId="2" fontId="8" fillId="0" borderId="28" xfId="0" applyNumberFormat="1" applyFont="1" applyBorder="1"/>
    <xf numFmtId="2" fontId="8" fillId="0" borderId="8" xfId="0" applyNumberFormat="1" applyFont="1" applyBorder="1"/>
    <xf numFmtId="0" fontId="0" fillId="0" borderId="4" xfId="0" applyFont="1" applyBorder="1"/>
    <xf numFmtId="0" fontId="9" fillId="0" borderId="14" xfId="0" applyFont="1" applyBorder="1"/>
    <xf numFmtId="0" fontId="11" fillId="0" borderId="16" xfId="0" applyFont="1" applyBorder="1" applyAlignment="1">
      <alignment horizontal="center" vertical="center" textRotation="90"/>
    </xf>
    <xf numFmtId="0" fontId="11" fillId="0" borderId="17" xfId="0" applyFont="1" applyBorder="1" applyAlignment="1">
      <alignment horizontal="center" vertical="center" textRotation="90"/>
    </xf>
    <xf numFmtId="0" fontId="11" fillId="0" borderId="18" xfId="0" applyFont="1" applyBorder="1" applyAlignment="1">
      <alignment horizontal="center" vertical="center" textRotation="90"/>
    </xf>
    <xf numFmtId="2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2" fontId="0" fillId="0" borderId="13" xfId="0" applyNumberFormat="1" applyFont="1" applyFill="1" applyBorder="1" applyAlignment="1">
      <alignment horizontal="center"/>
    </xf>
    <xf numFmtId="2" fontId="0" fillId="0" borderId="20" xfId="0" applyNumberFormat="1" applyFont="1" applyFill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16" xfId="0" applyFont="1" applyBorder="1" applyAlignment="1">
      <alignment horizontal="right" vertical="center" textRotation="90"/>
    </xf>
    <xf numFmtId="0" fontId="11" fillId="0" borderId="17" xfId="0" applyFont="1" applyBorder="1" applyAlignment="1">
      <alignment horizontal="right" vertical="center" textRotation="90"/>
    </xf>
    <xf numFmtId="0" fontId="11" fillId="0" borderId="18" xfId="0" applyFont="1" applyBorder="1" applyAlignment="1">
      <alignment horizontal="right" vertical="center" textRotation="90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E151"/>
  <sheetViews>
    <sheetView tabSelected="1" topLeftCell="A69" workbookViewId="0">
      <selection activeCell="B104" sqref="B104"/>
    </sheetView>
  </sheetViews>
  <sheetFormatPr baseColWidth="10" defaultRowHeight="15" x14ac:dyDescent="0"/>
  <cols>
    <col min="1" max="1" width="8.83203125" style="1" customWidth="1"/>
    <col min="2" max="2" width="12.83203125" style="37" customWidth="1"/>
    <col min="3" max="3" width="12.83203125" style="6" customWidth="1"/>
    <col min="4" max="4" width="12.83203125" style="1" customWidth="1"/>
    <col min="5" max="5" width="13.33203125" style="1" customWidth="1"/>
    <col min="6" max="6" width="1.83203125" style="1" customWidth="1"/>
    <col min="7" max="9" width="12.83203125" style="1" customWidth="1"/>
    <col min="10" max="10" width="13.33203125" style="1" customWidth="1"/>
    <col min="11" max="11" width="2.83203125" style="1" customWidth="1"/>
    <col min="12" max="14" width="12.83203125" style="1" customWidth="1"/>
    <col min="15" max="15" width="13.5" style="1" customWidth="1"/>
    <col min="16" max="16" width="1.83203125" style="1" customWidth="1"/>
    <col min="17" max="20" width="12.83203125" style="1" customWidth="1"/>
    <col min="21" max="16384" width="10.83203125" style="1"/>
  </cols>
  <sheetData>
    <row r="1" spans="1:20" ht="32" thickTop="1" thickBot="1">
      <c r="A1" s="109" t="s">
        <v>39</v>
      </c>
      <c r="B1" s="117" t="s">
        <v>5</v>
      </c>
      <c r="C1" s="118"/>
      <c r="D1" s="118"/>
      <c r="E1" s="118"/>
      <c r="F1" s="118"/>
      <c r="G1" s="118"/>
      <c r="H1" s="118"/>
      <c r="I1" s="118"/>
      <c r="J1" s="119"/>
      <c r="L1" s="117" t="s">
        <v>6</v>
      </c>
      <c r="M1" s="118"/>
      <c r="N1" s="118"/>
      <c r="O1" s="118"/>
      <c r="P1" s="118"/>
      <c r="Q1" s="118"/>
      <c r="R1" s="118"/>
      <c r="S1" s="118"/>
      <c r="T1" s="119"/>
    </row>
    <row r="2" spans="1:20" s="24" customFormat="1" ht="16" thickTop="1">
      <c r="A2" s="120" t="s">
        <v>13</v>
      </c>
      <c r="B2" s="81" t="s">
        <v>32</v>
      </c>
      <c r="C2" s="82"/>
      <c r="D2" s="82"/>
      <c r="E2" s="82"/>
      <c r="F2" s="83"/>
      <c r="G2" s="83"/>
      <c r="H2" s="83"/>
      <c r="I2" s="83"/>
      <c r="J2" s="84"/>
      <c r="K2" s="83"/>
      <c r="L2" s="81"/>
      <c r="M2" s="82"/>
      <c r="N2" s="82"/>
      <c r="O2" s="82"/>
      <c r="P2" s="83"/>
      <c r="Q2" s="83"/>
      <c r="R2" s="82"/>
      <c r="S2" s="82"/>
      <c r="T2" s="85"/>
    </row>
    <row r="3" spans="1:20">
      <c r="A3" s="121"/>
      <c r="B3" s="51"/>
      <c r="C3" s="113" t="s">
        <v>4</v>
      </c>
      <c r="D3" s="114"/>
      <c r="E3" s="115"/>
      <c r="F3" s="10"/>
      <c r="G3" s="9"/>
      <c r="H3" s="113" t="s">
        <v>31</v>
      </c>
      <c r="I3" s="114"/>
      <c r="J3" s="116"/>
      <c r="K3" s="6"/>
      <c r="L3" s="51"/>
      <c r="M3" s="113" t="s">
        <v>4</v>
      </c>
      <c r="N3" s="114"/>
      <c r="O3" s="115"/>
      <c r="P3" s="10"/>
      <c r="Q3" s="9"/>
      <c r="R3" s="113" t="s">
        <v>31</v>
      </c>
      <c r="S3" s="114"/>
      <c r="T3" s="116"/>
    </row>
    <row r="4" spans="1:20" ht="16">
      <c r="A4" s="121"/>
      <c r="B4" s="54"/>
      <c r="C4" s="44" t="s">
        <v>0</v>
      </c>
      <c r="D4" s="47" t="s">
        <v>12</v>
      </c>
      <c r="E4" s="48" t="s">
        <v>14</v>
      </c>
      <c r="F4" s="6"/>
      <c r="G4" s="12"/>
      <c r="H4" s="44" t="s">
        <v>0</v>
      </c>
      <c r="I4" s="47" t="s">
        <v>12</v>
      </c>
      <c r="J4" s="55" t="s">
        <v>14</v>
      </c>
      <c r="K4" s="6"/>
      <c r="L4" s="54"/>
      <c r="M4" s="44" t="s">
        <v>0</v>
      </c>
      <c r="N4" s="47" t="s">
        <v>12</v>
      </c>
      <c r="O4" s="48" t="s">
        <v>14</v>
      </c>
      <c r="P4" s="15"/>
      <c r="Q4" s="12"/>
      <c r="R4" s="44" t="s">
        <v>0</v>
      </c>
      <c r="S4" s="47" t="s">
        <v>12</v>
      </c>
      <c r="T4" s="55" t="s">
        <v>14</v>
      </c>
    </row>
    <row r="5" spans="1:20">
      <c r="A5" s="121"/>
      <c r="B5" s="56" t="s">
        <v>29</v>
      </c>
      <c r="C5" s="27">
        <v>17.649999999999999</v>
      </c>
      <c r="D5" s="28">
        <v>21.72</v>
      </c>
      <c r="E5" s="29">
        <v>0.25</v>
      </c>
      <c r="F5" s="6"/>
      <c r="G5" s="21" t="s">
        <v>29</v>
      </c>
      <c r="H5" s="49">
        <f t="shared" ref="H5:J11" si="0">C5/$C$13</f>
        <v>1.1538775843752553</v>
      </c>
      <c r="I5" s="49">
        <f t="shared" si="0"/>
        <v>1.4199558715371414</v>
      </c>
      <c r="J5" s="57">
        <f t="shared" si="0"/>
        <v>1.6343875132793985E-2</v>
      </c>
      <c r="K5" s="6"/>
      <c r="L5" s="76" t="s">
        <v>29</v>
      </c>
      <c r="M5" s="20">
        <v>27.625493639999998</v>
      </c>
      <c r="N5" s="34">
        <v>15.623964620000001</v>
      </c>
      <c r="O5" s="39">
        <v>4.8543981110000001</v>
      </c>
      <c r="P5" s="15"/>
      <c r="Q5" s="21" t="s">
        <v>29</v>
      </c>
      <c r="R5" s="49">
        <f t="shared" ref="R5:T11" si="1">M5/$M$13</f>
        <v>1.0663372022408657</v>
      </c>
      <c r="S5" s="49">
        <f t="shared" si="1"/>
        <v>0.60308115894362968</v>
      </c>
      <c r="T5" s="57">
        <f t="shared" si="1"/>
        <v>0.18737856299342073</v>
      </c>
    </row>
    <row r="6" spans="1:20">
      <c r="A6" s="121"/>
      <c r="B6" s="58"/>
      <c r="C6" s="27">
        <v>10.28</v>
      </c>
      <c r="D6" s="28">
        <v>3.97</v>
      </c>
      <c r="E6" s="29">
        <v>0.17</v>
      </c>
      <c r="F6" s="6"/>
      <c r="G6" s="14"/>
      <c r="H6" s="17">
        <f t="shared" si="0"/>
        <v>0.67206014546048864</v>
      </c>
      <c r="I6" s="17">
        <f t="shared" si="0"/>
        <v>0.25954073710876852</v>
      </c>
      <c r="J6" s="59">
        <f t="shared" si="0"/>
        <v>1.1113835090299911E-2</v>
      </c>
      <c r="K6" s="6"/>
      <c r="L6" s="58"/>
      <c r="M6" s="14">
        <v>13.269057500000001</v>
      </c>
      <c r="N6" s="15">
        <v>16.73019077</v>
      </c>
      <c r="O6" s="16">
        <v>5.8353091670000001</v>
      </c>
      <c r="P6" s="15"/>
      <c r="Q6" s="14"/>
      <c r="R6" s="17">
        <f t="shared" si="1"/>
        <v>0.5121823282258342</v>
      </c>
      <c r="S6" s="17">
        <f t="shared" si="1"/>
        <v>0.64578121394386623</v>
      </c>
      <c r="T6" s="59">
        <f t="shared" si="1"/>
        <v>0.22524148644857508</v>
      </c>
    </row>
    <row r="7" spans="1:20">
      <c r="A7" s="121"/>
      <c r="B7" s="58"/>
      <c r="C7" s="27">
        <v>12.69</v>
      </c>
      <c r="D7" s="28">
        <v>14.63</v>
      </c>
      <c r="E7" s="29">
        <v>0.36</v>
      </c>
      <c r="F7" s="6"/>
      <c r="G7" s="14"/>
      <c r="H7" s="17">
        <f t="shared" si="0"/>
        <v>0.82961510174062258</v>
      </c>
      <c r="I7" s="17">
        <f t="shared" si="0"/>
        <v>0.95644357277110403</v>
      </c>
      <c r="J7" s="59">
        <f t="shared" si="0"/>
        <v>2.3535180191223339E-2</v>
      </c>
      <c r="K7" s="6"/>
      <c r="L7" s="58"/>
      <c r="M7" s="14">
        <v>26.936699999999998</v>
      </c>
      <c r="N7" s="15">
        <v>24.859177500000001</v>
      </c>
      <c r="O7" s="16">
        <v>13.049171640000001</v>
      </c>
      <c r="P7" s="15"/>
      <c r="Q7" s="14"/>
      <c r="R7" s="17">
        <f t="shared" si="1"/>
        <v>1.03974993858613</v>
      </c>
      <c r="S7" s="17">
        <f t="shared" si="1"/>
        <v>0.95955808539749521</v>
      </c>
      <c r="T7" s="59">
        <f t="shared" si="1"/>
        <v>0.50369478857060712</v>
      </c>
    </row>
    <row r="8" spans="1:20">
      <c r="A8" s="121"/>
      <c r="B8" s="58"/>
      <c r="C8" s="27">
        <v>19.29</v>
      </c>
      <c r="D8" s="28">
        <v>18.260000000000002</v>
      </c>
      <c r="E8" s="29">
        <v>1.02</v>
      </c>
      <c r="F8" s="6"/>
      <c r="G8" s="14"/>
      <c r="H8" s="17">
        <f t="shared" si="0"/>
        <v>1.2610934052463838</v>
      </c>
      <c r="I8" s="17">
        <f t="shared" si="0"/>
        <v>1.1937566396992727</v>
      </c>
      <c r="J8" s="59">
        <f t="shared" si="0"/>
        <v>6.6683010541799453E-2</v>
      </c>
      <c r="K8" s="6"/>
      <c r="L8" s="58"/>
      <c r="M8" s="14">
        <v>26.60269091</v>
      </c>
      <c r="N8" s="15">
        <v>30.372508329999999</v>
      </c>
      <c r="O8" s="16">
        <v>11.268758460000001</v>
      </c>
      <c r="P8" s="15"/>
      <c r="Q8" s="14"/>
      <c r="R8" s="17">
        <f t="shared" si="1"/>
        <v>1.0268572705601764</v>
      </c>
      <c r="S8" s="17">
        <f t="shared" si="1"/>
        <v>1.1723712879017929</v>
      </c>
      <c r="T8" s="59">
        <f t="shared" si="1"/>
        <v>0.43497128143859248</v>
      </c>
    </row>
    <row r="9" spans="1:20">
      <c r="A9" s="121"/>
      <c r="B9" s="58"/>
      <c r="C9" s="27">
        <v>16.350000000000001</v>
      </c>
      <c r="D9" s="28">
        <v>14.72</v>
      </c>
      <c r="E9" s="29">
        <v>0.44</v>
      </c>
      <c r="F9" s="6"/>
      <c r="G9" s="14"/>
      <c r="H9" s="17">
        <f t="shared" si="0"/>
        <v>1.0688894336847268</v>
      </c>
      <c r="I9" s="17">
        <f t="shared" si="0"/>
        <v>0.96232736781890982</v>
      </c>
      <c r="J9" s="59">
        <f t="shared" si="0"/>
        <v>2.8765220233717415E-2</v>
      </c>
      <c r="K9" s="6"/>
      <c r="L9" s="58"/>
      <c r="M9" s="14">
        <v>24.505182000000001</v>
      </c>
      <c r="N9" s="15">
        <v>29.44008462</v>
      </c>
      <c r="O9" s="16">
        <v>4.8746530000000003</v>
      </c>
      <c r="P9" s="15"/>
      <c r="Q9" s="14"/>
      <c r="R9" s="17">
        <f t="shared" si="1"/>
        <v>0.94589394690299633</v>
      </c>
      <c r="S9" s="17">
        <f t="shared" si="1"/>
        <v>1.1363799639753747</v>
      </c>
      <c r="T9" s="59">
        <f t="shared" si="1"/>
        <v>0.18816039668477189</v>
      </c>
    </row>
    <row r="10" spans="1:20">
      <c r="A10" s="121"/>
      <c r="B10" s="58"/>
      <c r="C10" s="27">
        <v>15.45</v>
      </c>
      <c r="D10" s="28">
        <v>17.72</v>
      </c>
      <c r="E10" s="29">
        <v>0.19</v>
      </c>
      <c r="F10" s="6"/>
      <c r="G10" s="14"/>
      <c r="H10" s="17">
        <f t="shared" si="0"/>
        <v>1.0100514832066683</v>
      </c>
      <c r="I10" s="17">
        <f t="shared" si="0"/>
        <v>1.1584538694124376</v>
      </c>
      <c r="J10" s="59">
        <f t="shared" si="0"/>
        <v>1.2421345100923428E-2</v>
      </c>
      <c r="K10" s="6"/>
      <c r="L10" s="58"/>
      <c r="M10" s="14">
        <v>28.858991670000002</v>
      </c>
      <c r="N10" s="15">
        <v>22.8383</v>
      </c>
      <c r="O10" s="16">
        <v>2.581891545</v>
      </c>
      <c r="P10" s="15"/>
      <c r="Q10" s="14"/>
      <c r="R10" s="17">
        <f t="shared" si="1"/>
        <v>1.1139499202404208</v>
      </c>
      <c r="S10" s="17">
        <f t="shared" si="1"/>
        <v>0.88155271515856115</v>
      </c>
      <c r="T10" s="59">
        <f t="shared" si="1"/>
        <v>9.9660373221285403E-2</v>
      </c>
    </row>
    <row r="11" spans="1:20">
      <c r="A11" s="121"/>
      <c r="B11" s="58"/>
      <c r="C11" s="27">
        <v>20.07</v>
      </c>
      <c r="D11" s="28">
        <v>13.34</v>
      </c>
      <c r="E11" s="29">
        <v>1.07</v>
      </c>
      <c r="F11" s="6"/>
      <c r="G11" s="14"/>
      <c r="H11" s="17">
        <f t="shared" si="0"/>
        <v>1.3120862956607011</v>
      </c>
      <c r="I11" s="17">
        <f t="shared" si="0"/>
        <v>0.87210917708588698</v>
      </c>
      <c r="J11" s="59">
        <f t="shared" si="0"/>
        <v>6.9951785568358266E-2</v>
      </c>
      <c r="K11" s="6"/>
      <c r="L11" s="58"/>
      <c r="M11" s="14">
        <v>25.476563639999998</v>
      </c>
      <c r="N11" s="15">
        <v>17.1251</v>
      </c>
      <c r="O11" s="16">
        <v>6.5775092859999997</v>
      </c>
      <c r="P11" s="15"/>
      <c r="Q11" s="14"/>
      <c r="R11" s="17">
        <f t="shared" si="1"/>
        <v>0.98338903726423921</v>
      </c>
      <c r="S11" s="17">
        <f t="shared" si="1"/>
        <v>0.66102461226807052</v>
      </c>
      <c r="T11" s="59">
        <f t="shared" si="1"/>
        <v>0.25389022694569863</v>
      </c>
    </row>
    <row r="12" spans="1:20">
      <c r="A12" s="121"/>
      <c r="B12" s="58"/>
      <c r="C12" s="27">
        <v>10.59</v>
      </c>
      <c r="D12" s="28">
        <v>21.33</v>
      </c>
      <c r="E12" s="16"/>
      <c r="F12" s="6"/>
      <c r="G12" s="14"/>
      <c r="H12" s="17">
        <f>C12/$C$13</f>
        <v>0.69232655062515314</v>
      </c>
      <c r="I12" s="17">
        <f>D12/$C$13</f>
        <v>1.3944594263299828</v>
      </c>
      <c r="J12" s="59"/>
      <c r="K12" s="6"/>
      <c r="L12" s="58"/>
      <c r="M12" s="14">
        <v>33.980538459999998</v>
      </c>
      <c r="N12" s="15">
        <v>29.79055</v>
      </c>
      <c r="O12" s="16"/>
      <c r="P12" s="15"/>
      <c r="Q12" s="14"/>
      <c r="R12" s="17">
        <f>M12/$M$13</f>
        <v>1.3116403559793379</v>
      </c>
      <c r="S12" s="17">
        <f>N12/$M$13</f>
        <v>1.1499078407134888</v>
      </c>
      <c r="T12" s="59"/>
    </row>
    <row r="13" spans="1:20">
      <c r="A13" s="121"/>
      <c r="B13" s="60" t="s">
        <v>30</v>
      </c>
      <c r="C13" s="20">
        <f>AVERAGE(C5:C12)</f>
        <v>15.296250000000001</v>
      </c>
      <c r="D13" s="20">
        <f>AVERAGE(D5:D12)</f>
        <v>15.71125</v>
      </c>
      <c r="E13" s="21">
        <f>AVERAGE(E5:E12)</f>
        <v>0.5</v>
      </c>
      <c r="F13" s="6"/>
      <c r="G13" s="20" t="s">
        <v>30</v>
      </c>
      <c r="H13" s="20">
        <f>AVERAGE(H5:H12)</f>
        <v>1</v>
      </c>
      <c r="I13" s="20">
        <f>AVERAGE(I5:I12)</f>
        <v>1.027130832720438</v>
      </c>
      <c r="J13" s="61">
        <f>AVERAGE(J5:J12)</f>
        <v>3.268775026558797E-2</v>
      </c>
      <c r="K13" s="6"/>
      <c r="L13" s="60" t="s">
        <v>30</v>
      </c>
      <c r="M13" s="20">
        <f>AVERAGE(M5:M12)</f>
        <v>25.906902227499998</v>
      </c>
      <c r="N13" s="20">
        <f>AVERAGE(N5:N12)</f>
        <v>23.347484480000002</v>
      </c>
      <c r="O13" s="21">
        <f>AVERAGE(O5:O12)</f>
        <v>7.0059558869999998</v>
      </c>
      <c r="P13" s="15"/>
      <c r="Q13" s="20" t="s">
        <v>30</v>
      </c>
      <c r="R13" s="20">
        <f>AVERAGE(R5:R12)</f>
        <v>1.0000000000000002</v>
      </c>
      <c r="S13" s="20">
        <f>AVERAGE(S5:S12)</f>
        <v>0.90120710978778484</v>
      </c>
      <c r="T13" s="61">
        <f>AVERAGE(T5:T12)</f>
        <v>0.27042815947185017</v>
      </c>
    </row>
    <row r="14" spans="1:20">
      <c r="A14" s="121"/>
      <c r="B14" s="58" t="s">
        <v>1</v>
      </c>
      <c r="C14" s="14">
        <f>STDEV(C5:C12)</f>
        <v>3.7705056027010388</v>
      </c>
      <c r="D14" s="14">
        <f>STDEV(D5:D12)</f>
        <v>5.6548094258654826</v>
      </c>
      <c r="E14" s="13">
        <f>STDEV(E5:E12)</f>
        <v>0.38427420765212267</v>
      </c>
      <c r="F14" s="6"/>
      <c r="G14" s="13" t="s">
        <v>1</v>
      </c>
      <c r="H14" s="14">
        <f>STDEV(H5:H12)</f>
        <v>0.24649869103218389</v>
      </c>
      <c r="I14" s="14">
        <f>STDEV(I5:I12)</f>
        <v>0.36968599662436769</v>
      </c>
      <c r="J14" s="62">
        <f>STDEV(J5:J12)</f>
        <v>2.5122118666478559E-2</v>
      </c>
      <c r="K14" s="6"/>
      <c r="L14" s="58" t="s">
        <v>1</v>
      </c>
      <c r="M14" s="14">
        <f>STDEV(M5:M12)</f>
        <v>5.8585922995910273</v>
      </c>
      <c r="N14" s="14">
        <f>STDEV(N5:N12)</f>
        <v>6.2414251825383049</v>
      </c>
      <c r="O14" s="13">
        <f>STDEV(O5:O12)</f>
        <v>3.7636400998765924</v>
      </c>
      <c r="P14" s="15"/>
      <c r="Q14" s="13" t="s">
        <v>1</v>
      </c>
      <c r="R14" s="14">
        <f>STDEV(R5:R12)</f>
        <v>0.22614020959140921</v>
      </c>
      <c r="S14" s="14">
        <f>STDEV(S5:S12)</f>
        <v>0.24091746391481325</v>
      </c>
      <c r="T14" s="62">
        <f>STDEV(T5:T12)</f>
        <v>0.14527557431708349</v>
      </c>
    </row>
    <row r="15" spans="1:20">
      <c r="A15" s="121"/>
      <c r="B15" s="58" t="s">
        <v>2</v>
      </c>
      <c r="C15" s="14">
        <f>C14/SQRT(COUNT(C5:C12))</f>
        <v>1.3330750400858873</v>
      </c>
      <c r="D15" s="14">
        <f>D14/SQRT(COUNT(D5:D12))</f>
        <v>1.9992770456735449</v>
      </c>
      <c r="E15" s="13">
        <f>E14/SQRT(COUNT(E5:E12))</f>
        <v>0.14524199838627289</v>
      </c>
      <c r="F15" s="6"/>
      <c r="G15" s="13" t="s">
        <v>2</v>
      </c>
      <c r="H15" s="14">
        <f>H14/SQRT(COUNT(H5:H12))</f>
        <v>8.7150447991232408E-2</v>
      </c>
      <c r="I15" s="14">
        <f>I14/SQRT(COUNT(I5:I12))</f>
        <v>0.13070373756139875</v>
      </c>
      <c r="J15" s="62">
        <f>J14/SQRT(COUNT(J5:J12))</f>
        <v>9.4952683426508377E-3</v>
      </c>
      <c r="K15" s="6"/>
      <c r="L15" s="58" t="s">
        <v>2</v>
      </c>
      <c r="M15" s="14">
        <f>M14/SQRT(COUNT(M5:M12))</f>
        <v>2.0713251716240522</v>
      </c>
      <c r="N15" s="14">
        <f>N14/SQRT(COUNT(N5:N12))</f>
        <v>2.2066770354206602</v>
      </c>
      <c r="O15" s="13">
        <f>O14/SQRT(COUNT(O5:O12))</f>
        <v>1.4225222469462515</v>
      </c>
      <c r="P15" s="15"/>
      <c r="Q15" s="13" t="s">
        <v>2</v>
      </c>
      <c r="R15" s="14">
        <f>R14/SQRT(COUNT(R5:R12))</f>
        <v>7.9952637850516289E-2</v>
      </c>
      <c r="S15" s="14">
        <f>S14/SQRT(COUNT(S5:S12))</f>
        <v>8.5177186220214904E-2</v>
      </c>
      <c r="T15" s="62">
        <f>T14/SQRT(COUNT(T5:T12))</f>
        <v>5.4909005887869282E-2</v>
      </c>
    </row>
    <row r="16" spans="1:20" ht="16" thickBot="1">
      <c r="A16" s="122"/>
      <c r="B16" s="70" t="s">
        <v>3</v>
      </c>
      <c r="C16" s="71">
        <f>COUNT(C5:C12)</f>
        <v>8</v>
      </c>
      <c r="D16" s="71">
        <f>COUNT(D5:D12)</f>
        <v>8</v>
      </c>
      <c r="E16" s="72">
        <f>COUNT(E5:E12)</f>
        <v>7</v>
      </c>
      <c r="F16" s="73"/>
      <c r="G16" s="74" t="s">
        <v>3</v>
      </c>
      <c r="H16" s="71">
        <f>COUNT(H5:H12)</f>
        <v>8</v>
      </c>
      <c r="I16" s="71">
        <f>COUNT(I5:I12)</f>
        <v>8</v>
      </c>
      <c r="J16" s="75">
        <f>COUNT(J5:J12)</f>
        <v>7</v>
      </c>
      <c r="K16" s="73"/>
      <c r="L16" s="70" t="s">
        <v>3</v>
      </c>
      <c r="M16" s="71">
        <f>COUNT(M5:M12)</f>
        <v>8</v>
      </c>
      <c r="N16" s="71">
        <f>COUNT(N5:N12)</f>
        <v>8</v>
      </c>
      <c r="O16" s="72">
        <f>COUNT(O5:O12)</f>
        <v>7</v>
      </c>
      <c r="P16" s="86"/>
      <c r="Q16" s="74" t="s">
        <v>3</v>
      </c>
      <c r="R16" s="71">
        <f>COUNT(R5:R12)</f>
        <v>8</v>
      </c>
      <c r="S16" s="71">
        <f>COUNT(S5:S12)</f>
        <v>8</v>
      </c>
      <c r="T16" s="75">
        <f>COUNT(T5:T12)</f>
        <v>7</v>
      </c>
    </row>
    <row r="17" spans="1:31" ht="17" thickTop="1" thickBot="1">
      <c r="B17" s="63"/>
      <c r="D17" s="6"/>
      <c r="E17" s="6"/>
      <c r="F17" s="6"/>
      <c r="G17" s="6"/>
      <c r="H17" s="6"/>
      <c r="I17" s="6"/>
      <c r="J17" s="64"/>
      <c r="L17" s="77"/>
      <c r="M17" s="15"/>
      <c r="N17" s="15"/>
      <c r="O17" s="15"/>
      <c r="P17" s="15"/>
      <c r="Q17" s="15"/>
      <c r="R17" s="15"/>
      <c r="S17" s="15"/>
      <c r="T17" s="78"/>
    </row>
    <row r="18" spans="1:31" ht="16" thickTop="1">
      <c r="A18" s="120" t="s">
        <v>15</v>
      </c>
      <c r="B18" s="81" t="s">
        <v>33</v>
      </c>
      <c r="C18" s="82"/>
      <c r="D18" s="82"/>
      <c r="E18" s="82"/>
      <c r="F18" s="82"/>
      <c r="G18" s="82"/>
      <c r="H18" s="82"/>
      <c r="I18" s="82"/>
      <c r="J18" s="85"/>
      <c r="K18" s="87"/>
      <c r="L18" s="81"/>
      <c r="M18" s="82"/>
      <c r="N18" s="82"/>
      <c r="O18" s="82"/>
      <c r="P18" s="82"/>
      <c r="Q18" s="82"/>
      <c r="R18" s="82"/>
      <c r="S18" s="82"/>
      <c r="T18" s="85"/>
    </row>
    <row r="19" spans="1:31">
      <c r="A19" s="121"/>
      <c r="B19" s="51"/>
      <c r="C19" s="113" t="s">
        <v>4</v>
      </c>
      <c r="D19" s="114"/>
      <c r="E19" s="115"/>
      <c r="F19" s="10"/>
      <c r="G19" s="9"/>
      <c r="H19" s="113" t="s">
        <v>31</v>
      </c>
      <c r="I19" s="114"/>
      <c r="J19" s="116"/>
      <c r="K19" s="28"/>
      <c r="L19" s="51"/>
      <c r="M19" s="113" t="s">
        <v>4</v>
      </c>
      <c r="N19" s="114"/>
      <c r="O19" s="115"/>
      <c r="P19" s="10"/>
      <c r="Q19" s="9"/>
      <c r="R19" s="113" t="s">
        <v>31</v>
      </c>
      <c r="S19" s="114"/>
      <c r="T19" s="116"/>
    </row>
    <row r="20" spans="1:31" ht="16">
      <c r="A20" s="121"/>
      <c r="B20" s="54"/>
      <c r="C20" s="44" t="s">
        <v>0</v>
      </c>
      <c r="D20" s="45" t="s">
        <v>11</v>
      </c>
      <c r="E20" s="46" t="s">
        <v>16</v>
      </c>
      <c r="F20" s="15"/>
      <c r="G20" s="12"/>
      <c r="H20" s="44" t="s">
        <v>0</v>
      </c>
      <c r="I20" s="45" t="s">
        <v>11</v>
      </c>
      <c r="J20" s="66" t="s">
        <v>16</v>
      </c>
      <c r="K20" s="6"/>
      <c r="L20" s="54"/>
      <c r="M20" s="44" t="s">
        <v>0</v>
      </c>
      <c r="N20" s="45" t="s">
        <v>11</v>
      </c>
      <c r="O20" s="46" t="s">
        <v>16</v>
      </c>
      <c r="P20" s="15"/>
      <c r="Q20" s="12"/>
      <c r="R20" s="44" t="s">
        <v>0</v>
      </c>
      <c r="S20" s="45" t="s">
        <v>11</v>
      </c>
      <c r="T20" s="66" t="s">
        <v>16</v>
      </c>
    </row>
    <row r="21" spans="1:31" ht="16">
      <c r="A21" s="121"/>
      <c r="B21" s="56" t="s">
        <v>29</v>
      </c>
      <c r="C21" s="2">
        <v>12.06</v>
      </c>
      <c r="D21" s="3">
        <v>5.78</v>
      </c>
      <c r="E21" s="94">
        <v>2.34</v>
      </c>
      <c r="F21" s="15"/>
      <c r="G21" s="20" t="s">
        <v>29</v>
      </c>
      <c r="H21" s="95">
        <f>C21/$C$31</f>
        <v>0.84353360844932501</v>
      </c>
      <c r="I21" s="96">
        <f t="shared" ref="I21:J30" si="2">D21/$C$31</f>
        <v>0.40428061831153389</v>
      </c>
      <c r="J21" s="97">
        <f t="shared" si="2"/>
        <v>0.16367070014688395</v>
      </c>
      <c r="K21" s="6"/>
      <c r="L21" s="76" t="s">
        <v>29</v>
      </c>
      <c r="M21" s="95">
        <v>13.32071</v>
      </c>
      <c r="N21" s="96">
        <v>20.661049999999999</v>
      </c>
      <c r="O21" s="98">
        <v>6.4081289999999997</v>
      </c>
      <c r="P21" s="15"/>
      <c r="Q21" s="21" t="s">
        <v>29</v>
      </c>
      <c r="R21" s="95">
        <f>M21/$M$31</f>
        <v>0.66003548046659233</v>
      </c>
      <c r="S21" s="96">
        <f t="shared" ref="S21:T30" si="3">N21/$M$31</f>
        <v>1.0237461864791206</v>
      </c>
      <c r="T21" s="97">
        <f t="shared" si="3"/>
        <v>0.31752004986272531</v>
      </c>
    </row>
    <row r="22" spans="1:31" ht="16">
      <c r="A22" s="121"/>
      <c r="B22" s="58"/>
      <c r="C22" s="2">
        <v>16.78</v>
      </c>
      <c r="D22" s="3">
        <v>8.7200000000000006</v>
      </c>
      <c r="E22" s="94">
        <v>0.88</v>
      </c>
      <c r="F22" s="15"/>
      <c r="G22" s="14"/>
      <c r="H22" s="99">
        <f t="shared" ref="H22:H30" si="4">C22/$C$31</f>
        <v>1.1736727984891935</v>
      </c>
      <c r="I22" s="100">
        <f t="shared" si="2"/>
        <v>0.60991816464992654</v>
      </c>
      <c r="J22" s="101">
        <f t="shared" si="2"/>
        <v>6.1551374414212767E-2</v>
      </c>
      <c r="K22" s="6"/>
      <c r="L22" s="58"/>
      <c r="M22" s="99">
        <v>19.4665</v>
      </c>
      <c r="N22" s="100">
        <v>22.24578</v>
      </c>
      <c r="O22" s="102">
        <v>5.9677639999999998</v>
      </c>
      <c r="P22" s="15"/>
      <c r="Q22" s="14"/>
      <c r="R22" s="99">
        <f t="shared" ref="R22:R30" si="5">M22/$M$31</f>
        <v>0.96455674513617662</v>
      </c>
      <c r="S22" s="100">
        <f t="shared" si="3"/>
        <v>1.1022688798610667</v>
      </c>
      <c r="T22" s="101">
        <f t="shared" si="3"/>
        <v>0.29570015254826754</v>
      </c>
      <c r="AB22" s="40"/>
      <c r="AC22" s="40"/>
      <c r="AD22" s="40"/>
      <c r="AE22" s="40"/>
    </row>
    <row r="23" spans="1:31" ht="16">
      <c r="A23" s="121"/>
      <c r="B23" s="58"/>
      <c r="C23" s="2">
        <v>15.99</v>
      </c>
      <c r="D23" s="3">
        <v>6.43</v>
      </c>
      <c r="E23" s="94">
        <v>0.47</v>
      </c>
      <c r="F23" s="15"/>
      <c r="G23" s="14"/>
      <c r="H23" s="99">
        <f t="shared" si="4"/>
        <v>1.1184164510037071</v>
      </c>
      <c r="I23" s="100">
        <f t="shared" si="2"/>
        <v>0.44974470168566827</v>
      </c>
      <c r="J23" s="101">
        <f t="shared" si="2"/>
        <v>3.2874029516681821E-2</v>
      </c>
      <c r="K23" s="6"/>
      <c r="L23" s="58"/>
      <c r="M23" s="99">
        <v>26.454190000000001</v>
      </c>
      <c r="N23" s="100">
        <v>23.764949999999999</v>
      </c>
      <c r="O23" s="102">
        <v>6.4581650000000002</v>
      </c>
      <c r="P23" s="15"/>
      <c r="Q23" s="14"/>
      <c r="R23" s="99">
        <f t="shared" si="5"/>
        <v>1.3107937945503296</v>
      </c>
      <c r="S23" s="100">
        <f t="shared" si="3"/>
        <v>1.1775431032966368</v>
      </c>
      <c r="T23" s="101">
        <f t="shared" si="3"/>
        <v>0.31999931225193928</v>
      </c>
    </row>
    <row r="24" spans="1:31" ht="16">
      <c r="A24" s="121"/>
      <c r="B24" s="58"/>
      <c r="C24" s="2">
        <v>17.86</v>
      </c>
      <c r="D24" s="3">
        <v>6.06</v>
      </c>
      <c r="E24" s="94">
        <v>0.51</v>
      </c>
      <c r="F24" s="15"/>
      <c r="G24" s="14"/>
      <c r="H24" s="99">
        <f t="shared" si="4"/>
        <v>1.2492131216339091</v>
      </c>
      <c r="I24" s="100">
        <f t="shared" si="2"/>
        <v>0.4238651465342379</v>
      </c>
      <c r="J24" s="101">
        <f t="shared" si="2"/>
        <v>3.56718192627824E-2</v>
      </c>
      <c r="K24" s="6"/>
      <c r="L24" s="58"/>
      <c r="M24" s="99">
        <v>25.399719999999999</v>
      </c>
      <c r="N24" s="100">
        <v>14.99663</v>
      </c>
      <c r="O24" s="102">
        <v>7.2858599999999996</v>
      </c>
      <c r="P24" s="15"/>
      <c r="Q24" s="14"/>
      <c r="R24" s="99">
        <f t="shared" si="5"/>
        <v>1.2585452572660851</v>
      </c>
      <c r="S24" s="100">
        <f t="shared" si="3"/>
        <v>0.74307659932764181</v>
      </c>
      <c r="T24" s="101">
        <f t="shared" si="3"/>
        <v>0.36101124532493584</v>
      </c>
    </row>
    <row r="25" spans="1:31" ht="16">
      <c r="A25" s="121"/>
      <c r="B25" s="58"/>
      <c r="C25" s="2">
        <v>10.14</v>
      </c>
      <c r="D25" s="3">
        <v>9.19</v>
      </c>
      <c r="E25" s="94">
        <v>0.33</v>
      </c>
      <c r="F25" s="15"/>
      <c r="G25" s="14"/>
      <c r="H25" s="99">
        <f t="shared" si="4"/>
        <v>0.70923970063649722</v>
      </c>
      <c r="I25" s="100">
        <f t="shared" si="2"/>
        <v>0.64279219416660827</v>
      </c>
      <c r="J25" s="101">
        <f t="shared" si="2"/>
        <v>2.3081765405329791E-2</v>
      </c>
      <c r="K25" s="28"/>
      <c r="L25" s="58"/>
      <c r="M25" s="99">
        <v>21.536269999999998</v>
      </c>
      <c r="N25" s="100">
        <v>17.907029999999999</v>
      </c>
      <c r="O25" s="102">
        <v>3.0292159999999999</v>
      </c>
      <c r="P25" s="15"/>
      <c r="Q25" s="14"/>
      <c r="R25" s="99">
        <f t="shared" si="5"/>
        <v>1.0671129629658072</v>
      </c>
      <c r="S25" s="100">
        <f t="shared" si="3"/>
        <v>0.88728567394528379</v>
      </c>
      <c r="T25" s="101">
        <f t="shared" si="3"/>
        <v>0.15009635657536941</v>
      </c>
    </row>
    <row r="26" spans="1:31" ht="16">
      <c r="A26" s="121"/>
      <c r="B26" s="58"/>
      <c r="C26" s="2">
        <v>10.33</v>
      </c>
      <c r="D26" s="3">
        <v>5.64</v>
      </c>
      <c r="E26" s="94">
        <v>1.05</v>
      </c>
      <c r="F26" s="15"/>
      <c r="G26" s="14"/>
      <c r="H26" s="99">
        <f t="shared" si="4"/>
        <v>0.72252920193047487</v>
      </c>
      <c r="I26" s="100">
        <f t="shared" si="2"/>
        <v>0.3944883542001818</v>
      </c>
      <c r="J26" s="101">
        <f t="shared" si="2"/>
        <v>7.3441980835140239E-2</v>
      </c>
      <c r="K26" s="6"/>
      <c r="L26" s="58"/>
      <c r="M26" s="99">
        <v>20.37452</v>
      </c>
      <c r="N26" s="100">
        <v>14.186859999999999</v>
      </c>
      <c r="O26" s="102">
        <v>3.5624159999999998</v>
      </c>
      <c r="P26" s="15"/>
      <c r="Q26" s="14"/>
      <c r="R26" s="99">
        <f t="shared" si="5"/>
        <v>1.0095487475874931</v>
      </c>
      <c r="S26" s="100">
        <f t="shared" si="3"/>
        <v>0.70295284233440103</v>
      </c>
      <c r="T26" s="101">
        <f t="shared" si="3"/>
        <v>0.17651618841502262</v>
      </c>
    </row>
    <row r="27" spans="1:31" ht="16">
      <c r="A27" s="121"/>
      <c r="B27" s="58"/>
      <c r="C27" s="2">
        <v>10.43</v>
      </c>
      <c r="D27" s="3">
        <v>9.27</v>
      </c>
      <c r="E27" s="94">
        <v>0.91</v>
      </c>
      <c r="F27" s="15"/>
      <c r="G27" s="14"/>
      <c r="H27" s="99">
        <f t="shared" si="4"/>
        <v>0.72952367629572634</v>
      </c>
      <c r="I27" s="100">
        <f t="shared" si="2"/>
        <v>0.64838777365880951</v>
      </c>
      <c r="J27" s="101">
        <f t="shared" si="2"/>
        <v>6.3649716723788205E-2</v>
      </c>
      <c r="K27" s="6"/>
      <c r="L27" s="58"/>
      <c r="M27" s="99">
        <v>20.760629999999999</v>
      </c>
      <c r="N27" s="100">
        <v>11.523339999999999</v>
      </c>
      <c r="O27" s="102">
        <v>2.8331110000000002</v>
      </c>
      <c r="P27" s="15"/>
      <c r="Q27" s="14"/>
      <c r="R27" s="99">
        <f t="shared" si="5"/>
        <v>1.0286803328680791</v>
      </c>
      <c r="S27" s="100">
        <f t="shared" si="3"/>
        <v>0.57097656607492409</v>
      </c>
      <c r="T27" s="101">
        <f t="shared" si="3"/>
        <v>0.14037943774019462</v>
      </c>
    </row>
    <row r="28" spans="1:31" ht="16">
      <c r="A28" s="121"/>
      <c r="B28" s="58"/>
      <c r="C28" s="2">
        <v>14.8</v>
      </c>
      <c r="D28" s="3">
        <v>3.99</v>
      </c>
      <c r="E28" s="94">
        <v>1.87</v>
      </c>
      <c r="F28" s="15"/>
      <c r="G28" s="14"/>
      <c r="H28" s="99">
        <f t="shared" si="4"/>
        <v>1.0351822060572149</v>
      </c>
      <c r="I28" s="100">
        <f t="shared" si="2"/>
        <v>0.2790795271735329</v>
      </c>
      <c r="J28" s="101">
        <f t="shared" si="2"/>
        <v>0.13079667063020214</v>
      </c>
      <c r="K28" s="28"/>
      <c r="L28" s="58"/>
      <c r="M28" s="99">
        <v>24.067460000000001</v>
      </c>
      <c r="N28" s="100">
        <v>11.65273</v>
      </c>
      <c r="O28" s="102">
        <v>1.582171</v>
      </c>
      <c r="P28" s="15"/>
      <c r="Q28" s="14"/>
      <c r="R28" s="99">
        <f t="shared" si="5"/>
        <v>1.1925323443503006</v>
      </c>
      <c r="S28" s="100">
        <f t="shared" si="3"/>
        <v>0.57738778520795619</v>
      </c>
      <c r="T28" s="101">
        <f t="shared" si="3"/>
        <v>7.8395896026961689E-2</v>
      </c>
    </row>
    <row r="29" spans="1:31" ht="16">
      <c r="A29" s="121"/>
      <c r="B29" s="58"/>
      <c r="C29" s="2">
        <v>15.77</v>
      </c>
      <c r="D29" s="3">
        <v>7.74</v>
      </c>
      <c r="E29" s="94">
        <v>2.1800000000000002</v>
      </c>
      <c r="F29" s="15"/>
      <c r="G29" s="14"/>
      <c r="H29" s="99">
        <f t="shared" si="4"/>
        <v>1.1030286074001538</v>
      </c>
      <c r="I29" s="100">
        <f t="shared" si="2"/>
        <v>0.54137231587046231</v>
      </c>
      <c r="J29" s="101">
        <f t="shared" si="2"/>
        <v>0.15247954116248164</v>
      </c>
      <c r="K29" s="6"/>
      <c r="L29" s="58"/>
      <c r="M29" s="99">
        <v>11.88674</v>
      </c>
      <c r="N29" s="100">
        <v>11.24103</v>
      </c>
      <c r="O29" s="102">
        <v>4.0742039999999999</v>
      </c>
      <c r="P29" s="15"/>
      <c r="Q29" s="14"/>
      <c r="R29" s="99">
        <f t="shared" si="5"/>
        <v>0.5889828805732924</v>
      </c>
      <c r="S29" s="100">
        <f t="shared" si="3"/>
        <v>0.55698822637752632</v>
      </c>
      <c r="T29" s="101">
        <f t="shared" si="3"/>
        <v>0.20187506481703393</v>
      </c>
      <c r="AA29" s="40"/>
      <c r="AB29" s="40"/>
      <c r="AC29" s="40"/>
      <c r="AD29" s="40"/>
      <c r="AE29" s="40"/>
    </row>
    <row r="30" spans="1:31" ht="16">
      <c r="A30" s="121"/>
      <c r="B30" s="54"/>
      <c r="C30" s="4">
        <v>18.809999999999999</v>
      </c>
      <c r="D30" s="5">
        <v>8.02</v>
      </c>
      <c r="E30" s="103">
        <v>1.45</v>
      </c>
      <c r="F30" s="15"/>
      <c r="G30" s="19"/>
      <c r="H30" s="104">
        <f t="shared" si="4"/>
        <v>1.3156606281037979</v>
      </c>
      <c r="I30" s="105">
        <f t="shared" si="2"/>
        <v>0.56095684409316637</v>
      </c>
      <c r="J30" s="106">
        <f t="shared" si="2"/>
        <v>0.10141987829614604</v>
      </c>
      <c r="K30" s="6"/>
      <c r="L30" s="54"/>
      <c r="M30" s="104">
        <v>18.551349999999999</v>
      </c>
      <c r="N30" s="11"/>
      <c r="O30" s="107">
        <v>3.4765549999999998</v>
      </c>
      <c r="P30" s="15"/>
      <c r="Q30" s="19"/>
      <c r="R30" s="104">
        <f t="shared" si="5"/>
        <v>0.9192114542358415</v>
      </c>
      <c r="S30" s="105"/>
      <c r="T30" s="106">
        <f t="shared" si="3"/>
        <v>0.17226181260559939</v>
      </c>
    </row>
    <row r="31" spans="1:31">
      <c r="A31" s="121"/>
      <c r="B31" s="60" t="s">
        <v>30</v>
      </c>
      <c r="C31" s="20">
        <f>AVERAGE(C21:C30)</f>
        <v>14.297000000000001</v>
      </c>
      <c r="D31" s="20">
        <f>AVERAGE(D21:D30)</f>
        <v>7.0840000000000005</v>
      </c>
      <c r="E31" s="21">
        <f>AVERAGE(E21:E30)</f>
        <v>1.1989999999999998</v>
      </c>
      <c r="F31" s="15"/>
      <c r="G31" s="20" t="s">
        <v>30</v>
      </c>
      <c r="H31" s="20">
        <f>AVERAGE(H21:H30)</f>
        <v>1</v>
      </c>
      <c r="I31" s="20">
        <f t="shared" ref="I31:J31" si="6">AVERAGE(I21:I30)</f>
        <v>0.49548856403441272</v>
      </c>
      <c r="J31" s="61">
        <f t="shared" si="6"/>
        <v>8.3863747639364911E-2</v>
      </c>
      <c r="K31" s="6"/>
      <c r="L31" s="60" t="s">
        <v>30</v>
      </c>
      <c r="M31" s="20">
        <f>AVERAGE(M21:M30)</f>
        <v>20.181809000000005</v>
      </c>
      <c r="N31" s="20">
        <f>AVERAGE(N21:N30)</f>
        <v>16.464377777777777</v>
      </c>
      <c r="O31" s="21">
        <f>AVERAGE(O21:O30)</f>
        <v>4.4677591000000003</v>
      </c>
      <c r="P31" s="15"/>
      <c r="Q31" s="20" t="s">
        <v>30</v>
      </c>
      <c r="R31" s="20">
        <f>AVERAGE(R21:R30)</f>
        <v>0.99999999999999967</v>
      </c>
      <c r="S31" s="20">
        <f>AVERAGE(S21:S30)</f>
        <v>0.81580287365606197</v>
      </c>
      <c r="T31" s="61">
        <f>AVERAGE(T21:T30)</f>
        <v>0.22137555161680494</v>
      </c>
    </row>
    <row r="32" spans="1:31">
      <c r="A32" s="121"/>
      <c r="B32" s="58" t="s">
        <v>1</v>
      </c>
      <c r="C32" s="14">
        <f>STDEV(C21:C30)</f>
        <v>3.2912680771331244</v>
      </c>
      <c r="D32" s="14">
        <f>STDEV(D21:D30)</f>
        <v>1.7648241964695621</v>
      </c>
      <c r="E32" s="13">
        <f>STDEV(E21:E30)</f>
        <v>0.72619939104598241</v>
      </c>
      <c r="F32" s="15"/>
      <c r="G32" s="13" t="s">
        <v>1</v>
      </c>
      <c r="H32" s="14">
        <f>STDEV(H21:H30)</f>
        <v>0.2302069019467807</v>
      </c>
      <c r="I32" s="14">
        <f t="shared" ref="I32:J32" si="7">STDEV(I21:I30)</f>
        <v>0.12344017601381897</v>
      </c>
      <c r="J32" s="62">
        <f t="shared" si="7"/>
        <v>5.0793830247323375E-2</v>
      </c>
      <c r="K32" s="6"/>
      <c r="L32" s="58" t="s">
        <v>1</v>
      </c>
      <c r="M32" s="14">
        <f>STDEV(M21:M30)</f>
        <v>4.7484183437539205</v>
      </c>
      <c r="N32" s="14">
        <f>STDEV(N21:N30)</f>
        <v>4.8554970270271509</v>
      </c>
      <c r="O32" s="13">
        <f>STDEV(O21:O30)</f>
        <v>1.9132164608831705</v>
      </c>
      <c r="P32" s="15"/>
      <c r="Q32" s="13" t="s">
        <v>1</v>
      </c>
      <c r="R32" s="14">
        <f>STDEV(R21:R30)</f>
        <v>0.23528209704858216</v>
      </c>
      <c r="S32" s="14">
        <f>STDEV(S21:S30)</f>
        <v>0.24058779998498356</v>
      </c>
      <c r="T32" s="62">
        <f>STDEV(T21:T30)</f>
        <v>9.4799056956845124E-2</v>
      </c>
    </row>
    <row r="33" spans="1:20">
      <c r="A33" s="121"/>
      <c r="B33" s="58" t="s">
        <v>2</v>
      </c>
      <c r="C33" s="14">
        <f>C32/SQRT(COUNT(C21:C30))</f>
        <v>1.0407903513943417</v>
      </c>
      <c r="D33" s="14">
        <f>D32/SQRT(COUNT(D21:D30))</f>
        <v>0.55808641306203066</v>
      </c>
      <c r="E33" s="13">
        <f>E32/SQRT(COUNT(E21:E30))</f>
        <v>0.22964441111325912</v>
      </c>
      <c r="F33" s="15"/>
      <c r="G33" s="13" t="s">
        <v>2</v>
      </c>
      <c r="H33" s="14">
        <f>H32/SQRT(COUNT(H21:H30))</f>
        <v>7.279781432428771E-2</v>
      </c>
      <c r="I33" s="14">
        <f t="shared" ref="I33:J33" si="8">I32/SQRT(COUNT(I21:I30))</f>
        <v>3.9035211097575233E-2</v>
      </c>
      <c r="J33" s="62">
        <f t="shared" si="8"/>
        <v>1.6062419466549561E-2</v>
      </c>
      <c r="K33" s="88"/>
      <c r="L33" s="58" t="s">
        <v>2</v>
      </c>
      <c r="M33" s="14">
        <f>M32/SQRT(COUNT(M21:M30))</f>
        <v>1.5015817249586758</v>
      </c>
      <c r="N33" s="14">
        <f>N32/SQRT(COUNT(N21:N30))</f>
        <v>1.6184990090090503</v>
      </c>
      <c r="O33" s="13">
        <f>O32/SQRT(COUNT(O21:O30))</f>
        <v>0.60501216733172603</v>
      </c>
      <c r="P33" s="15"/>
      <c r="Q33" s="13" t="s">
        <v>2</v>
      </c>
      <c r="R33" s="14">
        <f>R32/SQRT(COUNT(R21:R30))</f>
        <v>7.4402731933429986E-2</v>
      </c>
      <c r="S33" s="14">
        <f>S32/SQRT(COUNT(S21:S30))</f>
        <v>8.0195933328327848E-2</v>
      </c>
      <c r="T33" s="62">
        <f>T32/SQRT(COUNT(T21:T30))</f>
        <v>2.9978094001966112E-2</v>
      </c>
    </row>
    <row r="34" spans="1:20" ht="16" thickBot="1">
      <c r="A34" s="122"/>
      <c r="B34" s="70" t="s">
        <v>3</v>
      </c>
      <c r="C34" s="71">
        <f>COUNT(C21:C30)</f>
        <v>10</v>
      </c>
      <c r="D34" s="71">
        <f>COUNT(D21:D30)</f>
        <v>10</v>
      </c>
      <c r="E34" s="72">
        <f>COUNT(E21:E30)</f>
        <v>10</v>
      </c>
      <c r="F34" s="86"/>
      <c r="G34" s="74" t="s">
        <v>3</v>
      </c>
      <c r="H34" s="71">
        <f>COUNT(H21:H30)</f>
        <v>10</v>
      </c>
      <c r="I34" s="71">
        <f t="shared" ref="I34:J34" si="9">COUNT(I21:I30)</f>
        <v>10</v>
      </c>
      <c r="J34" s="75">
        <f t="shared" si="9"/>
        <v>10</v>
      </c>
      <c r="K34" s="73"/>
      <c r="L34" s="70" t="s">
        <v>3</v>
      </c>
      <c r="M34" s="71">
        <f>COUNT(M21:M30)</f>
        <v>10</v>
      </c>
      <c r="N34" s="71">
        <f>COUNT(N21:N30)</f>
        <v>9</v>
      </c>
      <c r="O34" s="72">
        <f>COUNT(O21:O30)</f>
        <v>10</v>
      </c>
      <c r="P34" s="86"/>
      <c r="Q34" s="74" t="s">
        <v>3</v>
      </c>
      <c r="R34" s="71">
        <f>COUNT(R21:R30)</f>
        <v>10</v>
      </c>
      <c r="S34" s="71">
        <f>COUNT(S21:S30)</f>
        <v>9</v>
      </c>
      <c r="T34" s="75">
        <f>COUNT(T21:T30)</f>
        <v>10</v>
      </c>
    </row>
    <row r="35" spans="1:20" s="24" customFormat="1" ht="17" thickTop="1" thickBot="1">
      <c r="B35" s="65"/>
      <c r="C35" s="52"/>
      <c r="D35" s="52"/>
      <c r="E35" s="52"/>
      <c r="F35" s="52"/>
      <c r="G35" s="52"/>
      <c r="H35" s="52"/>
      <c r="I35" s="52"/>
      <c r="J35" s="53"/>
      <c r="L35" s="65"/>
      <c r="M35" s="52"/>
      <c r="N35" s="52"/>
      <c r="O35" s="52"/>
      <c r="P35" s="52"/>
      <c r="Q35" s="52"/>
      <c r="R35" s="52"/>
      <c r="S35" s="52"/>
      <c r="T35" s="53"/>
    </row>
    <row r="36" spans="1:20" ht="16" thickTop="1">
      <c r="A36" s="120" t="s">
        <v>17</v>
      </c>
      <c r="B36" s="81" t="s">
        <v>34</v>
      </c>
      <c r="C36" s="82"/>
      <c r="D36" s="82"/>
      <c r="E36" s="82"/>
      <c r="F36" s="82"/>
      <c r="G36" s="83"/>
      <c r="H36" s="83"/>
      <c r="I36" s="83"/>
      <c r="J36" s="84"/>
      <c r="K36" s="89"/>
      <c r="L36" s="90"/>
      <c r="M36" s="91"/>
      <c r="N36" s="91"/>
      <c r="O36" s="91"/>
      <c r="P36" s="91"/>
      <c r="Q36" s="91"/>
      <c r="R36" s="91"/>
      <c r="S36" s="91"/>
      <c r="T36" s="92"/>
    </row>
    <row r="37" spans="1:20">
      <c r="A37" s="121"/>
      <c r="B37" s="51"/>
      <c r="C37" s="113" t="s">
        <v>4</v>
      </c>
      <c r="D37" s="114"/>
      <c r="E37" s="115"/>
      <c r="F37" s="10"/>
      <c r="G37" s="9"/>
      <c r="H37" s="113" t="s">
        <v>31</v>
      </c>
      <c r="I37" s="114"/>
      <c r="J37" s="116"/>
      <c r="K37" s="6"/>
      <c r="L37" s="51"/>
      <c r="M37" s="113" t="s">
        <v>4</v>
      </c>
      <c r="N37" s="114"/>
      <c r="O37" s="115"/>
      <c r="P37" s="10"/>
      <c r="Q37" s="9"/>
      <c r="R37" s="113" t="s">
        <v>31</v>
      </c>
      <c r="S37" s="114"/>
      <c r="T37" s="116"/>
    </row>
    <row r="38" spans="1:20" ht="16">
      <c r="A38" s="121"/>
      <c r="B38" s="54"/>
      <c r="C38" s="44" t="s">
        <v>0</v>
      </c>
      <c r="D38" s="48" t="s">
        <v>18</v>
      </c>
      <c r="E38" s="48" t="s">
        <v>19</v>
      </c>
      <c r="F38" s="6"/>
      <c r="G38" s="12"/>
      <c r="H38" s="44" t="s">
        <v>0</v>
      </c>
      <c r="I38" s="48" t="s">
        <v>18</v>
      </c>
      <c r="J38" s="55" t="s">
        <v>19</v>
      </c>
      <c r="K38" s="6"/>
      <c r="L38" s="54"/>
      <c r="M38" s="44" t="s">
        <v>0</v>
      </c>
      <c r="N38" s="48" t="s">
        <v>18</v>
      </c>
      <c r="O38" s="48" t="s">
        <v>19</v>
      </c>
      <c r="P38" s="15"/>
      <c r="Q38" s="11"/>
      <c r="R38" s="44" t="s">
        <v>0</v>
      </c>
      <c r="S38" s="48" t="s">
        <v>18</v>
      </c>
      <c r="T38" s="55" t="s">
        <v>19</v>
      </c>
    </row>
    <row r="39" spans="1:20">
      <c r="A39" s="121"/>
      <c r="B39" s="56" t="s">
        <v>29</v>
      </c>
      <c r="C39" s="27">
        <v>12.97</v>
      </c>
      <c r="D39" s="28">
        <v>20.87</v>
      </c>
      <c r="E39" s="29">
        <v>0.33</v>
      </c>
      <c r="F39" s="6"/>
      <c r="G39" s="21" t="s">
        <v>29</v>
      </c>
      <c r="H39" s="49">
        <f t="shared" ref="H39:H48" si="10">C39/$C$49</f>
        <v>0.47554447459118576</v>
      </c>
      <c r="I39" s="49">
        <f t="shared" ref="I39:I48" si="11">D39/$C$49</f>
        <v>0.76519762411087489</v>
      </c>
      <c r="J39" s="57">
        <f t="shared" ref="J39:J48" si="12">E39/$C$49</f>
        <v>1.2099435359683214E-2</v>
      </c>
      <c r="K39" s="6"/>
      <c r="L39" s="76" t="s">
        <v>29</v>
      </c>
      <c r="M39" s="20">
        <v>29.807628569999999</v>
      </c>
      <c r="N39" s="34">
        <v>17.984975559999999</v>
      </c>
      <c r="O39" s="39">
        <v>0.43850026250000002</v>
      </c>
      <c r="P39" s="15"/>
      <c r="Q39" s="21" t="s">
        <v>29</v>
      </c>
      <c r="R39" s="49">
        <f>M39/$M$49</f>
        <v>0.89899549577974969</v>
      </c>
      <c r="S39" s="49">
        <f t="shared" ref="S39:T44" si="13">N39/$M$49</f>
        <v>0.5424253050583715</v>
      </c>
      <c r="T39" s="57">
        <f t="shared" si="13"/>
        <v>1.3225129934774208E-2</v>
      </c>
    </row>
    <row r="40" spans="1:20">
      <c r="A40" s="121"/>
      <c r="B40" s="58"/>
      <c r="C40" s="27">
        <v>26.83</v>
      </c>
      <c r="D40" s="28">
        <v>27.95</v>
      </c>
      <c r="E40" s="29">
        <v>0.17</v>
      </c>
      <c r="F40" s="6"/>
      <c r="G40" s="14"/>
      <c r="H40" s="17">
        <f t="shared" si="10"/>
        <v>0.98372075969788064</v>
      </c>
      <c r="I40" s="17">
        <f t="shared" si="11"/>
        <v>1.0247855100095329</v>
      </c>
      <c r="J40" s="59">
        <f t="shared" si="12"/>
        <v>6.2330424580186259E-3</v>
      </c>
      <c r="K40" s="6"/>
      <c r="L40" s="58"/>
      <c r="M40" s="14">
        <v>32.289516669999998</v>
      </c>
      <c r="N40" s="15">
        <v>18.964142219999999</v>
      </c>
      <c r="O40" s="16">
        <v>0.66698222220000003</v>
      </c>
      <c r="P40" s="15"/>
      <c r="Q40" s="14"/>
      <c r="R40" s="17">
        <f t="shared" ref="R40:R44" si="14">M40/$M$49</f>
        <v>0.9738490258983773</v>
      </c>
      <c r="S40" s="17">
        <f t="shared" si="13"/>
        <v>0.57195688671004474</v>
      </c>
      <c r="T40" s="59">
        <f t="shared" si="13"/>
        <v>2.0116126048566371E-2</v>
      </c>
    </row>
    <row r="41" spans="1:20">
      <c r="A41" s="121"/>
      <c r="B41" s="58"/>
      <c r="C41" s="27">
        <v>30.16</v>
      </c>
      <c r="D41" s="28">
        <v>22.37</v>
      </c>
      <c r="E41" s="29">
        <v>0.3</v>
      </c>
      <c r="F41" s="6"/>
      <c r="G41" s="14"/>
      <c r="H41" s="17">
        <f t="shared" si="10"/>
        <v>1.105815061963775</v>
      </c>
      <c r="I41" s="17">
        <f t="shared" si="11"/>
        <v>0.82019505756398037</v>
      </c>
      <c r="J41" s="59">
        <f t="shared" si="12"/>
        <v>1.0999486690621103E-2</v>
      </c>
      <c r="K41" s="6"/>
      <c r="L41" s="58"/>
      <c r="M41" s="14">
        <v>27.460345449999998</v>
      </c>
      <c r="N41" s="15">
        <v>21.54182222</v>
      </c>
      <c r="O41" s="16">
        <v>0.34049688890000002</v>
      </c>
      <c r="P41" s="15"/>
      <c r="Q41" s="14"/>
      <c r="R41" s="17">
        <f t="shared" si="14"/>
        <v>0.8282016401986434</v>
      </c>
      <c r="S41" s="17">
        <f t="shared" si="13"/>
        <v>0.64969949223532375</v>
      </c>
      <c r="T41" s="59">
        <f t="shared" si="13"/>
        <v>1.0269356675901368E-2</v>
      </c>
    </row>
    <row r="42" spans="1:20">
      <c r="A42" s="121"/>
      <c r="B42" s="58"/>
      <c r="C42" s="27">
        <v>25.5</v>
      </c>
      <c r="D42" s="28">
        <v>20.58</v>
      </c>
      <c r="E42" s="29">
        <v>0.13</v>
      </c>
      <c r="F42" s="6"/>
      <c r="G42" s="14"/>
      <c r="H42" s="17">
        <f t="shared" si="10"/>
        <v>0.93495636870279386</v>
      </c>
      <c r="I42" s="17">
        <f t="shared" si="11"/>
        <v>0.75456478697660767</v>
      </c>
      <c r="J42" s="59">
        <f t="shared" si="12"/>
        <v>4.7664442326024788E-3</v>
      </c>
      <c r="K42" s="28"/>
      <c r="L42" s="58"/>
      <c r="M42" s="14">
        <v>41.126399999999997</v>
      </c>
      <c r="N42" s="15">
        <v>29.284125</v>
      </c>
      <c r="O42" s="16">
        <v>0.23373168329999999</v>
      </c>
      <c r="P42" s="15"/>
      <c r="Q42" s="14"/>
      <c r="R42" s="17">
        <f t="shared" si="14"/>
        <v>1.2403686616937839</v>
      </c>
      <c r="S42" s="17">
        <f t="shared" si="13"/>
        <v>0.88320667345363268</v>
      </c>
      <c r="T42" s="59">
        <f t="shared" si="13"/>
        <v>7.0493273228450911E-3</v>
      </c>
    </row>
    <row r="43" spans="1:20">
      <c r="A43" s="121"/>
      <c r="B43" s="58"/>
      <c r="C43" s="27">
        <v>29.47</v>
      </c>
      <c r="D43" s="28">
        <v>26.66</v>
      </c>
      <c r="E43" s="29">
        <v>0.23</v>
      </c>
      <c r="F43" s="6"/>
      <c r="G43" s="14"/>
      <c r="H43" s="17">
        <f t="shared" si="10"/>
        <v>1.0805162425753465</v>
      </c>
      <c r="I43" s="17">
        <f t="shared" si="11"/>
        <v>0.97748771723986216</v>
      </c>
      <c r="J43" s="59">
        <f t="shared" si="12"/>
        <v>8.4329397961428465E-3</v>
      </c>
      <c r="K43" s="6"/>
      <c r="L43" s="58"/>
      <c r="M43" s="14">
        <v>44.554917140000001</v>
      </c>
      <c r="N43" s="15">
        <v>30.827100000000002</v>
      </c>
      <c r="O43" s="16">
        <v>0.5502437778</v>
      </c>
      <c r="P43" s="15"/>
      <c r="Q43" s="14"/>
      <c r="R43" s="17">
        <f t="shared" si="14"/>
        <v>1.3437724416632439</v>
      </c>
      <c r="S43" s="17">
        <f t="shared" si="13"/>
        <v>0.92974266580348508</v>
      </c>
      <c r="T43" s="59">
        <f t="shared" si="13"/>
        <v>1.6595304677168871E-2</v>
      </c>
    </row>
    <row r="44" spans="1:20">
      <c r="A44" s="121"/>
      <c r="B44" s="58"/>
      <c r="C44" s="27">
        <v>36.32</v>
      </c>
      <c r="D44" s="28">
        <v>17.350000000000001</v>
      </c>
      <c r="E44" s="29">
        <v>0.14000000000000001</v>
      </c>
      <c r="F44" s="6"/>
      <c r="G44" s="14"/>
      <c r="H44" s="17">
        <f t="shared" si="10"/>
        <v>1.3316711886778616</v>
      </c>
      <c r="I44" s="17">
        <f t="shared" si="11"/>
        <v>0.63613698027425392</v>
      </c>
      <c r="J44" s="59">
        <f t="shared" si="12"/>
        <v>5.1330937889565156E-3</v>
      </c>
      <c r="K44" s="6"/>
      <c r="L44" s="58"/>
      <c r="M44" s="14">
        <v>23.700755560000001</v>
      </c>
      <c r="N44" s="15">
        <v>23.45965846</v>
      </c>
      <c r="O44" s="16">
        <v>0.56296219999999997</v>
      </c>
      <c r="P44" s="15"/>
      <c r="Q44" s="14"/>
      <c r="R44" s="17">
        <f t="shared" si="14"/>
        <v>0.71481273476620155</v>
      </c>
      <c r="S44" s="17">
        <f t="shared" si="13"/>
        <v>0.70754126711366561</v>
      </c>
      <c r="T44" s="59">
        <f t="shared" si="13"/>
        <v>1.6978891189070481E-2</v>
      </c>
    </row>
    <row r="45" spans="1:20">
      <c r="A45" s="121"/>
      <c r="B45" s="58"/>
      <c r="C45" s="27">
        <v>28.3</v>
      </c>
      <c r="D45" s="28">
        <v>22</v>
      </c>
      <c r="E45" s="29">
        <v>0.11</v>
      </c>
      <c r="F45" s="6"/>
      <c r="G45" s="14"/>
      <c r="H45" s="17">
        <f t="shared" si="10"/>
        <v>1.0376182444819242</v>
      </c>
      <c r="I45" s="17">
        <f t="shared" si="11"/>
        <v>0.80662902397888092</v>
      </c>
      <c r="J45" s="59">
        <f t="shared" si="12"/>
        <v>4.0331451198944044E-3</v>
      </c>
      <c r="K45" s="6"/>
      <c r="L45" s="58"/>
      <c r="M45" s="25"/>
      <c r="N45" s="6"/>
      <c r="O45" s="26"/>
      <c r="P45" s="6"/>
      <c r="Q45" s="14"/>
      <c r="R45" s="25"/>
      <c r="S45" s="6"/>
      <c r="T45" s="64"/>
    </row>
    <row r="46" spans="1:20">
      <c r="A46" s="121"/>
      <c r="B46" s="58"/>
      <c r="C46" s="27">
        <v>22.33</v>
      </c>
      <c r="D46" s="28">
        <v>22.63</v>
      </c>
      <c r="E46" s="29">
        <v>0.4</v>
      </c>
      <c r="F46" s="6"/>
      <c r="G46" s="14"/>
      <c r="H46" s="17">
        <f t="shared" si="10"/>
        <v>0.81872845933856409</v>
      </c>
      <c r="I46" s="17">
        <f t="shared" si="11"/>
        <v>0.8297279460291852</v>
      </c>
      <c r="J46" s="59">
        <f t="shared" si="12"/>
        <v>1.4665982254161472E-2</v>
      </c>
      <c r="K46" s="6"/>
      <c r="L46" s="58"/>
      <c r="M46" s="25"/>
      <c r="N46" s="6"/>
      <c r="O46" s="26"/>
      <c r="P46" s="6"/>
      <c r="Q46" s="14"/>
      <c r="R46" s="25"/>
      <c r="S46" s="6"/>
      <c r="T46" s="64"/>
    </row>
    <row r="47" spans="1:20">
      <c r="A47" s="121"/>
      <c r="B47" s="58"/>
      <c r="C47" s="27">
        <v>24.84</v>
      </c>
      <c r="D47" s="28">
        <v>20.96</v>
      </c>
      <c r="E47" s="29">
        <v>0.28999999999999998</v>
      </c>
      <c r="F47" s="6"/>
      <c r="G47" s="14"/>
      <c r="H47" s="17">
        <f t="shared" si="10"/>
        <v>0.91075749798342742</v>
      </c>
      <c r="I47" s="17">
        <f t="shared" si="11"/>
        <v>0.76849747011806113</v>
      </c>
      <c r="J47" s="59">
        <f t="shared" si="12"/>
        <v>1.0632837134267067E-2</v>
      </c>
      <c r="K47" s="6"/>
      <c r="L47" s="58"/>
      <c r="M47" s="25"/>
      <c r="N47" s="6"/>
      <c r="O47" s="26"/>
      <c r="P47" s="6"/>
      <c r="Q47" s="14"/>
      <c r="R47" s="25"/>
      <c r="S47" s="6"/>
      <c r="T47" s="64"/>
    </row>
    <row r="48" spans="1:20">
      <c r="A48" s="121"/>
      <c r="B48" s="54"/>
      <c r="C48" s="30">
        <v>36.020000000000003</v>
      </c>
      <c r="D48" s="31">
        <v>28.86</v>
      </c>
      <c r="E48" s="32">
        <v>0.27</v>
      </c>
      <c r="F48" s="6"/>
      <c r="G48" s="19"/>
      <c r="H48" s="23">
        <f t="shared" si="10"/>
        <v>1.3206717019872407</v>
      </c>
      <c r="I48" s="23">
        <f t="shared" si="11"/>
        <v>1.0581506196377501</v>
      </c>
      <c r="J48" s="67">
        <f t="shared" si="12"/>
        <v>9.8995380215589936E-3</v>
      </c>
      <c r="K48" s="6"/>
      <c r="L48" s="54"/>
      <c r="M48" s="35"/>
      <c r="N48" s="8"/>
      <c r="O48" s="36"/>
      <c r="P48" s="6"/>
      <c r="Q48" s="19"/>
      <c r="R48" s="35"/>
      <c r="S48" s="8"/>
      <c r="T48" s="80"/>
    </row>
    <row r="49" spans="1:20">
      <c r="A49" s="121"/>
      <c r="B49" s="60" t="s">
        <v>30</v>
      </c>
      <c r="C49" s="20">
        <f>AVERAGE(C39:C48)</f>
        <v>27.274000000000001</v>
      </c>
      <c r="D49" s="20">
        <f t="shared" ref="D49" si="15">AVERAGE(D39:D48)</f>
        <v>23.023000000000003</v>
      </c>
      <c r="E49" s="21">
        <f t="shared" ref="E49" si="16">AVERAGE(E39:E48)</f>
        <v>0.23700000000000004</v>
      </c>
      <c r="F49" s="6"/>
      <c r="G49" s="20" t="s">
        <v>30</v>
      </c>
      <c r="H49" s="20">
        <f>AVERAGE(H39:H48)</f>
        <v>1</v>
      </c>
      <c r="I49" s="20">
        <f t="shared" ref="I49" si="17">AVERAGE(I39:I48)</f>
        <v>0.8441372735938989</v>
      </c>
      <c r="J49" s="61">
        <f t="shared" ref="J49" si="18">AVERAGE(J39:J48)</f>
        <v>8.6895944855906702E-3</v>
      </c>
      <c r="K49" s="6"/>
      <c r="L49" s="60" t="s">
        <v>30</v>
      </c>
      <c r="M49" s="20">
        <f>AVERAGE(M39:M44)</f>
        <v>33.156593898333334</v>
      </c>
      <c r="N49" s="20">
        <f>AVERAGE(N39:N44)</f>
        <v>23.676970576666665</v>
      </c>
      <c r="O49" s="21">
        <f>AVERAGE(O39:O44)</f>
        <v>0.46548617244999996</v>
      </c>
      <c r="P49" s="15"/>
      <c r="Q49" s="20" t="s">
        <v>30</v>
      </c>
      <c r="R49" s="20">
        <f>AVERAGE(R39:R44)</f>
        <v>1</v>
      </c>
      <c r="S49" s="20">
        <f>AVERAGE(S39:S44)</f>
        <v>0.71409538172908726</v>
      </c>
      <c r="T49" s="61">
        <f>AVERAGE(T39:T44)</f>
        <v>1.4039022641387731E-2</v>
      </c>
    </row>
    <row r="50" spans="1:20">
      <c r="A50" s="121"/>
      <c r="B50" s="58" t="s">
        <v>1</v>
      </c>
      <c r="C50" s="14">
        <f>STDEV(C39:C48)</f>
        <v>6.7564194988502946</v>
      </c>
      <c r="D50" s="14">
        <f t="shared" ref="D50:E50" si="19">STDEV(D39:D48)</f>
        <v>3.6551882456463249</v>
      </c>
      <c r="E50" s="13">
        <f t="shared" si="19"/>
        <v>9.6959327097041484E-2</v>
      </c>
      <c r="F50" s="6"/>
      <c r="G50" s="13" t="s">
        <v>1</v>
      </c>
      <c r="H50" s="14">
        <f>STDEV(H39:H48)</f>
        <v>0.24772382117952277</v>
      </c>
      <c r="I50" s="14">
        <f t="shared" ref="I50:J50" si="20">STDEV(I39:I48)</f>
        <v>0.13401731486567212</v>
      </c>
      <c r="J50" s="62">
        <f t="shared" si="20"/>
        <v>3.5550094264516293E-3</v>
      </c>
      <c r="K50" s="6"/>
      <c r="L50" s="58" t="s">
        <v>1</v>
      </c>
      <c r="M50" s="14">
        <f>STDEV(M39:M44)</f>
        <v>8.0903287791756444</v>
      </c>
      <c r="N50" s="14">
        <f>STDEV(N39:N44)</f>
        <v>5.3250384589730437</v>
      </c>
      <c r="O50" s="13">
        <f>STDEV(O39:O44)</f>
        <v>0.15959122109677504</v>
      </c>
      <c r="P50" s="15"/>
      <c r="Q50" s="13" t="s">
        <v>1</v>
      </c>
      <c r="R50" s="14">
        <f>STDEV(R39:R44)</f>
        <v>0.24400361520796346</v>
      </c>
      <c r="S50" s="14">
        <f>STDEV(S39:S44)</f>
        <v>0.16060269867589466</v>
      </c>
      <c r="T50" s="62">
        <f>STDEV(T39:T44)</f>
        <v>4.8132574047298985E-3</v>
      </c>
    </row>
    <row r="51" spans="1:20">
      <c r="A51" s="121"/>
      <c r="B51" s="58" t="s">
        <v>2</v>
      </c>
      <c r="C51" s="14">
        <f>C50/SQRT(COUNT(C39:C48))</f>
        <v>2.1365674443940321</v>
      </c>
      <c r="D51" s="14">
        <f t="shared" ref="D51" si="21">D50/SQRT(COUNT(D39:D48))</f>
        <v>1.1558720132917424</v>
      </c>
      <c r="E51" s="13">
        <f t="shared" ref="E51" si="22">E50/SQRT(COUNT(E39:E48))</f>
        <v>3.0661231402393286E-2</v>
      </c>
      <c r="F51" s="6"/>
      <c r="G51" s="13" t="s">
        <v>2</v>
      </c>
      <c r="H51" s="14">
        <f>H50/SQRT(COUNT(H39:H48))</f>
        <v>7.8337150560755117E-2</v>
      </c>
      <c r="I51" s="14">
        <f t="shared" ref="I51" si="23">I50/SQRT(COUNT(I39:I48))</f>
        <v>4.2379996087546654E-2</v>
      </c>
      <c r="J51" s="62">
        <f t="shared" ref="J51" si="24">J50/SQRT(COUNT(J39:J48))</f>
        <v>1.1241926890955989E-3</v>
      </c>
      <c r="K51" s="6"/>
      <c r="L51" s="58" t="s">
        <v>2</v>
      </c>
      <c r="M51" s="14">
        <f>M50/SQRT(COUNT(M39:M44))</f>
        <v>3.3028628933890491</v>
      </c>
      <c r="N51" s="14">
        <f>N50/SQRT(COUNT(N39:N44))</f>
        <v>2.1739378475300688</v>
      </c>
      <c r="O51" s="13">
        <f>O50/SQRT(COUNT(O39:O44))</f>
        <v>6.5152843185798809E-2</v>
      </c>
      <c r="P51" s="15"/>
      <c r="Q51" s="13" t="s">
        <v>2</v>
      </c>
      <c r="R51" s="14">
        <f>R50/SQRT(COUNT(R39:R44))</f>
        <v>9.9614058775653339E-2</v>
      </c>
      <c r="S51" s="14">
        <f>S50/SQRT(COUNT(S39:S44))</f>
        <v>6.5565777178316922E-2</v>
      </c>
      <c r="T51" s="62">
        <f>T50/SQRT(COUNT(T39:T44))</f>
        <v>1.9650041070435114E-3</v>
      </c>
    </row>
    <row r="52" spans="1:20" s="24" customFormat="1" ht="16" thickBot="1">
      <c r="A52" s="122"/>
      <c r="B52" s="70" t="s">
        <v>3</v>
      </c>
      <c r="C52" s="71">
        <f>COUNT(C39:C48)</f>
        <v>10</v>
      </c>
      <c r="D52" s="71">
        <f t="shared" ref="D52:E52" si="25">COUNT(D39:D48)</f>
        <v>10</v>
      </c>
      <c r="E52" s="72">
        <f t="shared" si="25"/>
        <v>10</v>
      </c>
      <c r="F52" s="73"/>
      <c r="G52" s="74" t="s">
        <v>3</v>
      </c>
      <c r="H52" s="71">
        <f>COUNT(H39:H48)</f>
        <v>10</v>
      </c>
      <c r="I52" s="71">
        <f t="shared" ref="I52:J52" si="26">COUNT(I39:I48)</f>
        <v>10</v>
      </c>
      <c r="J52" s="75">
        <f t="shared" si="26"/>
        <v>10</v>
      </c>
      <c r="K52" s="93"/>
      <c r="L52" s="70" t="s">
        <v>3</v>
      </c>
      <c r="M52" s="71">
        <f>COUNT(M39:M44)</f>
        <v>6</v>
      </c>
      <c r="N52" s="71">
        <f>COUNT(N39:N44)</f>
        <v>6</v>
      </c>
      <c r="O52" s="72">
        <f>COUNT(O39:O44)</f>
        <v>6</v>
      </c>
      <c r="P52" s="86"/>
      <c r="Q52" s="74" t="s">
        <v>3</v>
      </c>
      <c r="R52" s="71">
        <f>COUNT(R39:R44)</f>
        <v>6</v>
      </c>
      <c r="S52" s="71">
        <f>COUNT(S39:S44)</f>
        <v>6</v>
      </c>
      <c r="T52" s="75">
        <f>COUNT(T39:T44)</f>
        <v>6</v>
      </c>
    </row>
    <row r="53" spans="1:20" ht="17" thickTop="1" thickBot="1">
      <c r="B53" s="63"/>
      <c r="D53" s="6"/>
      <c r="E53" s="6"/>
      <c r="F53" s="6"/>
      <c r="G53" s="6"/>
      <c r="H53" s="6"/>
      <c r="I53" s="6"/>
      <c r="J53" s="64"/>
      <c r="L53" s="79"/>
      <c r="M53" s="6"/>
      <c r="N53" s="6"/>
      <c r="O53" s="6"/>
      <c r="P53" s="6"/>
      <c r="Q53" s="6"/>
      <c r="R53" s="6"/>
      <c r="S53" s="6"/>
      <c r="T53" s="64"/>
    </row>
    <row r="54" spans="1:20" ht="16" thickTop="1">
      <c r="A54" s="120" t="s">
        <v>20</v>
      </c>
      <c r="B54" s="81" t="s">
        <v>35</v>
      </c>
      <c r="C54" s="82"/>
      <c r="D54" s="82"/>
      <c r="E54" s="82"/>
      <c r="F54" s="82"/>
      <c r="G54" s="83"/>
      <c r="H54" s="83"/>
      <c r="I54" s="83"/>
      <c r="J54" s="84"/>
      <c r="K54" s="87"/>
      <c r="L54" s="81"/>
      <c r="M54" s="82"/>
      <c r="N54" s="82"/>
      <c r="O54" s="82"/>
      <c r="P54" s="82"/>
      <c r="Q54" s="82"/>
      <c r="R54" s="82"/>
      <c r="S54" s="82"/>
      <c r="T54" s="85"/>
    </row>
    <row r="55" spans="1:20">
      <c r="A55" s="121"/>
      <c r="B55" s="51"/>
      <c r="C55" s="113" t="s">
        <v>4</v>
      </c>
      <c r="D55" s="114"/>
      <c r="E55" s="115"/>
      <c r="F55" s="10"/>
      <c r="G55" s="9"/>
      <c r="H55" s="113" t="s">
        <v>31</v>
      </c>
      <c r="I55" s="114"/>
      <c r="J55" s="116"/>
      <c r="K55" s="6"/>
      <c r="L55" s="51"/>
      <c r="M55" s="113" t="s">
        <v>4</v>
      </c>
      <c r="N55" s="114"/>
      <c r="O55" s="115"/>
      <c r="P55" s="10"/>
      <c r="Q55" s="9"/>
      <c r="R55" s="113" t="s">
        <v>31</v>
      </c>
      <c r="S55" s="114"/>
      <c r="T55" s="116"/>
    </row>
    <row r="56" spans="1:20" ht="16">
      <c r="A56" s="121"/>
      <c r="B56" s="54"/>
      <c r="C56" s="44" t="s">
        <v>0</v>
      </c>
      <c r="D56" s="48" t="s">
        <v>21</v>
      </c>
      <c r="E56" s="48" t="s">
        <v>22</v>
      </c>
      <c r="F56" s="6"/>
      <c r="G56" s="12"/>
      <c r="H56" s="44" t="s">
        <v>0</v>
      </c>
      <c r="I56" s="48" t="s">
        <v>21</v>
      </c>
      <c r="J56" s="55" t="s">
        <v>22</v>
      </c>
      <c r="K56" s="6"/>
      <c r="L56" s="54"/>
      <c r="M56" s="44" t="s">
        <v>0</v>
      </c>
      <c r="N56" s="48" t="s">
        <v>21</v>
      </c>
      <c r="O56" s="48" t="s">
        <v>22</v>
      </c>
      <c r="P56" s="15"/>
      <c r="Q56" s="12"/>
      <c r="R56" s="44" t="s">
        <v>0</v>
      </c>
      <c r="S56" s="48" t="s">
        <v>21</v>
      </c>
      <c r="T56" s="55" t="s">
        <v>22</v>
      </c>
    </row>
    <row r="57" spans="1:20">
      <c r="A57" s="121"/>
      <c r="B57" s="56" t="s">
        <v>29</v>
      </c>
      <c r="C57" s="27">
        <v>5.01</v>
      </c>
      <c r="D57" s="28">
        <v>6.89</v>
      </c>
      <c r="E57" s="29">
        <v>6.18</v>
      </c>
      <c r="F57" s="6"/>
      <c r="G57" s="21" t="s">
        <v>29</v>
      </c>
      <c r="H57" s="49">
        <f t="shared" ref="H57:J64" si="27">C57/$C$66</f>
        <v>0.79960985990423838</v>
      </c>
      <c r="I57" s="49">
        <f t="shared" si="27"/>
        <v>1.0996630608263875</v>
      </c>
      <c r="J57" s="57">
        <f t="shared" si="27"/>
        <v>0.98634509664834191</v>
      </c>
      <c r="K57" s="6"/>
      <c r="L57" s="76" t="s">
        <v>29</v>
      </c>
      <c r="M57" s="20">
        <v>22.722233330000002</v>
      </c>
      <c r="N57" s="34">
        <v>25.113372729999998</v>
      </c>
      <c r="O57" s="39">
        <v>24.852898459999999</v>
      </c>
      <c r="P57" s="15"/>
      <c r="Q57" s="21" t="s">
        <v>29</v>
      </c>
      <c r="R57" s="49">
        <f t="shared" ref="R57:T64" si="28">M57/$M$66</f>
        <v>0.74803444515498418</v>
      </c>
      <c r="S57" s="49">
        <f t="shared" si="28"/>
        <v>0.82675270354051311</v>
      </c>
      <c r="T57" s="57">
        <f t="shared" si="28"/>
        <v>0.81817767822469845</v>
      </c>
    </row>
    <row r="58" spans="1:20">
      <c r="A58" s="121"/>
      <c r="B58" s="58"/>
      <c r="C58" s="27">
        <v>5.82</v>
      </c>
      <c r="D58" s="28">
        <v>7.76</v>
      </c>
      <c r="E58" s="29">
        <v>5.96</v>
      </c>
      <c r="F58" s="6"/>
      <c r="G58" s="14"/>
      <c r="H58" s="17">
        <f t="shared" si="27"/>
        <v>0.92888810072707939</v>
      </c>
      <c r="I58" s="17">
        <f t="shared" si="27"/>
        <v>1.2385174676361057</v>
      </c>
      <c r="J58" s="59">
        <f t="shared" si="27"/>
        <v>0.95123248802979254</v>
      </c>
      <c r="K58" s="6"/>
      <c r="L58" s="58"/>
      <c r="M58" s="14">
        <v>24.30933636</v>
      </c>
      <c r="N58" s="15">
        <v>33.511949999999999</v>
      </c>
      <c r="O58" s="16">
        <v>35.2988</v>
      </c>
      <c r="P58" s="15"/>
      <c r="Q58" s="14"/>
      <c r="R58" s="17">
        <f t="shared" si="28"/>
        <v>0.80028317076253175</v>
      </c>
      <c r="S58" s="17">
        <f t="shared" si="28"/>
        <v>1.103240714072518</v>
      </c>
      <c r="T58" s="59">
        <f t="shared" si="28"/>
        <v>1.1620652727729361</v>
      </c>
    </row>
    <row r="59" spans="1:20">
      <c r="A59" s="121"/>
      <c r="B59" s="58"/>
      <c r="C59" s="27">
        <v>5.09</v>
      </c>
      <c r="D59" s="28">
        <v>6</v>
      </c>
      <c r="E59" s="29">
        <v>5.45</v>
      </c>
      <c r="F59" s="6"/>
      <c r="G59" s="14"/>
      <c r="H59" s="17">
        <f t="shared" si="27"/>
        <v>0.81237808122007449</v>
      </c>
      <c r="I59" s="17">
        <f t="shared" si="27"/>
        <v>0.95761659868771065</v>
      </c>
      <c r="J59" s="59">
        <f t="shared" si="27"/>
        <v>0.86983507714133723</v>
      </c>
      <c r="K59" s="6"/>
      <c r="L59" s="58"/>
      <c r="M59" s="14">
        <v>22.040563639999998</v>
      </c>
      <c r="N59" s="15">
        <v>20.112278180000001</v>
      </c>
      <c r="O59" s="16">
        <v>26.273575000000001</v>
      </c>
      <c r="P59" s="15"/>
      <c r="Q59" s="14"/>
      <c r="R59" s="17">
        <f t="shared" si="28"/>
        <v>0.72559332324004944</v>
      </c>
      <c r="S59" s="17">
        <f t="shared" si="28"/>
        <v>0.66211259389347155</v>
      </c>
      <c r="T59" s="59">
        <f t="shared" si="28"/>
        <v>0.86494750810495535</v>
      </c>
    </row>
    <row r="60" spans="1:20">
      <c r="A60" s="121"/>
      <c r="B60" s="58"/>
      <c r="C60" s="27">
        <v>6.11</v>
      </c>
      <c r="D60" s="28">
        <v>5.32</v>
      </c>
      <c r="E60" s="29">
        <v>4.49</v>
      </c>
      <c r="F60" s="6"/>
      <c r="G60" s="14"/>
      <c r="H60" s="17">
        <f t="shared" si="27"/>
        <v>0.97517290299698534</v>
      </c>
      <c r="I60" s="17">
        <f t="shared" si="27"/>
        <v>0.84908671750310349</v>
      </c>
      <c r="J60" s="59">
        <f t="shared" si="27"/>
        <v>0.71661642135130343</v>
      </c>
      <c r="K60" s="6"/>
      <c r="L60" s="58"/>
      <c r="M60" s="14">
        <v>31.422290910000001</v>
      </c>
      <c r="N60" s="15">
        <v>27.706508329999998</v>
      </c>
      <c r="O60" s="16">
        <v>9.6519525000000002</v>
      </c>
      <c r="P60" s="15"/>
      <c r="Q60" s="14"/>
      <c r="R60" s="17">
        <f t="shared" si="28"/>
        <v>1.0344474332691114</v>
      </c>
      <c r="S60" s="17">
        <f t="shared" si="28"/>
        <v>0.91212084150416095</v>
      </c>
      <c r="T60" s="59">
        <f t="shared" si="28"/>
        <v>0.31775014489738812</v>
      </c>
    </row>
    <row r="61" spans="1:20">
      <c r="A61" s="121"/>
      <c r="B61" s="58"/>
      <c r="C61" s="27">
        <v>6.12</v>
      </c>
      <c r="D61" s="28">
        <v>5.93</v>
      </c>
      <c r="E61" s="29">
        <v>5.14</v>
      </c>
      <c r="F61" s="6"/>
      <c r="G61" s="14"/>
      <c r="H61" s="17">
        <f t="shared" si="27"/>
        <v>0.97676893066146486</v>
      </c>
      <c r="I61" s="17">
        <f t="shared" si="27"/>
        <v>0.94644440503635396</v>
      </c>
      <c r="J61" s="59">
        <f t="shared" si="27"/>
        <v>0.82035821954247201</v>
      </c>
      <c r="K61" s="6"/>
      <c r="L61" s="58"/>
      <c r="M61" s="14">
        <v>54.32446667</v>
      </c>
      <c r="N61" s="15">
        <v>12.73363</v>
      </c>
      <c r="O61" s="16">
        <v>31.014399999999998</v>
      </c>
      <c r="P61" s="15"/>
      <c r="Q61" s="14"/>
      <c r="R61" s="17">
        <f t="shared" si="28"/>
        <v>1.7884057299148366</v>
      </c>
      <c r="S61" s="17">
        <f t="shared" si="28"/>
        <v>0.41920148048487893</v>
      </c>
      <c r="T61" s="59">
        <f t="shared" si="28"/>
        <v>1.0210193319854768</v>
      </c>
    </row>
    <row r="62" spans="1:20">
      <c r="A62" s="121"/>
      <c r="B62" s="58"/>
      <c r="C62" s="27">
        <v>7.52</v>
      </c>
      <c r="D62" s="28">
        <v>5.1100000000000003</v>
      </c>
      <c r="E62" s="29">
        <v>6.54</v>
      </c>
      <c r="F62" s="6"/>
      <c r="G62" s="14"/>
      <c r="H62" s="17">
        <f t="shared" si="27"/>
        <v>1.2002128036885973</v>
      </c>
      <c r="I62" s="17">
        <f t="shared" si="27"/>
        <v>0.81557013654903365</v>
      </c>
      <c r="J62" s="59">
        <f t="shared" si="27"/>
        <v>1.0438020925696045</v>
      </c>
      <c r="K62" s="6"/>
      <c r="L62" s="58"/>
      <c r="M62" s="14">
        <v>23.447218329999998</v>
      </c>
      <c r="N62" s="15">
        <v>47.981172729999997</v>
      </c>
      <c r="O62" s="16">
        <v>41.403490910000002</v>
      </c>
      <c r="P62" s="15"/>
      <c r="Q62" s="14"/>
      <c r="R62" s="17">
        <f t="shared" si="28"/>
        <v>0.77190154238722108</v>
      </c>
      <c r="S62" s="17">
        <f t="shared" si="28"/>
        <v>1.5795793221427588</v>
      </c>
      <c r="T62" s="59">
        <f t="shared" si="28"/>
        <v>1.3630366742801721</v>
      </c>
    </row>
    <row r="63" spans="1:20">
      <c r="A63" s="121"/>
      <c r="B63" s="58"/>
      <c r="C63" s="27">
        <v>7.18</v>
      </c>
      <c r="D63" s="28">
        <v>6.92</v>
      </c>
      <c r="E63" s="29">
        <v>7.37</v>
      </c>
      <c r="F63" s="6"/>
      <c r="G63" s="14"/>
      <c r="H63" s="17">
        <f t="shared" si="27"/>
        <v>1.1459478630962936</v>
      </c>
      <c r="I63" s="17">
        <f t="shared" si="27"/>
        <v>1.1044511438198263</v>
      </c>
      <c r="J63" s="59">
        <f t="shared" si="27"/>
        <v>1.1762723887214046</v>
      </c>
      <c r="K63" s="6"/>
      <c r="L63" s="58"/>
      <c r="M63" s="14">
        <v>30.308775000000001</v>
      </c>
      <c r="N63" s="15">
        <v>22.801649999999999</v>
      </c>
      <c r="O63" s="16">
        <v>28.451779999999999</v>
      </c>
      <c r="P63" s="15"/>
      <c r="Q63" s="14"/>
      <c r="R63" s="17">
        <f t="shared" si="28"/>
        <v>0.99778958173616528</v>
      </c>
      <c r="S63" s="17">
        <f t="shared" si="28"/>
        <v>0.75064890667453343</v>
      </c>
      <c r="T63" s="59">
        <f t="shared" si="28"/>
        <v>0.93665579245117603</v>
      </c>
    </row>
    <row r="64" spans="1:20">
      <c r="A64" s="121"/>
      <c r="B64" s="58"/>
      <c r="C64" s="27">
        <v>6.39</v>
      </c>
      <c r="D64" s="28">
        <v>5.89</v>
      </c>
      <c r="E64" s="29">
        <v>6.18</v>
      </c>
      <c r="F64" s="6"/>
      <c r="G64" s="14"/>
      <c r="H64" s="17">
        <f t="shared" si="27"/>
        <v>1.0198616776024119</v>
      </c>
      <c r="I64" s="17">
        <f t="shared" si="27"/>
        <v>0.94006029437843586</v>
      </c>
      <c r="J64" s="59">
        <f t="shared" si="27"/>
        <v>0.98634509664834191</v>
      </c>
      <c r="K64" s="6"/>
      <c r="L64" s="58"/>
      <c r="M64" s="14">
        <v>34.432463640000002</v>
      </c>
      <c r="N64" s="15">
        <v>11.39696182</v>
      </c>
      <c r="O64" s="16">
        <v>27.839300000000001</v>
      </c>
      <c r="P64" s="15"/>
      <c r="Q64" s="14"/>
      <c r="R64" s="17">
        <f t="shared" si="28"/>
        <v>1.1335447735351005</v>
      </c>
      <c r="S64" s="17">
        <f t="shared" si="28"/>
        <v>0.37519727430227201</v>
      </c>
      <c r="T64" s="59">
        <f t="shared" si="28"/>
        <v>0.91649245153681158</v>
      </c>
    </row>
    <row r="65" spans="1:20">
      <c r="A65" s="121"/>
      <c r="B65" s="58"/>
      <c r="C65" s="27">
        <v>7.15</v>
      </c>
      <c r="D65" s="28"/>
      <c r="E65" s="29"/>
      <c r="F65" s="6"/>
      <c r="G65" s="14"/>
      <c r="H65" s="17">
        <f>C65/$C$66</f>
        <v>1.1411597801028552</v>
      </c>
      <c r="I65" s="17"/>
      <c r="J65" s="59"/>
      <c r="K65" s="6"/>
      <c r="L65" s="58"/>
      <c r="M65" s="25"/>
      <c r="N65" s="6"/>
      <c r="O65" s="26"/>
      <c r="P65" s="6"/>
      <c r="Q65" s="14"/>
      <c r="R65" s="25"/>
      <c r="S65" s="6"/>
      <c r="T65" s="64"/>
    </row>
    <row r="66" spans="1:20">
      <c r="A66" s="121"/>
      <c r="B66" s="60" t="s">
        <v>30</v>
      </c>
      <c r="C66" s="20">
        <f>AVERAGE(C57:C65)</f>
        <v>6.2655555555555553</v>
      </c>
      <c r="D66" s="20">
        <f>AVERAGE(D57:D65)</f>
        <v>6.2275</v>
      </c>
      <c r="E66" s="21">
        <f>AVERAGE(E57:E65)</f>
        <v>5.9137499999999994</v>
      </c>
      <c r="F66" s="6"/>
      <c r="G66" s="20" t="s">
        <v>30</v>
      </c>
      <c r="H66" s="20">
        <f>AVERAGE(H57:H65)</f>
        <v>1</v>
      </c>
      <c r="I66" s="20">
        <f>AVERAGE(I57:I65)</f>
        <v>0.99392622805461972</v>
      </c>
      <c r="J66" s="61">
        <f>AVERAGE(J57:J65)</f>
        <v>0.94385086008157471</v>
      </c>
      <c r="K66" s="6"/>
      <c r="L66" s="60" t="s">
        <v>30</v>
      </c>
      <c r="M66" s="20">
        <f>AVERAGE(M57:M64)</f>
        <v>30.375918485</v>
      </c>
      <c r="N66" s="20">
        <f>AVERAGE(N57:N64)</f>
        <v>25.169690473749998</v>
      </c>
      <c r="O66" s="21">
        <f>AVERAGE(O57:O64)</f>
        <v>28.09827460875</v>
      </c>
      <c r="P66" s="15"/>
      <c r="Q66" s="20" t="s">
        <v>30</v>
      </c>
      <c r="R66" s="20">
        <f>AVERAGE(R57:R64)</f>
        <v>1</v>
      </c>
      <c r="S66" s="20">
        <f>AVERAGE(S57:S64)</f>
        <v>0.82860672957688841</v>
      </c>
      <c r="T66" s="61">
        <f>AVERAGE(T57:T64)</f>
        <v>0.92501810678170171</v>
      </c>
    </row>
    <row r="67" spans="1:20">
      <c r="A67" s="121"/>
      <c r="B67" s="58" t="s">
        <v>1</v>
      </c>
      <c r="C67" s="14">
        <f>STDEV(C57:C65)</f>
        <v>0.89511327650626171</v>
      </c>
      <c r="D67" s="14">
        <f>STDEV(D57:D65)</f>
        <v>0.89391194836435783</v>
      </c>
      <c r="E67" s="13">
        <f>STDEV(E57:E65)</f>
        <v>0.8862108343149232</v>
      </c>
      <c r="F67" s="6"/>
      <c r="G67" s="13" t="s">
        <v>1</v>
      </c>
      <c r="H67" s="14">
        <f>STDEV(H57:H65)</f>
        <v>0.14286255521469041</v>
      </c>
      <c r="I67" s="14">
        <f>STDEV(I57:I65)</f>
        <v>0.14267081991983091</v>
      </c>
      <c r="J67" s="62">
        <f>STDEV(J57:J65)</f>
        <v>0.14144170081280941</v>
      </c>
      <c r="K67" s="6"/>
      <c r="L67" s="58" t="s">
        <v>1</v>
      </c>
      <c r="M67" s="14">
        <f>STDEV(M57:M64)</f>
        <v>10.716844309139827</v>
      </c>
      <c r="N67" s="14">
        <f>STDEV(N57:N64)</f>
        <v>11.783307337836943</v>
      </c>
      <c r="O67" s="13">
        <f>STDEV(O57:O64)</f>
        <v>9.1939495810249774</v>
      </c>
      <c r="P67" s="15"/>
      <c r="Q67" s="13" t="s">
        <v>1</v>
      </c>
      <c r="R67" s="14">
        <f>STDEV(R57:R64)</f>
        <v>0.35280725139000929</v>
      </c>
      <c r="S67" s="14">
        <f>STDEV(S57:S64)</f>
        <v>0.38791608371136738</v>
      </c>
      <c r="T67" s="62">
        <f>STDEV(T57:T64)</f>
        <v>0.30267231542529544</v>
      </c>
    </row>
    <row r="68" spans="1:20">
      <c r="A68" s="121"/>
      <c r="B68" s="58" t="s">
        <v>2</v>
      </c>
      <c r="C68" s="14">
        <f>C67/SQRT(COUNT(C57:C65))</f>
        <v>0.2983710921687539</v>
      </c>
      <c r="D68" s="14">
        <f>D67/SQRT(COUNT(D57:D65))</f>
        <v>0.31604560023605816</v>
      </c>
      <c r="E68" s="13">
        <f>E67/SQRT(COUNT(E57:E65))</f>
        <v>0.31332284525253506</v>
      </c>
      <c r="F68" s="6"/>
      <c r="G68" s="13" t="s">
        <v>2</v>
      </c>
      <c r="H68" s="14">
        <f>H67/SQRT(COUNT(H57:H65))</f>
        <v>4.7620851738230136E-2</v>
      </c>
      <c r="I68" s="14">
        <f>I67/SQRT(COUNT(I57:I65))</f>
        <v>5.0441752121378594E-2</v>
      </c>
      <c r="J68" s="62">
        <f>J67/SQRT(COUNT(J57:J65))</f>
        <v>5.0007192893648168E-2</v>
      </c>
      <c r="K68" s="6"/>
      <c r="L68" s="58" t="s">
        <v>2</v>
      </c>
      <c r="M68" s="14">
        <f>M67/SQRT(COUNT(M57:M64))</f>
        <v>3.7889766419566158</v>
      </c>
      <c r="N68" s="14">
        <f>N67/SQRT(COUNT(N57:N64))</f>
        <v>4.1660282616948532</v>
      </c>
      <c r="O68" s="13">
        <f>O67/SQRT(COUNT(O57:O64))</f>
        <v>3.2505520473149891</v>
      </c>
      <c r="P68" s="15"/>
      <c r="Q68" s="13" t="s">
        <v>2</v>
      </c>
      <c r="R68" s="14">
        <f>R67/SQRT(COUNT(R57:R64))</f>
        <v>0.12473619995483128</v>
      </c>
      <c r="S68" s="14">
        <f>S67/SQRT(COUNT(S57:S64))</f>
        <v>0.13714904666181815</v>
      </c>
      <c r="T68" s="62">
        <f>T67/SQRT(COUNT(T57:T64))</f>
        <v>0.10701082335733003</v>
      </c>
    </row>
    <row r="69" spans="1:20" ht="16" thickBot="1">
      <c r="A69" s="122"/>
      <c r="B69" s="70" t="s">
        <v>3</v>
      </c>
      <c r="C69" s="71">
        <f>COUNT(C57:C65)</f>
        <v>9</v>
      </c>
      <c r="D69" s="71">
        <f>COUNT(D57:D65)</f>
        <v>8</v>
      </c>
      <c r="E69" s="72">
        <f>COUNT(E57:E65)</f>
        <v>8</v>
      </c>
      <c r="F69" s="73"/>
      <c r="G69" s="74" t="s">
        <v>3</v>
      </c>
      <c r="H69" s="71">
        <f>COUNT(H57:H65)</f>
        <v>9</v>
      </c>
      <c r="I69" s="71">
        <f>COUNT(I57:I65)</f>
        <v>8</v>
      </c>
      <c r="J69" s="75">
        <f>COUNT(J57:J65)</f>
        <v>8</v>
      </c>
      <c r="K69" s="73"/>
      <c r="L69" s="70" t="s">
        <v>3</v>
      </c>
      <c r="M69" s="71">
        <f>COUNT(M57:M64)</f>
        <v>8</v>
      </c>
      <c r="N69" s="71">
        <f>COUNT(N57:N64)</f>
        <v>8</v>
      </c>
      <c r="O69" s="72">
        <f>COUNT(O57:O64)</f>
        <v>8</v>
      </c>
      <c r="P69" s="86"/>
      <c r="Q69" s="74" t="s">
        <v>3</v>
      </c>
      <c r="R69" s="71">
        <f>COUNT(R57:R64)</f>
        <v>8</v>
      </c>
      <c r="S69" s="71">
        <f>COUNT(S57:S64)</f>
        <v>8</v>
      </c>
      <c r="T69" s="75">
        <f>COUNT(T57:T64)</f>
        <v>8</v>
      </c>
    </row>
    <row r="70" spans="1:20" ht="17" thickTop="1" thickBot="1">
      <c r="B70" s="63"/>
      <c r="D70" s="6"/>
      <c r="E70" s="6"/>
      <c r="F70" s="6"/>
      <c r="G70" s="6"/>
      <c r="H70" s="6"/>
      <c r="I70" s="6"/>
      <c r="J70" s="64"/>
      <c r="L70" s="79"/>
      <c r="M70" s="6"/>
      <c r="N70" s="6"/>
      <c r="O70" s="6"/>
      <c r="P70" s="6"/>
      <c r="Q70" s="6"/>
      <c r="R70" s="6"/>
      <c r="S70" s="6"/>
      <c r="T70" s="64"/>
    </row>
    <row r="71" spans="1:20" ht="16" thickTop="1">
      <c r="A71" s="120" t="s">
        <v>23</v>
      </c>
      <c r="B71" s="81" t="s">
        <v>36</v>
      </c>
      <c r="C71" s="82"/>
      <c r="D71" s="82"/>
      <c r="E71" s="82"/>
      <c r="F71" s="82"/>
      <c r="G71" s="83"/>
      <c r="H71" s="83"/>
      <c r="I71" s="83"/>
      <c r="J71" s="84"/>
      <c r="K71" s="87"/>
      <c r="L71" s="81"/>
      <c r="M71" s="82"/>
      <c r="N71" s="82"/>
      <c r="O71" s="82"/>
      <c r="P71" s="82"/>
      <c r="Q71" s="82"/>
      <c r="R71" s="82"/>
      <c r="S71" s="82"/>
      <c r="T71" s="85"/>
    </row>
    <row r="72" spans="1:20">
      <c r="A72" s="121"/>
      <c r="B72" s="51"/>
      <c r="C72" s="113" t="s">
        <v>4</v>
      </c>
      <c r="D72" s="114"/>
      <c r="E72" s="115"/>
      <c r="F72" s="10"/>
      <c r="G72" s="9"/>
      <c r="H72" s="113" t="s">
        <v>31</v>
      </c>
      <c r="I72" s="114"/>
      <c r="J72" s="116"/>
      <c r="K72" s="6"/>
      <c r="L72" s="51"/>
      <c r="M72" s="113" t="s">
        <v>4</v>
      </c>
      <c r="N72" s="114"/>
      <c r="O72" s="115"/>
      <c r="P72" s="10"/>
      <c r="Q72" s="9"/>
      <c r="R72" s="113" t="s">
        <v>31</v>
      </c>
      <c r="S72" s="114"/>
      <c r="T72" s="116"/>
    </row>
    <row r="73" spans="1:20" ht="16">
      <c r="A73" s="121"/>
      <c r="B73" s="54"/>
      <c r="C73" s="44" t="s">
        <v>0</v>
      </c>
      <c r="D73" s="47" t="s">
        <v>24</v>
      </c>
      <c r="E73" s="48" t="s">
        <v>25</v>
      </c>
      <c r="F73" s="6"/>
      <c r="G73" s="12"/>
      <c r="H73" s="44" t="s">
        <v>0</v>
      </c>
      <c r="I73" s="47" t="s">
        <v>24</v>
      </c>
      <c r="J73" s="55" t="s">
        <v>25</v>
      </c>
      <c r="K73" s="6"/>
      <c r="L73" s="54"/>
      <c r="M73" s="44" t="s">
        <v>0</v>
      </c>
      <c r="N73" s="47" t="s">
        <v>24</v>
      </c>
      <c r="O73" s="48" t="s">
        <v>25</v>
      </c>
      <c r="P73" s="15"/>
      <c r="Q73" s="12"/>
      <c r="R73" s="44" t="s">
        <v>0</v>
      </c>
      <c r="S73" s="47" t="s">
        <v>24</v>
      </c>
      <c r="T73" s="55" t="s">
        <v>25</v>
      </c>
    </row>
    <row r="74" spans="1:20">
      <c r="A74" s="121"/>
      <c r="B74" s="56" t="s">
        <v>29</v>
      </c>
      <c r="C74" s="25">
        <v>19.63</v>
      </c>
      <c r="D74" s="6">
        <v>17.59</v>
      </c>
      <c r="E74" s="26">
        <v>18.420000000000002</v>
      </c>
      <c r="F74" s="6"/>
      <c r="G74" s="21" t="s">
        <v>29</v>
      </c>
      <c r="H74" s="49">
        <f t="shared" ref="H74:J81" si="29">C74/$C$82</f>
        <v>1.147785411489548</v>
      </c>
      <c r="I74" s="49">
        <f t="shared" si="29"/>
        <v>1.0285046045899719</v>
      </c>
      <c r="J74" s="57">
        <f t="shared" si="29"/>
        <v>1.0770355211226428</v>
      </c>
      <c r="K74" s="6"/>
      <c r="L74" s="76" t="s">
        <v>29</v>
      </c>
      <c r="M74" s="20">
        <v>9.6259862500000004</v>
      </c>
      <c r="N74" s="34">
        <v>12.897197500000001</v>
      </c>
      <c r="O74" s="39">
        <v>15.43228667</v>
      </c>
      <c r="P74" s="15"/>
      <c r="Q74" s="21" t="s">
        <v>29</v>
      </c>
      <c r="R74" s="49">
        <f t="shared" ref="R74:T81" si="30">M74/$M$82</f>
        <v>0.57571696719206689</v>
      </c>
      <c r="S74" s="49">
        <f t="shared" si="30"/>
        <v>0.77136360235057544</v>
      </c>
      <c r="T74" s="57">
        <f t="shared" si="30"/>
        <v>0.92298379072492032</v>
      </c>
    </row>
    <row r="75" spans="1:20">
      <c r="A75" s="121"/>
      <c r="B75" s="58"/>
      <c r="C75" s="25">
        <v>13.02</v>
      </c>
      <c r="D75" s="6">
        <v>16.440000000000001</v>
      </c>
      <c r="E75" s="26">
        <v>12.71</v>
      </c>
      <c r="F75" s="6"/>
      <c r="G75" s="14"/>
      <c r="H75" s="17">
        <f t="shared" si="29"/>
        <v>0.7612922087414119</v>
      </c>
      <c r="I75" s="17">
        <f t="shared" si="29"/>
        <v>0.96126297324952481</v>
      </c>
      <c r="J75" s="59">
        <f t="shared" si="29"/>
        <v>0.74316620377137843</v>
      </c>
      <c r="K75" s="6"/>
      <c r="L75" s="58"/>
      <c r="M75" s="14">
        <v>12.547344620000001</v>
      </c>
      <c r="N75" s="15">
        <v>34.039180829999999</v>
      </c>
      <c r="O75" s="16">
        <v>20.47411</v>
      </c>
      <c r="P75" s="15"/>
      <c r="Q75" s="14"/>
      <c r="R75" s="17">
        <f t="shared" si="30"/>
        <v>0.75043938390625653</v>
      </c>
      <c r="S75" s="17">
        <f t="shared" si="30"/>
        <v>2.0358364789010519</v>
      </c>
      <c r="T75" s="59">
        <f t="shared" si="30"/>
        <v>1.2245282934158324</v>
      </c>
    </row>
    <row r="76" spans="1:20">
      <c r="A76" s="121"/>
      <c r="B76" s="58"/>
      <c r="C76" s="25">
        <v>12.02</v>
      </c>
      <c r="D76" s="6">
        <v>16.04</v>
      </c>
      <c r="E76" s="26">
        <v>16.399999999999999</v>
      </c>
      <c r="F76" s="6"/>
      <c r="G76" s="14"/>
      <c r="H76" s="17">
        <f t="shared" si="29"/>
        <v>0.70282122496710997</v>
      </c>
      <c r="I76" s="17">
        <f t="shared" si="29"/>
        <v>0.93787457973980393</v>
      </c>
      <c r="J76" s="59">
        <f t="shared" si="29"/>
        <v>0.95892413389855258</v>
      </c>
      <c r="K76" s="6"/>
      <c r="L76" s="58"/>
      <c r="M76" s="14">
        <v>23.940574999999999</v>
      </c>
      <c r="N76" s="15">
        <v>17.99383636</v>
      </c>
      <c r="O76" s="16">
        <v>18.32331615</v>
      </c>
      <c r="P76" s="15"/>
      <c r="Q76" s="14"/>
      <c r="R76" s="17">
        <f t="shared" si="30"/>
        <v>1.4318527861842951</v>
      </c>
      <c r="S76" s="17">
        <f t="shared" si="30"/>
        <v>1.0761865463218938</v>
      </c>
      <c r="T76" s="59">
        <f t="shared" si="30"/>
        <v>1.0958922783397305</v>
      </c>
    </row>
    <row r="77" spans="1:20">
      <c r="A77" s="121"/>
      <c r="B77" s="58"/>
      <c r="C77" s="25">
        <v>14.59</v>
      </c>
      <c r="D77" s="6">
        <v>18.27</v>
      </c>
      <c r="E77" s="26">
        <v>15.82</v>
      </c>
      <c r="F77" s="6"/>
      <c r="G77" s="14"/>
      <c r="H77" s="17">
        <f t="shared" si="29"/>
        <v>0.85309165326706604</v>
      </c>
      <c r="I77" s="17">
        <f t="shared" si="29"/>
        <v>1.0682648735564975</v>
      </c>
      <c r="J77" s="59">
        <f t="shared" si="29"/>
        <v>0.92501096330945753</v>
      </c>
      <c r="K77" s="6"/>
      <c r="L77" s="58"/>
      <c r="M77" s="14">
        <v>22.259681820000001</v>
      </c>
      <c r="N77" s="15">
        <v>30.711156670000001</v>
      </c>
      <c r="O77" s="16">
        <v>10.52931143</v>
      </c>
      <c r="P77" s="15"/>
      <c r="Q77" s="14"/>
      <c r="R77" s="17">
        <f t="shared" si="30"/>
        <v>1.3313208823740827</v>
      </c>
      <c r="S77" s="17">
        <f t="shared" si="30"/>
        <v>1.8367919419179324</v>
      </c>
      <c r="T77" s="59">
        <f t="shared" si="30"/>
        <v>0.62974360088041514</v>
      </c>
    </row>
    <row r="78" spans="1:20">
      <c r="A78" s="121"/>
      <c r="B78" s="58"/>
      <c r="C78" s="25">
        <v>12.4</v>
      </c>
      <c r="D78" s="6">
        <v>14.99</v>
      </c>
      <c r="E78" s="26">
        <v>17.32</v>
      </c>
      <c r="F78" s="6"/>
      <c r="G78" s="14"/>
      <c r="H78" s="17">
        <f t="shared" si="29"/>
        <v>0.72504019880134474</v>
      </c>
      <c r="I78" s="17">
        <f t="shared" si="29"/>
        <v>0.87648004677678693</v>
      </c>
      <c r="J78" s="59">
        <f t="shared" si="29"/>
        <v>1.0127174389709106</v>
      </c>
      <c r="K78" s="6"/>
      <c r="L78" s="58"/>
      <c r="M78" s="14">
        <v>22.445810000000002</v>
      </c>
      <c r="N78" s="15">
        <v>30.63148833</v>
      </c>
      <c r="O78" s="16">
        <v>19.19887692</v>
      </c>
      <c r="P78" s="15"/>
      <c r="Q78" s="14"/>
      <c r="R78" s="17">
        <f t="shared" si="30"/>
        <v>1.3424529522228816</v>
      </c>
      <c r="S78" s="17">
        <f t="shared" si="30"/>
        <v>1.8320270883336021</v>
      </c>
      <c r="T78" s="59">
        <f t="shared" si="30"/>
        <v>1.1482583609420975</v>
      </c>
    </row>
    <row r="79" spans="1:20">
      <c r="A79" s="121"/>
      <c r="B79" s="58"/>
      <c r="C79" s="25">
        <v>24.6</v>
      </c>
      <c r="D79" s="6">
        <v>19.100000000000001</v>
      </c>
      <c r="E79" s="26">
        <v>13.64</v>
      </c>
      <c r="F79" s="6"/>
      <c r="G79" s="14"/>
      <c r="H79" s="17">
        <f t="shared" si="29"/>
        <v>1.4383862008478292</v>
      </c>
      <c r="I79" s="17">
        <f t="shared" si="29"/>
        <v>1.1167957900891681</v>
      </c>
      <c r="J79" s="59">
        <f t="shared" si="29"/>
        <v>0.79754421868147918</v>
      </c>
      <c r="K79" s="6"/>
      <c r="L79" s="58"/>
      <c r="M79" s="14">
        <v>15.14674333</v>
      </c>
      <c r="N79" s="15">
        <v>18.666335</v>
      </c>
      <c r="O79" s="16">
        <v>24.68468571</v>
      </c>
      <c r="P79" s="15"/>
      <c r="Q79" s="14"/>
      <c r="R79" s="17">
        <f t="shared" si="30"/>
        <v>0.90590583721063045</v>
      </c>
      <c r="S79" s="17">
        <f t="shared" si="30"/>
        <v>1.1164077628711686</v>
      </c>
      <c r="T79" s="59">
        <f t="shared" si="30"/>
        <v>1.4763570219156039</v>
      </c>
    </row>
    <row r="80" spans="1:20">
      <c r="A80" s="121"/>
      <c r="B80" s="58"/>
      <c r="C80" s="25">
        <v>17.68</v>
      </c>
      <c r="D80" s="6">
        <v>15.42</v>
      </c>
      <c r="E80" s="26">
        <v>11.7</v>
      </c>
      <c r="F80" s="6"/>
      <c r="G80" s="14"/>
      <c r="H80" s="17">
        <f t="shared" si="29"/>
        <v>1.0337669931296591</v>
      </c>
      <c r="I80" s="17">
        <f t="shared" si="29"/>
        <v>0.90162256979973676</v>
      </c>
      <c r="J80" s="59">
        <f t="shared" si="29"/>
        <v>0.68411051015933333</v>
      </c>
      <c r="K80" s="6"/>
      <c r="L80" s="58"/>
      <c r="M80" s="14">
        <v>14.55624077</v>
      </c>
      <c r="N80" s="15">
        <v>12.73922909</v>
      </c>
      <c r="O80" s="16">
        <v>14.133530909999999</v>
      </c>
      <c r="P80" s="15"/>
      <c r="Q80" s="14"/>
      <c r="R80" s="17">
        <f t="shared" si="30"/>
        <v>0.87058869316605514</v>
      </c>
      <c r="S80" s="17">
        <f t="shared" si="30"/>
        <v>0.76191572952431275</v>
      </c>
      <c r="T80" s="59">
        <f t="shared" si="30"/>
        <v>0.84530699918883967</v>
      </c>
    </row>
    <row r="81" spans="1:20">
      <c r="A81" s="121"/>
      <c r="B81" s="58"/>
      <c r="C81" s="25">
        <v>22.88</v>
      </c>
      <c r="D81" s="6">
        <v>15.77</v>
      </c>
      <c r="E81" s="26">
        <v>13.16</v>
      </c>
      <c r="F81" s="6"/>
      <c r="G81" s="14"/>
      <c r="H81" s="17">
        <f t="shared" si="29"/>
        <v>1.3378161087560296</v>
      </c>
      <c r="I81" s="17">
        <f t="shared" si="29"/>
        <v>0.92208741412074247</v>
      </c>
      <c r="J81" s="59">
        <f t="shared" si="29"/>
        <v>0.76947814646981427</v>
      </c>
      <c r="K81" s="6"/>
      <c r="L81" s="58"/>
      <c r="M81" s="14">
        <v>13.237598180000001</v>
      </c>
      <c r="N81" s="15">
        <v>22.97854615</v>
      </c>
      <c r="O81" s="16">
        <v>28.708853850000001</v>
      </c>
      <c r="P81" s="15"/>
      <c r="Q81" s="14"/>
      <c r="R81" s="17">
        <f t="shared" si="30"/>
        <v>0.79172249774373238</v>
      </c>
      <c r="S81" s="17">
        <f t="shared" si="30"/>
        <v>1.3743151669223446</v>
      </c>
      <c r="T81" s="59">
        <f t="shared" si="30"/>
        <v>1.7170369706358444</v>
      </c>
    </row>
    <row r="82" spans="1:20">
      <c r="A82" s="121"/>
      <c r="B82" s="60" t="s">
        <v>30</v>
      </c>
      <c r="C82" s="20">
        <f>AVERAGE(C74:C81)</f>
        <v>17.102500000000003</v>
      </c>
      <c r="D82" s="20">
        <f>AVERAGE(D74:D81)</f>
        <v>16.702500000000001</v>
      </c>
      <c r="E82" s="21">
        <f>AVERAGE(E74:E81)</f>
        <v>14.89625</v>
      </c>
      <c r="F82" s="6"/>
      <c r="G82" s="20" t="s">
        <v>30</v>
      </c>
      <c r="H82" s="20">
        <f>AVERAGE(H74:H81)</f>
        <v>1</v>
      </c>
      <c r="I82" s="20">
        <f>AVERAGE(I74:I81)</f>
        <v>0.97661160649027912</v>
      </c>
      <c r="J82" s="61">
        <f>AVERAGE(J74:J81)</f>
        <v>0.87099839204794605</v>
      </c>
      <c r="K82" s="6"/>
      <c r="L82" s="60" t="s">
        <v>30</v>
      </c>
      <c r="M82" s="20">
        <f>AVERAGE(M74:M81)</f>
        <v>16.719997496249999</v>
      </c>
      <c r="N82" s="20">
        <f>AVERAGE(N74:N81)</f>
        <v>22.58212124125</v>
      </c>
      <c r="O82" s="21">
        <f>AVERAGE(O74:O81)</f>
        <v>18.935621455000003</v>
      </c>
      <c r="P82" s="15"/>
      <c r="Q82" s="20" t="s">
        <v>30</v>
      </c>
      <c r="R82" s="20">
        <f>AVERAGE(R74:R81)</f>
        <v>1</v>
      </c>
      <c r="S82" s="20">
        <f>AVERAGE(S74:S81)</f>
        <v>1.3506055396428605</v>
      </c>
      <c r="T82" s="61">
        <f>AVERAGE(T74:T81)</f>
        <v>1.1325134145054105</v>
      </c>
    </row>
    <row r="83" spans="1:20">
      <c r="A83" s="121"/>
      <c r="B83" s="58" t="s">
        <v>1</v>
      </c>
      <c r="C83" s="14">
        <f>STDEV(C74:C81)</f>
        <v>4.8878647105429689</v>
      </c>
      <c r="D83" s="14">
        <f>STDEV(D74:D81)</f>
        <v>1.461288570308509</v>
      </c>
      <c r="E83" s="13">
        <f>STDEV(E74:E81)</f>
        <v>2.4199878246447004</v>
      </c>
      <c r="F83" s="6"/>
      <c r="G83" s="13" t="s">
        <v>1</v>
      </c>
      <c r="H83" s="14">
        <f>STDEV(H74:H81)</f>
        <v>0.28579825818114146</v>
      </c>
      <c r="I83" s="14">
        <f>STDEV(I74:I81)</f>
        <v>8.544298028408176E-2</v>
      </c>
      <c r="J83" s="62">
        <f>STDEV(J74:J81)</f>
        <v>0.141499068828809</v>
      </c>
      <c r="K83" s="6"/>
      <c r="L83" s="58" t="s">
        <v>1</v>
      </c>
      <c r="M83" s="14">
        <f>STDEV(M74:M81)</f>
        <v>5.3802532488190344</v>
      </c>
      <c r="N83" s="14">
        <f>STDEV(N74:N81)</f>
        <v>8.3611423388485981</v>
      </c>
      <c r="O83" s="13">
        <f>STDEV(O74:O81)</f>
        <v>5.8233330654587947</v>
      </c>
      <c r="P83" s="15"/>
      <c r="Q83" s="13" t="s">
        <v>1</v>
      </c>
      <c r="R83" s="14">
        <f>STDEV(R74:R81)</f>
        <v>0.32178552957473405</v>
      </c>
      <c r="S83" s="14">
        <f>STDEV(S74:S81)</f>
        <v>0.50006839658461977</v>
      </c>
      <c r="T83" s="62">
        <f>STDEV(T74:T81)</f>
        <v>0.3482855225764761</v>
      </c>
    </row>
    <row r="84" spans="1:20">
      <c r="A84" s="121"/>
      <c r="B84" s="58" t="s">
        <v>2</v>
      </c>
      <c r="C84" s="14">
        <f>C83/SQRT(COUNT(C74:C81))</f>
        <v>1.7281211411736772</v>
      </c>
      <c r="D84" s="14">
        <f>D83/SQRT(COUNT(D74:D81))</f>
        <v>0.51664352866777086</v>
      </c>
      <c r="E84" s="13">
        <f>E83/SQRT(COUNT(E74:E81))</f>
        <v>0.85559490059757459</v>
      </c>
      <c r="F84" s="6"/>
      <c r="G84" s="13" t="s">
        <v>2</v>
      </c>
      <c r="H84" s="14">
        <f>H83/SQRT(COUNT(H74:H81))</f>
        <v>0.1010449432055944</v>
      </c>
      <c r="I84" s="14">
        <f>I83/SQRT(COUNT(I74:I81))</f>
        <v>3.0208655381831345E-2</v>
      </c>
      <c r="J84" s="62">
        <f>J83/SQRT(COUNT(J74:J81))</f>
        <v>5.002747555021643E-2</v>
      </c>
      <c r="K84" s="6"/>
      <c r="L84" s="58" t="s">
        <v>2</v>
      </c>
      <c r="M84" s="14">
        <f>M83/SQRT(COUNT(M74:M81))</f>
        <v>1.9022067783704462</v>
      </c>
      <c r="N84" s="14">
        <f>N83/SQRT(COUNT(N74:N81))</f>
        <v>2.9561102231328968</v>
      </c>
      <c r="O84" s="13">
        <f>O83/SQRT(COUNT(O74:O81))</f>
        <v>2.0588591498468793</v>
      </c>
      <c r="P84" s="15"/>
      <c r="Q84" s="13" t="s">
        <v>2</v>
      </c>
      <c r="R84" s="14">
        <f>R83/SQRT(COUNT(R74:R81))</f>
        <v>0.11376836502499939</v>
      </c>
      <c r="S84" s="14">
        <f>S83/SQRT(COUNT(S74:S81))</f>
        <v>0.17680087714103418</v>
      </c>
      <c r="T84" s="62">
        <f>T83/SQRT(COUNT(T74:T81))</f>
        <v>0.12313752740146332</v>
      </c>
    </row>
    <row r="85" spans="1:20" ht="16" thickBot="1">
      <c r="A85" s="122"/>
      <c r="B85" s="70" t="s">
        <v>3</v>
      </c>
      <c r="C85" s="71">
        <f>COUNT(C74:C81)</f>
        <v>8</v>
      </c>
      <c r="D85" s="71">
        <f>COUNT(D74:D81)</f>
        <v>8</v>
      </c>
      <c r="E85" s="72">
        <f>COUNT(E74:E81)</f>
        <v>8</v>
      </c>
      <c r="F85" s="73"/>
      <c r="G85" s="74" t="s">
        <v>3</v>
      </c>
      <c r="H85" s="71">
        <f>COUNT(H74:H81)</f>
        <v>8</v>
      </c>
      <c r="I85" s="71">
        <f>COUNT(I74:I81)</f>
        <v>8</v>
      </c>
      <c r="J85" s="75">
        <f>COUNT(J74:J81)</f>
        <v>8</v>
      </c>
      <c r="K85" s="73"/>
      <c r="L85" s="70" t="s">
        <v>3</v>
      </c>
      <c r="M85" s="71">
        <f>COUNT(M74:M81)</f>
        <v>8</v>
      </c>
      <c r="N85" s="71">
        <f>COUNT(N74:N81)</f>
        <v>8</v>
      </c>
      <c r="O85" s="72">
        <f>COUNT(O74:O81)</f>
        <v>8</v>
      </c>
      <c r="P85" s="86"/>
      <c r="Q85" s="74" t="s">
        <v>3</v>
      </c>
      <c r="R85" s="71">
        <f>COUNT(R74:R81)</f>
        <v>8</v>
      </c>
      <c r="S85" s="71">
        <f>COUNT(S74:S81)</f>
        <v>8</v>
      </c>
      <c r="T85" s="75">
        <f>COUNT(T74:T81)</f>
        <v>8</v>
      </c>
    </row>
    <row r="86" spans="1:20" ht="17" thickTop="1" thickBot="1">
      <c r="B86" s="63"/>
      <c r="D86" s="6"/>
      <c r="E86" s="6"/>
      <c r="F86" s="6"/>
      <c r="G86" s="6"/>
      <c r="H86" s="6"/>
      <c r="I86" s="6"/>
      <c r="J86" s="64"/>
      <c r="L86" s="58"/>
      <c r="M86" s="15"/>
      <c r="N86" s="15"/>
      <c r="O86" s="15"/>
      <c r="P86" s="15"/>
      <c r="Q86" s="15"/>
      <c r="R86" s="15"/>
      <c r="S86" s="15"/>
      <c r="T86" s="78"/>
    </row>
    <row r="87" spans="1:20" ht="16" customHeight="1" thickTop="1">
      <c r="A87" s="110" t="s">
        <v>26</v>
      </c>
      <c r="B87" s="81" t="s">
        <v>37</v>
      </c>
      <c r="C87" s="82"/>
      <c r="D87" s="82"/>
      <c r="E87" s="82"/>
      <c r="F87" s="82"/>
      <c r="G87" s="83"/>
      <c r="H87" s="83"/>
      <c r="I87" s="83"/>
      <c r="J87" s="84"/>
      <c r="K87" s="87"/>
      <c r="L87" s="81"/>
      <c r="M87" s="82"/>
      <c r="N87" s="82"/>
      <c r="O87" s="82"/>
      <c r="P87" s="82"/>
      <c r="Q87" s="83"/>
      <c r="R87" s="83"/>
      <c r="S87" s="83"/>
      <c r="T87" s="84"/>
    </row>
    <row r="88" spans="1:20">
      <c r="A88" s="111"/>
      <c r="B88" s="51"/>
      <c r="C88" s="113" t="s">
        <v>4</v>
      </c>
      <c r="D88" s="114"/>
      <c r="E88" s="115"/>
      <c r="F88" s="10"/>
      <c r="G88" s="9"/>
      <c r="H88" s="113" t="s">
        <v>31</v>
      </c>
      <c r="I88" s="114"/>
      <c r="J88" s="116"/>
      <c r="K88" s="6"/>
      <c r="L88" s="51"/>
      <c r="M88" s="113" t="s">
        <v>4</v>
      </c>
      <c r="N88" s="114"/>
      <c r="O88" s="115"/>
      <c r="P88" s="10"/>
      <c r="Q88" s="9"/>
      <c r="R88" s="113" t="s">
        <v>31</v>
      </c>
      <c r="S88" s="114"/>
      <c r="T88" s="116"/>
    </row>
    <row r="89" spans="1:20" ht="16">
      <c r="A89" s="111"/>
      <c r="B89" s="54"/>
      <c r="C89" s="44" t="s">
        <v>0</v>
      </c>
      <c r="D89" s="48" t="s">
        <v>27</v>
      </c>
      <c r="E89" s="48" t="s">
        <v>28</v>
      </c>
      <c r="F89" s="6"/>
      <c r="G89" s="12"/>
      <c r="H89" s="44" t="s">
        <v>0</v>
      </c>
      <c r="I89" s="48" t="s">
        <v>27</v>
      </c>
      <c r="J89" s="55" t="s">
        <v>28</v>
      </c>
      <c r="K89" s="6"/>
      <c r="L89" s="54"/>
      <c r="M89" s="44" t="s">
        <v>0</v>
      </c>
      <c r="N89" s="48" t="s">
        <v>27</v>
      </c>
      <c r="O89" s="48" t="s">
        <v>28</v>
      </c>
      <c r="P89" s="6"/>
      <c r="Q89" s="12"/>
      <c r="R89" s="44" t="s">
        <v>0</v>
      </c>
      <c r="S89" s="48" t="s">
        <v>27</v>
      </c>
      <c r="T89" s="55" t="s">
        <v>28</v>
      </c>
    </row>
    <row r="90" spans="1:20">
      <c r="A90" s="111"/>
      <c r="B90" s="58" t="s">
        <v>29</v>
      </c>
      <c r="C90" s="25" t="s">
        <v>7</v>
      </c>
      <c r="D90" s="6" t="s">
        <v>7</v>
      </c>
      <c r="E90" s="26" t="s">
        <v>7</v>
      </c>
      <c r="F90" s="6"/>
      <c r="G90" s="20" t="s">
        <v>29</v>
      </c>
      <c r="H90" s="49" t="s">
        <v>7</v>
      </c>
      <c r="I90" s="50" t="s">
        <v>7</v>
      </c>
      <c r="J90" s="68" t="s">
        <v>7</v>
      </c>
      <c r="K90" s="6"/>
      <c r="L90" s="60" t="s">
        <v>29</v>
      </c>
      <c r="M90" s="42">
        <v>29.49</v>
      </c>
      <c r="N90" s="38">
        <v>43.29</v>
      </c>
      <c r="O90" s="108">
        <v>28.68</v>
      </c>
      <c r="P90" s="6"/>
      <c r="Q90" s="20" t="s">
        <v>29</v>
      </c>
      <c r="R90" s="49">
        <f>M90/$M$96</f>
        <v>0.96100369324353674</v>
      </c>
      <c r="S90" s="49">
        <f t="shared" ref="S90:T95" si="31">N90/$M$96</f>
        <v>1.410710406256789</v>
      </c>
      <c r="T90" s="57">
        <f t="shared" si="31"/>
        <v>0.93460786443623722</v>
      </c>
    </row>
    <row r="91" spans="1:20">
      <c r="A91" s="111"/>
      <c r="B91" s="58"/>
      <c r="C91" s="25"/>
      <c r="D91" s="6"/>
      <c r="E91" s="26"/>
      <c r="F91" s="6"/>
      <c r="G91" s="14"/>
      <c r="H91" s="17"/>
      <c r="I91" s="18"/>
      <c r="J91" s="69"/>
      <c r="K91" s="6"/>
      <c r="L91" s="58"/>
      <c r="M91" s="25">
        <v>28.2</v>
      </c>
      <c r="N91" s="6">
        <v>29</v>
      </c>
      <c r="O91" s="26">
        <v>29.47</v>
      </c>
      <c r="P91" s="6"/>
      <c r="Q91" s="14"/>
      <c r="R91" s="17">
        <f t="shared" ref="R91:R95" si="32">M91/$M$96</f>
        <v>0.91896589180968924</v>
      </c>
      <c r="S91" s="17">
        <f t="shared" si="31"/>
        <v>0.9450358461872691</v>
      </c>
      <c r="T91" s="59">
        <f t="shared" si="31"/>
        <v>0.96035194438409732</v>
      </c>
    </row>
    <row r="92" spans="1:20">
      <c r="A92" s="111"/>
      <c r="B92" s="58"/>
      <c r="C92" s="25"/>
      <c r="D92" s="6"/>
      <c r="E92" s="26"/>
      <c r="F92" s="6"/>
      <c r="G92" s="14"/>
      <c r="H92" s="17"/>
      <c r="I92" s="18"/>
      <c r="J92" s="69"/>
      <c r="K92" s="6"/>
      <c r="L92" s="58"/>
      <c r="M92" s="25">
        <v>29.42</v>
      </c>
      <c r="N92" s="6">
        <v>18.66</v>
      </c>
      <c r="O92" s="26">
        <v>28.66</v>
      </c>
      <c r="P92" s="6"/>
      <c r="Q92" s="14"/>
      <c r="R92" s="17">
        <f t="shared" si="32"/>
        <v>0.95872257223549862</v>
      </c>
      <c r="S92" s="17">
        <f t="shared" si="31"/>
        <v>0.60808168585704969</v>
      </c>
      <c r="T92" s="59">
        <f t="shared" si="31"/>
        <v>0.9339561155767977</v>
      </c>
    </row>
    <row r="93" spans="1:20">
      <c r="A93" s="111"/>
      <c r="B93" s="58"/>
      <c r="C93" s="25"/>
      <c r="D93" s="6"/>
      <c r="E93" s="26"/>
      <c r="F93" s="6"/>
      <c r="G93" s="14"/>
      <c r="H93" s="17"/>
      <c r="I93" s="18"/>
      <c r="J93" s="69"/>
      <c r="K93" s="6"/>
      <c r="L93" s="58"/>
      <c r="M93" s="25">
        <v>38.18</v>
      </c>
      <c r="N93" s="6"/>
      <c r="O93" s="26">
        <v>28.84</v>
      </c>
      <c r="P93" s="6"/>
      <c r="Q93" s="14"/>
      <c r="R93" s="17">
        <f t="shared" si="32"/>
        <v>1.2441885726699977</v>
      </c>
      <c r="S93" s="17"/>
      <c r="T93" s="59">
        <f t="shared" si="31"/>
        <v>0.93982185531175322</v>
      </c>
    </row>
    <row r="94" spans="1:20">
      <c r="A94" s="111"/>
      <c r="B94" s="58"/>
      <c r="C94" s="25"/>
      <c r="D94" s="6"/>
      <c r="E94" s="26"/>
      <c r="F94" s="6"/>
      <c r="G94" s="14"/>
      <c r="H94" s="17"/>
      <c r="I94" s="18"/>
      <c r="J94" s="69"/>
      <c r="K94" s="6"/>
      <c r="L94" s="58"/>
      <c r="M94" s="25">
        <v>34.58</v>
      </c>
      <c r="N94" s="6"/>
      <c r="O94" s="26">
        <v>28.47</v>
      </c>
      <c r="P94" s="6"/>
      <c r="Q94" s="14"/>
      <c r="R94" s="17">
        <f t="shared" si="32"/>
        <v>1.1268737779708884</v>
      </c>
      <c r="S94" s="17"/>
      <c r="T94" s="59">
        <f t="shared" si="31"/>
        <v>0.92776450141212252</v>
      </c>
    </row>
    <row r="95" spans="1:20">
      <c r="A95" s="111"/>
      <c r="B95" s="58"/>
      <c r="C95" s="25"/>
      <c r="D95" s="6"/>
      <c r="E95" s="26"/>
      <c r="F95" s="6"/>
      <c r="G95" s="14"/>
      <c r="H95" s="17"/>
      <c r="I95" s="18"/>
      <c r="J95" s="69"/>
      <c r="K95" s="6"/>
      <c r="L95" s="58"/>
      <c r="M95" s="25">
        <v>24.25</v>
      </c>
      <c r="N95" s="6"/>
      <c r="O95" s="26">
        <v>31.11</v>
      </c>
      <c r="P95" s="6"/>
      <c r="Q95" s="14"/>
      <c r="R95" s="23">
        <f t="shared" si="32"/>
        <v>0.79024549207038886</v>
      </c>
      <c r="S95" s="23"/>
      <c r="T95" s="67">
        <f t="shared" si="31"/>
        <v>1.0137953508581359</v>
      </c>
    </row>
    <row r="96" spans="1:20">
      <c r="A96" s="111"/>
      <c r="B96" s="60" t="s">
        <v>30</v>
      </c>
      <c r="C96" s="20"/>
      <c r="D96" s="20"/>
      <c r="E96" s="21" t="s">
        <v>9</v>
      </c>
      <c r="F96" s="6"/>
      <c r="G96" s="20" t="s">
        <v>30</v>
      </c>
      <c r="H96" s="20"/>
      <c r="I96" s="20"/>
      <c r="J96" s="61" t="s">
        <v>9</v>
      </c>
      <c r="K96" s="6"/>
      <c r="L96" s="60" t="s">
        <v>30</v>
      </c>
      <c r="M96" s="20">
        <f>AVERAGE(M90:M95)</f>
        <v>30.686666666666667</v>
      </c>
      <c r="N96" s="20">
        <f>AVERAGE(N90:N95)</f>
        <v>30.316666666666663</v>
      </c>
      <c r="O96" s="21">
        <f>AVERAGE(O90:O95)</f>
        <v>29.205000000000002</v>
      </c>
      <c r="P96" s="6"/>
      <c r="Q96" s="20" t="s">
        <v>30</v>
      </c>
      <c r="R96" s="20">
        <f>AVERAGE(R90:R95)</f>
        <v>0.99999999999999989</v>
      </c>
      <c r="S96" s="20">
        <f>AVERAGE(S90:S95)</f>
        <v>0.98794264610036919</v>
      </c>
      <c r="T96" s="61">
        <f>AVERAGE(T90:T95)</f>
        <v>0.95171627199652387</v>
      </c>
    </row>
    <row r="97" spans="1:20">
      <c r="A97" s="111"/>
      <c r="B97" s="58" t="s">
        <v>1</v>
      </c>
      <c r="C97" s="14"/>
      <c r="D97" s="14"/>
      <c r="E97" s="13"/>
      <c r="F97" s="6"/>
      <c r="G97" s="13" t="s">
        <v>1</v>
      </c>
      <c r="H97" s="14"/>
      <c r="I97" s="14"/>
      <c r="J97" s="62"/>
      <c r="K97" s="6"/>
      <c r="L97" s="58" t="s">
        <v>1</v>
      </c>
      <c r="M97" s="14">
        <f>STDEV(M90:M95)</f>
        <v>4.9388001241867023</v>
      </c>
      <c r="N97" s="14">
        <f>STDEV(N90:N95)</f>
        <v>12.367676957833813</v>
      </c>
      <c r="O97" s="13">
        <f>STDEV(O90:O95)</f>
        <v>0.99451998471624481</v>
      </c>
      <c r="P97" s="6"/>
      <c r="Q97" s="13" t="s">
        <v>1</v>
      </c>
      <c r="R97" s="14">
        <f>STDEV(R90:R95)</f>
        <v>0.1609428673969181</v>
      </c>
      <c r="S97" s="14">
        <f>STDEV(S90:S95)</f>
        <v>0.40303096755921597</v>
      </c>
      <c r="T97" s="62">
        <f>STDEV(T90:T95)</f>
        <v>3.2408863286429841E-2</v>
      </c>
    </row>
    <row r="98" spans="1:20">
      <c r="A98" s="111"/>
      <c r="B98" s="58" t="s">
        <v>2</v>
      </c>
      <c r="C98" s="14"/>
      <c r="D98" s="14"/>
      <c r="E98" s="13"/>
      <c r="F98" s="6"/>
      <c r="G98" s="13" t="s">
        <v>2</v>
      </c>
      <c r="H98" s="14"/>
      <c r="I98" s="14"/>
      <c r="J98" s="62"/>
      <c r="K98" s="6"/>
      <c r="L98" s="58" t="s">
        <v>2</v>
      </c>
      <c r="M98" s="14">
        <f>M97/SQRT(COUNT(M90:M95))</f>
        <v>2.016256707641936</v>
      </c>
      <c r="N98" s="14">
        <f>N97/SQRT(COUNT(N90:N95))</f>
        <v>7.1404816208556845</v>
      </c>
      <c r="O98" s="13">
        <f>O97/SQRT(COUNT(O90:O95))</f>
        <v>0.40601108359255417</v>
      </c>
      <c r="P98" s="6"/>
      <c r="Q98" s="13" t="s">
        <v>2</v>
      </c>
      <c r="R98" s="14">
        <f>R97/SQRT(COUNT(R90:R95))</f>
        <v>6.5704650477144008E-2</v>
      </c>
      <c r="S98" s="14">
        <f>S97/SQRT(COUNT(S90:S95))</f>
        <v>0.23269003761206869</v>
      </c>
      <c r="T98" s="62">
        <f>T97/SQRT(COUNT(T90:T95))</f>
        <v>1.3230863032562037E-2</v>
      </c>
    </row>
    <row r="99" spans="1:20" ht="16" thickBot="1">
      <c r="A99" s="112"/>
      <c r="B99" s="70" t="s">
        <v>3</v>
      </c>
      <c r="C99" s="71"/>
      <c r="D99" s="71"/>
      <c r="E99" s="72"/>
      <c r="F99" s="73"/>
      <c r="G99" s="74" t="s">
        <v>3</v>
      </c>
      <c r="H99" s="71"/>
      <c r="I99" s="71"/>
      <c r="J99" s="75"/>
      <c r="K99" s="73"/>
      <c r="L99" s="70" t="s">
        <v>3</v>
      </c>
      <c r="M99" s="71">
        <f>COUNT(M90:M95)</f>
        <v>6</v>
      </c>
      <c r="N99" s="71">
        <f>COUNT(N90:N95)</f>
        <v>3</v>
      </c>
      <c r="O99" s="72">
        <f>COUNT(O90:O95)</f>
        <v>6</v>
      </c>
      <c r="P99" s="73"/>
      <c r="Q99" s="74" t="s">
        <v>3</v>
      </c>
      <c r="R99" s="71">
        <f>COUNT(R90:R95)</f>
        <v>6</v>
      </c>
      <c r="S99" s="71">
        <f>COUNT(S90:S95)</f>
        <v>3</v>
      </c>
      <c r="T99" s="75">
        <f>COUNT(T90:T95)</f>
        <v>6</v>
      </c>
    </row>
    <row r="100" spans="1:20" ht="16" thickTop="1">
      <c r="A100" s="41"/>
      <c r="B100" s="7"/>
      <c r="C100" s="7"/>
      <c r="D100" s="7"/>
      <c r="E100" s="7"/>
      <c r="F100" s="7"/>
      <c r="G100" s="7"/>
      <c r="H100" s="7"/>
      <c r="I100" s="7"/>
      <c r="J100" s="7"/>
      <c r="L100" s="7"/>
      <c r="M100" s="7"/>
      <c r="N100" s="7"/>
      <c r="O100" s="7"/>
      <c r="P100" s="7"/>
      <c r="Q100" s="7"/>
      <c r="R100" s="7"/>
      <c r="S100" s="7"/>
      <c r="T100" s="7"/>
    </row>
    <row r="101" spans="1:20">
      <c r="A101" s="41"/>
    </row>
    <row r="102" spans="1:20">
      <c r="B102" s="33" t="s">
        <v>38</v>
      </c>
    </row>
    <row r="103" spans="1:20">
      <c r="B103" s="33" t="s">
        <v>40</v>
      </c>
    </row>
    <row r="104" spans="1:20">
      <c r="B104" s="43" t="s">
        <v>8</v>
      </c>
    </row>
    <row r="105" spans="1:20">
      <c r="B105" s="37" t="s">
        <v>10</v>
      </c>
    </row>
    <row r="119" spans="12:20">
      <c r="L119" s="22"/>
      <c r="M119" s="7"/>
      <c r="N119" s="7"/>
      <c r="O119" s="7"/>
      <c r="P119" s="7"/>
      <c r="Q119" s="7"/>
      <c r="R119" s="7"/>
      <c r="S119" s="7"/>
      <c r="T119" s="7"/>
    </row>
    <row r="150" spans="12:20">
      <c r="L150" s="7"/>
      <c r="M150" s="7"/>
      <c r="N150" s="7"/>
      <c r="O150" s="7"/>
      <c r="P150" s="7"/>
      <c r="Q150" s="7"/>
      <c r="R150" s="7"/>
      <c r="S150" s="7"/>
      <c r="T150" s="7"/>
    </row>
    <row r="151" spans="12:20">
      <c r="L151" s="7"/>
      <c r="M151" s="7"/>
      <c r="N151" s="7"/>
      <c r="O151" s="7"/>
      <c r="P151" s="7"/>
      <c r="Q151" s="7"/>
      <c r="R151" s="7"/>
      <c r="S151" s="7"/>
      <c r="T151" s="7"/>
    </row>
  </sheetData>
  <mergeCells count="32">
    <mergeCell ref="C72:E72"/>
    <mergeCell ref="H72:J72"/>
    <mergeCell ref="C3:E3"/>
    <mergeCell ref="H3:J3"/>
    <mergeCell ref="C37:E37"/>
    <mergeCell ref="H37:J37"/>
    <mergeCell ref="C55:E55"/>
    <mergeCell ref="H55:J55"/>
    <mergeCell ref="C19:E19"/>
    <mergeCell ref="H19:J19"/>
    <mergeCell ref="M3:O3"/>
    <mergeCell ref="R3:T3"/>
    <mergeCell ref="M37:O37"/>
    <mergeCell ref="R37:T37"/>
    <mergeCell ref="M55:O55"/>
    <mergeCell ref="R55:T55"/>
    <mergeCell ref="A87:A99"/>
    <mergeCell ref="C88:E88"/>
    <mergeCell ref="H88:J88"/>
    <mergeCell ref="B1:J1"/>
    <mergeCell ref="L1:T1"/>
    <mergeCell ref="A2:A16"/>
    <mergeCell ref="A18:A34"/>
    <mergeCell ref="A36:A52"/>
    <mergeCell ref="A54:A69"/>
    <mergeCell ref="A71:A85"/>
    <mergeCell ref="M72:O72"/>
    <mergeCell ref="R72:T72"/>
    <mergeCell ref="M88:O88"/>
    <mergeCell ref="R88:T88"/>
    <mergeCell ref="M19:O19"/>
    <mergeCell ref="R19:T19"/>
  </mergeCells>
  <phoneticPr fontId="13" type="noConversion"/>
  <pageMargins left="0.75" right="0.75" top="1" bottom="1" header="0.5" footer="0.5"/>
  <pageSetup scale="3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 gjd_cx mutants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2017-04-20T01:42:00Z</dcterms:modified>
</cp:coreProperties>
</file>