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3 gjd_cx multimutants" sheetId="16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6" l="1"/>
  <c r="L8" i="16"/>
  <c r="M8" i="16"/>
  <c r="L9" i="16"/>
  <c r="M9" i="16"/>
  <c r="J9" i="16"/>
  <c r="J8" i="16"/>
  <c r="M7" i="16"/>
  <c r="L7" i="16"/>
  <c r="K7" i="16"/>
  <c r="J7" i="16"/>
  <c r="C22" i="16"/>
  <c r="K19" i="16"/>
  <c r="L19" i="16"/>
  <c r="M19" i="16"/>
  <c r="N19" i="16"/>
  <c r="K20" i="16"/>
  <c r="L20" i="16"/>
  <c r="M20" i="16"/>
  <c r="N20" i="16"/>
  <c r="K21" i="16"/>
  <c r="L21" i="16"/>
  <c r="M21" i="16"/>
  <c r="J21" i="16"/>
  <c r="J20" i="16"/>
  <c r="J19" i="16"/>
  <c r="N25" i="16"/>
  <c r="M25" i="16"/>
  <c r="L25" i="16"/>
  <c r="K25" i="16"/>
  <c r="J25" i="16"/>
  <c r="G25" i="16"/>
  <c r="F25" i="16"/>
  <c r="E25" i="16"/>
  <c r="D25" i="16"/>
  <c r="C25" i="16"/>
  <c r="N23" i="16"/>
  <c r="N24" i="16"/>
  <c r="M23" i="16"/>
  <c r="M24" i="16"/>
  <c r="L23" i="16"/>
  <c r="L24" i="16"/>
  <c r="K23" i="16"/>
  <c r="K24" i="16"/>
  <c r="J23" i="16"/>
  <c r="J24" i="16"/>
  <c r="G23" i="16"/>
  <c r="G24" i="16"/>
  <c r="F23" i="16"/>
  <c r="F24" i="16"/>
  <c r="E23" i="16"/>
  <c r="E24" i="16"/>
  <c r="D23" i="16"/>
  <c r="D24" i="16"/>
  <c r="C23" i="16"/>
  <c r="C24" i="16"/>
  <c r="N22" i="16"/>
  <c r="M22" i="16"/>
  <c r="L22" i="16"/>
  <c r="K22" i="16"/>
  <c r="J22" i="16"/>
  <c r="G22" i="16"/>
  <c r="F22" i="16"/>
  <c r="E22" i="16"/>
  <c r="D22" i="16"/>
  <c r="K5" i="16"/>
  <c r="L5" i="16"/>
  <c r="M5" i="16"/>
  <c r="N5" i="16"/>
  <c r="K6" i="16"/>
  <c r="L6" i="16"/>
  <c r="M6" i="16"/>
  <c r="N6" i="16"/>
  <c r="J6" i="16"/>
  <c r="J5" i="16"/>
  <c r="N13" i="16"/>
  <c r="M13" i="16"/>
  <c r="L13" i="16"/>
  <c r="K13" i="16"/>
  <c r="J13" i="16"/>
  <c r="N11" i="16"/>
  <c r="N12" i="16"/>
  <c r="M11" i="16"/>
  <c r="M12" i="16"/>
  <c r="L11" i="16"/>
  <c r="L12" i="16"/>
  <c r="K11" i="16"/>
  <c r="K12" i="16"/>
  <c r="J11" i="16"/>
  <c r="J12" i="16"/>
  <c r="N10" i="16"/>
  <c r="M10" i="16"/>
  <c r="L10" i="16"/>
  <c r="K10" i="16"/>
  <c r="J10" i="16"/>
  <c r="G10" i="16"/>
  <c r="D10" i="16"/>
  <c r="E10" i="16"/>
  <c r="F10" i="16"/>
  <c r="D11" i="16"/>
  <c r="E11" i="16"/>
  <c r="F11" i="16"/>
  <c r="G11" i="16"/>
  <c r="D12" i="16"/>
  <c r="E12" i="16"/>
  <c r="F12" i="16"/>
  <c r="G12" i="16"/>
  <c r="D13" i="16"/>
  <c r="E13" i="16"/>
  <c r="F13" i="16"/>
  <c r="G13" i="16"/>
  <c r="C13" i="16"/>
  <c r="C11" i="16"/>
  <c r="C12" i="16"/>
</calcChain>
</file>

<file path=xl/sharedStrings.xml><?xml version="1.0" encoding="utf-8"?>
<sst xmlns="http://schemas.openxmlformats.org/spreadsheetml/2006/main" count="53" uniqueCount="18">
  <si>
    <t>wt</t>
  </si>
  <si>
    <t>stdev</t>
  </si>
  <si>
    <t>sterr</t>
  </si>
  <si>
    <t>n</t>
  </si>
  <si>
    <t>anti-Cx36 - RAW pixel values</t>
  </si>
  <si>
    <t>anti-Cx36 - NORMALIZED to wt ave.</t>
  </si>
  <si>
    <t>M/CoLo - spinal cord</t>
  </si>
  <si>
    <t>Aud/M - club ending, hindbrain</t>
  </si>
  <si>
    <r>
      <t xml:space="preserve">gjd1a </t>
    </r>
    <r>
      <rPr>
        <b/>
        <vertAlign val="superscript"/>
        <sz val="12"/>
        <rFont val="Calibri"/>
        <scheme val="minor"/>
      </rPr>
      <t>Δ8bp / Δ8bp</t>
    </r>
  </si>
  <si>
    <r>
      <t xml:space="preserve">gjd2a </t>
    </r>
    <r>
      <rPr>
        <b/>
        <vertAlign val="superscript"/>
        <sz val="12"/>
        <rFont val="Calibri"/>
        <scheme val="minor"/>
      </rPr>
      <t>Δ5bp / Δ5bp</t>
    </r>
  </si>
  <si>
    <r>
      <t xml:space="preserve">gjd1b </t>
    </r>
    <r>
      <rPr>
        <b/>
        <vertAlign val="superscript"/>
        <sz val="12"/>
        <rFont val="Calibri"/>
        <scheme val="minor"/>
      </rPr>
      <t>Δ8bp / Δ8bp</t>
    </r>
  </si>
  <si>
    <r>
      <t xml:space="preserve">gjd2b </t>
    </r>
    <r>
      <rPr>
        <b/>
        <vertAlign val="superscript"/>
        <sz val="12"/>
        <rFont val="Calibri"/>
        <scheme val="minor"/>
      </rPr>
      <t>G42* / G42*</t>
    </r>
  </si>
  <si>
    <r>
      <t xml:space="preserve">gjd1b </t>
    </r>
    <r>
      <rPr>
        <b/>
        <vertAlign val="superscript"/>
        <sz val="12"/>
        <rFont val="Calibri"/>
        <scheme val="minor"/>
      </rPr>
      <t>Δ8bp / Δ8bp</t>
    </r>
    <r>
      <rPr>
        <b/>
        <sz val="12"/>
        <rFont val="Calibri"/>
        <scheme val="minor"/>
      </rPr>
      <t>; gjd2b</t>
    </r>
    <r>
      <rPr>
        <b/>
        <vertAlign val="superscript"/>
        <sz val="12"/>
        <rFont val="Calibri"/>
        <scheme val="minor"/>
      </rPr>
      <t xml:space="preserve"> G42* / G42*</t>
    </r>
  </si>
  <si>
    <t>avg. for animal</t>
  </si>
  <si>
    <t>avg.</t>
  </si>
  <si>
    <t>- for M/CoLo, each avg. for animal represents 12-16 individual M/CoLo synapses</t>
  </si>
  <si>
    <t>Fig.3</t>
  </si>
  <si>
    <t>- for Aud/M, each avg. for animal represents 8-12 individual Aud/M synapses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</si>
</sst>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22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Font="1"/>
    <xf numFmtId="0" fontId="0" fillId="0" borderId="0" xfId="0" applyFont="1" applyBorder="1"/>
    <xf numFmtId="2" fontId="0" fillId="0" borderId="0" xfId="0" applyNumberFormat="1" applyFont="1"/>
    <xf numFmtId="0" fontId="0" fillId="0" borderId="5" xfId="0" applyFont="1" applyBorder="1"/>
    <xf numFmtId="0" fontId="4" fillId="0" borderId="0" xfId="0" applyFont="1"/>
    <xf numFmtId="2" fontId="3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/>
    <xf numFmtId="2" fontId="0" fillId="0" borderId="5" xfId="0" applyNumberFormat="1" applyFont="1" applyBorder="1"/>
    <xf numFmtId="2" fontId="0" fillId="0" borderId="6" xfId="0" applyNumberFormat="1" applyFont="1" applyBorder="1"/>
    <xf numFmtId="2" fontId="0" fillId="0" borderId="8" xfId="0" applyNumberFormat="1" applyFont="1" applyBorder="1"/>
    <xf numFmtId="2" fontId="0" fillId="0" borderId="3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0" fillId="0" borderId="2" xfId="0" applyNumberFormat="1" applyFont="1" applyBorder="1"/>
    <xf numFmtId="2" fontId="0" fillId="0" borderId="7" xfId="0" applyNumberFormat="1" applyFont="1" applyBorder="1"/>
    <xf numFmtId="0" fontId="0" fillId="0" borderId="3" xfId="0" applyFont="1" applyBorder="1"/>
    <xf numFmtId="0" fontId="0" fillId="0" borderId="1" xfId="0" applyFont="1" applyBorder="1"/>
    <xf numFmtId="2" fontId="0" fillId="0" borderId="0" xfId="0" quotePrefix="1" applyNumberFormat="1" applyFont="1" applyBorder="1"/>
    <xf numFmtId="2" fontId="5" fillId="0" borderId="14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left"/>
    </xf>
    <xf numFmtId="0" fontId="0" fillId="0" borderId="4" xfId="0" applyFont="1" applyBorder="1"/>
    <xf numFmtId="0" fontId="0" fillId="0" borderId="0" xfId="0" applyFont="1" applyBorder="1" applyAlignment="1">
      <alignment horizontal="left"/>
    </xf>
    <xf numFmtId="0" fontId="0" fillId="0" borderId="0" xfId="0" quotePrefix="1" applyFont="1"/>
    <xf numFmtId="2" fontId="0" fillId="0" borderId="2" xfId="0" applyNumberFormat="1" applyFont="1" applyFill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3" fillId="0" borderId="15" xfId="0" applyNumberFormat="1" applyFont="1" applyFill="1" applyBorder="1" applyAlignment="1">
      <alignment horizontal="left"/>
    </xf>
    <xf numFmtId="2" fontId="0" fillId="0" borderId="18" xfId="0" applyNumberFormat="1" applyFont="1" applyBorder="1"/>
    <xf numFmtId="2" fontId="0" fillId="0" borderId="15" xfId="0" applyNumberFormat="1" applyFont="1" applyBorder="1"/>
    <xf numFmtId="2" fontId="0" fillId="0" borderId="21" xfId="0" applyNumberFormat="1" applyFont="1" applyBorder="1"/>
    <xf numFmtId="2" fontId="0" fillId="0" borderId="19" xfId="0" applyNumberFormat="1" applyFont="1" applyBorder="1"/>
    <xf numFmtId="2" fontId="0" fillId="0" borderId="20" xfId="0" applyNumberFormat="1" applyFont="1" applyBorder="1"/>
    <xf numFmtId="2" fontId="7" fillId="0" borderId="16" xfId="0" applyNumberFormat="1" applyFont="1" applyBorder="1" applyAlignment="1">
      <alignment horizontal="left"/>
    </xf>
    <xf numFmtId="2" fontId="0" fillId="0" borderId="22" xfId="0" applyNumberFormat="1" applyFont="1" applyBorder="1"/>
    <xf numFmtId="2" fontId="0" fillId="0" borderId="23" xfId="0" applyNumberFormat="1" applyFont="1" applyBorder="1"/>
    <xf numFmtId="2" fontId="0" fillId="0" borderId="25" xfId="0" applyNumberFormat="1" applyFont="1" applyBorder="1"/>
    <xf numFmtId="2" fontId="0" fillId="0" borderId="24" xfId="0" applyNumberFormat="1" applyFont="1" applyBorder="1"/>
    <xf numFmtId="2" fontId="5" fillId="0" borderId="10" xfId="0" applyNumberFormat="1" applyFont="1" applyBorder="1" applyAlignment="1">
      <alignment horizontal="center"/>
    </xf>
    <xf numFmtId="2" fontId="7" fillId="0" borderId="22" xfId="0" applyNumberFormat="1" applyFont="1" applyBorder="1" applyAlignment="1">
      <alignment horizontal="left"/>
    </xf>
    <xf numFmtId="0" fontId="8" fillId="0" borderId="10" xfId="0" applyFont="1" applyBorder="1"/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0" fillId="0" borderId="17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1"/>
  <sheetViews>
    <sheetView tabSelected="1" workbookViewId="0">
      <selection activeCell="B30" sqref="B30"/>
    </sheetView>
  </sheetViews>
  <sheetFormatPr baseColWidth="10" defaultRowHeight="15" x14ac:dyDescent="0"/>
  <cols>
    <col min="1" max="1" width="8.6640625" style="3" customWidth="1"/>
    <col min="2" max="2" width="12.83203125" style="3" customWidth="1"/>
    <col min="3" max="6" width="11.83203125" style="3" customWidth="1"/>
    <col min="7" max="7" width="24.83203125" style="3" customWidth="1"/>
    <col min="8" max="8" width="3.33203125" style="3" customWidth="1"/>
    <col min="9" max="9" width="12.83203125" style="3" customWidth="1"/>
    <col min="10" max="13" width="11.83203125" style="3" customWidth="1"/>
    <col min="14" max="14" width="24.83203125" style="3" customWidth="1"/>
    <col min="15" max="16384" width="10.83203125" style="3"/>
  </cols>
  <sheetData>
    <row r="1" spans="1:14" s="1" customFormat="1" ht="32" thickTop="1" thickBot="1">
      <c r="A1" s="39" t="s">
        <v>16</v>
      </c>
      <c r="B1" s="40" t="s">
        <v>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4" ht="16" thickTop="1">
      <c r="B2" s="26"/>
      <c r="C2" s="45" t="s">
        <v>4</v>
      </c>
      <c r="D2" s="46"/>
      <c r="E2" s="46"/>
      <c r="F2" s="46"/>
      <c r="G2" s="48"/>
      <c r="H2" s="7"/>
      <c r="I2" s="6"/>
      <c r="J2" s="45" t="s">
        <v>5</v>
      </c>
      <c r="K2" s="46"/>
      <c r="L2" s="46"/>
      <c r="M2" s="46"/>
      <c r="N2" s="47"/>
    </row>
    <row r="3" spans="1:14" ht="16">
      <c r="B3" s="26"/>
      <c r="C3" s="24"/>
      <c r="D3" s="43" t="s">
        <v>8</v>
      </c>
      <c r="E3" s="43"/>
      <c r="F3" s="43"/>
      <c r="G3" s="43"/>
      <c r="H3" s="7"/>
      <c r="I3" s="6"/>
      <c r="J3" s="24"/>
      <c r="K3" s="43" t="s">
        <v>8</v>
      </c>
      <c r="L3" s="43"/>
      <c r="M3" s="43"/>
      <c r="N3" s="44"/>
    </row>
    <row r="4" spans="1:14" ht="16">
      <c r="B4" s="27"/>
      <c r="C4" s="25" t="s">
        <v>0</v>
      </c>
      <c r="D4" s="37" t="s">
        <v>9</v>
      </c>
      <c r="E4" s="37" t="s">
        <v>10</v>
      </c>
      <c r="F4" s="37" t="s">
        <v>11</v>
      </c>
      <c r="G4" s="37" t="s">
        <v>12</v>
      </c>
      <c r="H4" s="12"/>
      <c r="I4" s="8"/>
      <c r="J4" s="25" t="s">
        <v>0</v>
      </c>
      <c r="K4" s="37" t="s">
        <v>9</v>
      </c>
      <c r="L4" s="37" t="s">
        <v>10</v>
      </c>
      <c r="M4" s="37" t="s">
        <v>11</v>
      </c>
      <c r="N4" s="19" t="s">
        <v>12</v>
      </c>
    </row>
    <row r="5" spans="1:14">
      <c r="B5" s="28" t="s">
        <v>13</v>
      </c>
      <c r="C5" s="16">
        <v>26.37</v>
      </c>
      <c r="D5" s="2">
        <v>2.78</v>
      </c>
      <c r="E5" s="2">
        <v>4.49</v>
      </c>
      <c r="F5" s="2">
        <v>8.73</v>
      </c>
      <c r="G5" s="17">
        <v>9.34</v>
      </c>
      <c r="H5" s="12"/>
      <c r="I5" s="11" t="s">
        <v>13</v>
      </c>
      <c r="J5" s="11">
        <f t="shared" ref="J5:N6" si="0">C5/$C$10</f>
        <v>0.91664349276974422</v>
      </c>
      <c r="K5" s="11">
        <f t="shared" si="0"/>
        <v>9.6635150166852049E-2</v>
      </c>
      <c r="L5" s="11">
        <f t="shared" si="0"/>
        <v>0.15607619577308121</v>
      </c>
      <c r="M5" s="11">
        <f t="shared" si="0"/>
        <v>0.30346218020022248</v>
      </c>
      <c r="N5" s="31">
        <f t="shared" si="0"/>
        <v>0.32466629588431589</v>
      </c>
    </row>
    <row r="6" spans="1:14">
      <c r="B6" s="28"/>
      <c r="C6" s="16">
        <v>30.2</v>
      </c>
      <c r="D6" s="2">
        <v>2.0099999999999998</v>
      </c>
      <c r="E6" s="2">
        <v>8.39</v>
      </c>
      <c r="F6" s="2">
        <v>7.06</v>
      </c>
      <c r="G6" s="17">
        <v>8.67</v>
      </c>
      <c r="H6" s="12"/>
      <c r="I6" s="11"/>
      <c r="J6" s="11">
        <f t="shared" si="0"/>
        <v>1.0497775305895438</v>
      </c>
      <c r="K6" s="11">
        <f t="shared" si="0"/>
        <v>6.9869299221357054E-2</v>
      </c>
      <c r="L6" s="11">
        <f t="shared" si="0"/>
        <v>0.29164349276974416</v>
      </c>
      <c r="M6" s="11">
        <f t="shared" si="0"/>
        <v>0.24541156840934369</v>
      </c>
      <c r="N6" s="31">
        <f t="shared" si="0"/>
        <v>0.3013765294771969</v>
      </c>
    </row>
    <row r="7" spans="1:14">
      <c r="B7" s="28"/>
      <c r="C7" s="16">
        <v>27.59</v>
      </c>
      <c r="D7" s="2">
        <v>2.38</v>
      </c>
      <c r="E7" s="2">
        <v>9.4600000000000009</v>
      </c>
      <c r="F7" s="2">
        <v>8.4700000000000006</v>
      </c>
      <c r="G7" s="13"/>
      <c r="H7" s="12"/>
      <c r="I7" s="11"/>
      <c r="J7" s="11">
        <f t="shared" ref="J7:J9" si="1">C7/$C$10</f>
        <v>0.95905172413793105</v>
      </c>
      <c r="K7" s="11">
        <f>D7/$C$10</f>
        <v>8.2730812013348157E-2</v>
      </c>
      <c r="L7" s="11">
        <f>E7/$C$10</f>
        <v>0.3288375973303671</v>
      </c>
      <c r="M7" s="11">
        <f>F7/$C$10</f>
        <v>0.29442436040044495</v>
      </c>
      <c r="N7" s="31"/>
    </row>
    <row r="8" spans="1:14">
      <c r="B8" s="28"/>
      <c r="C8" s="16">
        <v>31</v>
      </c>
      <c r="D8" s="2"/>
      <c r="E8" s="2">
        <v>7.38</v>
      </c>
      <c r="F8" s="2">
        <v>6.63</v>
      </c>
      <c r="G8" s="17"/>
      <c r="H8" s="12"/>
      <c r="I8" s="11"/>
      <c r="J8" s="11">
        <f t="shared" si="1"/>
        <v>1.0775862068965516</v>
      </c>
      <c r="K8" s="11"/>
      <c r="L8" s="11">
        <f t="shared" ref="L8:L9" si="2">E8/$C$10</f>
        <v>0.2565350389321468</v>
      </c>
      <c r="M8" s="11">
        <f t="shared" ref="M8:M9" si="3">F8/$C$10</f>
        <v>0.23046440489432701</v>
      </c>
      <c r="N8" s="31"/>
    </row>
    <row r="9" spans="1:14">
      <c r="B9" s="28"/>
      <c r="C9" s="21">
        <v>28.68</v>
      </c>
      <c r="D9" s="4"/>
      <c r="E9" s="4">
        <v>7.95</v>
      </c>
      <c r="F9" s="4">
        <v>8.23</v>
      </c>
      <c r="G9" s="9"/>
      <c r="H9" s="12"/>
      <c r="I9" s="11"/>
      <c r="J9" s="11">
        <f t="shared" si="1"/>
        <v>0.99694104560622909</v>
      </c>
      <c r="K9" s="11"/>
      <c r="L9" s="11">
        <f t="shared" si="2"/>
        <v>0.2763487208008899</v>
      </c>
      <c r="M9" s="11">
        <f t="shared" si="3"/>
        <v>0.28608175750834264</v>
      </c>
      <c r="N9" s="31"/>
    </row>
    <row r="10" spans="1:14">
      <c r="B10" s="29" t="s">
        <v>14</v>
      </c>
      <c r="C10" s="14">
        <f>AVERAGE(C5:C9)</f>
        <v>28.768000000000001</v>
      </c>
      <c r="D10" s="14">
        <f>AVERAGE(D5:D9)</f>
        <v>2.3899999999999997</v>
      </c>
      <c r="E10" s="14">
        <f>AVERAGE(E5:E9)</f>
        <v>7.5340000000000007</v>
      </c>
      <c r="F10" s="14">
        <f>AVERAGE(F5:F9)</f>
        <v>7.8239999999999998</v>
      </c>
      <c r="G10" s="15">
        <f>AVERAGE(G5:G9)</f>
        <v>9.004999999999999</v>
      </c>
      <c r="H10" s="12"/>
      <c r="I10" s="14" t="s">
        <v>14</v>
      </c>
      <c r="J10" s="14">
        <f>AVERAGE(J5:J9)</f>
        <v>1</v>
      </c>
      <c r="K10" s="14">
        <f>AVERAGE(K5:K9)</f>
        <v>8.3078420467185762E-2</v>
      </c>
      <c r="L10" s="14">
        <f>AVERAGE(L5:L9)</f>
        <v>0.26188820912124589</v>
      </c>
      <c r="M10" s="14">
        <f>AVERAGE(M5:M9)</f>
        <v>0.27196885428253614</v>
      </c>
      <c r="N10" s="30">
        <f>AVERAGE(N5:N9)</f>
        <v>0.31302141268075639</v>
      </c>
    </row>
    <row r="11" spans="1:14">
      <c r="B11" s="28" t="s">
        <v>1</v>
      </c>
      <c r="C11" s="11">
        <f>STDEV(C5:C9)</f>
        <v>1.8827028443171798</v>
      </c>
      <c r="D11" s="11">
        <f>STDEV(D5:D9)</f>
        <v>0.3850973902793951</v>
      </c>
      <c r="E11" s="11">
        <f>STDEV(E5:E9)</f>
        <v>1.864465070737449</v>
      </c>
      <c r="F11" s="11">
        <f>STDEV(F5:F9)</f>
        <v>0.92362329983604241</v>
      </c>
      <c r="G11" s="10">
        <f>STDEV(G5:G9)</f>
        <v>0.47376154339498677</v>
      </c>
      <c r="H11" s="12"/>
      <c r="I11" s="11" t="s">
        <v>1</v>
      </c>
      <c r="J11" s="11">
        <f>STDEV(J5:J9)</f>
        <v>6.5444342474874087E-2</v>
      </c>
      <c r="K11" s="11">
        <f>STDEV(K5:K9)</f>
        <v>1.3386310841191422E-2</v>
      </c>
      <c r="L11" s="11">
        <f>STDEV(L5:L9)</f>
        <v>6.481038204732488E-2</v>
      </c>
      <c r="M11" s="11">
        <f>STDEV(M5:M9)</f>
        <v>3.2105926718438503E-2</v>
      </c>
      <c r="N11" s="31">
        <f>STDEV(N5:N9)</f>
        <v>1.6468351758724496E-2</v>
      </c>
    </row>
    <row r="12" spans="1:14">
      <c r="B12" s="28" t="s">
        <v>2</v>
      </c>
      <c r="C12" s="11">
        <f>C11/SQRT(COUNT(C5:C9))</f>
        <v>0.84197030826508346</v>
      </c>
      <c r="D12" s="11">
        <f>D11/SQRT(COUNT(D5:D9))</f>
        <v>0.22233608194203114</v>
      </c>
      <c r="E12" s="11">
        <f>E11/SQRT(COUNT(E5:E9))</f>
        <v>0.83381412796857801</v>
      </c>
      <c r="F12" s="11">
        <f>F11/SQRT(COUNT(F5:F9))</f>
        <v>0.41305689680721219</v>
      </c>
      <c r="G12" s="10">
        <f>G11/SQRT(COUNT(G5:G9))</f>
        <v>0.33499999999999991</v>
      </c>
      <c r="H12" s="12"/>
      <c r="I12" s="11" t="s">
        <v>2</v>
      </c>
      <c r="J12" s="11">
        <f>J11/SQRT(COUNT(J5:J9))</f>
        <v>2.9267599703319054E-2</v>
      </c>
      <c r="K12" s="11">
        <f>K11/SQRT(COUNT(K5:K9))</f>
        <v>7.728590167617874E-3</v>
      </c>
      <c r="L12" s="11">
        <f>L11/SQRT(COUNT(L5:L9))</f>
        <v>2.8984083981110083E-2</v>
      </c>
      <c r="M12" s="11">
        <f>M11/SQRT(COUNT(M5:M9))</f>
        <v>1.4358206924611048E-2</v>
      </c>
      <c r="N12" s="31">
        <f>N11/SQRT(COUNT(N5:N9))</f>
        <v>1.1644883203559496E-2</v>
      </c>
    </row>
    <row r="13" spans="1:14" ht="16" thickBot="1">
      <c r="B13" s="32" t="s">
        <v>3</v>
      </c>
      <c r="C13" s="33">
        <f>COUNT(C5:C9)</f>
        <v>5</v>
      </c>
      <c r="D13" s="33">
        <f>COUNT(D5:D9)</f>
        <v>3</v>
      </c>
      <c r="E13" s="33">
        <f>COUNT(E5:E9)</f>
        <v>5</v>
      </c>
      <c r="F13" s="33">
        <f>COUNT(F5:F9)</f>
        <v>5</v>
      </c>
      <c r="G13" s="34">
        <f>COUNT(G5:G9)</f>
        <v>2</v>
      </c>
      <c r="H13" s="36"/>
      <c r="I13" s="38" t="s">
        <v>3</v>
      </c>
      <c r="J13" s="33">
        <f>COUNT(J5:J9)</f>
        <v>5</v>
      </c>
      <c r="K13" s="33">
        <f>COUNT(K5:K9)</f>
        <v>3</v>
      </c>
      <c r="L13" s="33">
        <f>COUNT(L5:L9)</f>
        <v>5</v>
      </c>
      <c r="M13" s="33">
        <f>COUNT(M5:M9)</f>
        <v>5</v>
      </c>
      <c r="N13" s="35">
        <f>COUNT(N5:N9)</f>
        <v>2</v>
      </c>
    </row>
    <row r="14" spans="1:14" ht="17" thickTop="1" thickBot="1">
      <c r="B14" s="20"/>
      <c r="C14" s="12"/>
      <c r="I14" s="20"/>
      <c r="J14" s="12"/>
    </row>
    <row r="15" spans="1:14" s="1" customFormat="1" ht="30" thickTop="1" thickBot="1">
      <c r="B15" s="40" t="s">
        <v>6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2"/>
    </row>
    <row r="16" spans="1:14" ht="16" thickTop="1">
      <c r="B16" s="26"/>
      <c r="C16" s="45" t="s">
        <v>4</v>
      </c>
      <c r="D16" s="46"/>
      <c r="E16" s="46"/>
      <c r="F16" s="46"/>
      <c r="G16" s="48"/>
      <c r="H16" s="7"/>
      <c r="I16" s="6"/>
      <c r="J16" s="45" t="s">
        <v>5</v>
      </c>
      <c r="K16" s="46"/>
      <c r="L16" s="46"/>
      <c r="M16" s="46"/>
      <c r="N16" s="47"/>
    </row>
    <row r="17" spans="2:14" ht="16">
      <c r="B17" s="26"/>
      <c r="C17" s="24"/>
      <c r="D17" s="43" t="s">
        <v>8</v>
      </c>
      <c r="E17" s="43"/>
      <c r="F17" s="43"/>
      <c r="G17" s="43"/>
      <c r="H17" s="7"/>
      <c r="I17" s="6"/>
      <c r="J17" s="24"/>
      <c r="K17" s="43" t="s">
        <v>8</v>
      </c>
      <c r="L17" s="43"/>
      <c r="M17" s="43"/>
      <c r="N17" s="44"/>
    </row>
    <row r="18" spans="2:14" ht="16">
      <c r="B18" s="27"/>
      <c r="C18" s="25" t="s">
        <v>0</v>
      </c>
      <c r="D18" s="37" t="s">
        <v>9</v>
      </c>
      <c r="E18" s="37" t="s">
        <v>10</v>
      </c>
      <c r="F18" s="37" t="s">
        <v>11</v>
      </c>
      <c r="G18" s="37" t="s">
        <v>12</v>
      </c>
      <c r="H18" s="12"/>
      <c r="I18" s="8"/>
      <c r="J18" s="25" t="s">
        <v>0</v>
      </c>
      <c r="K18" s="37" t="s">
        <v>9</v>
      </c>
      <c r="L18" s="37" t="s">
        <v>10</v>
      </c>
      <c r="M18" s="37" t="s">
        <v>11</v>
      </c>
      <c r="N18" s="19" t="s">
        <v>12</v>
      </c>
    </row>
    <row r="19" spans="2:14">
      <c r="B19" s="28" t="s">
        <v>13</v>
      </c>
      <c r="C19" s="16">
        <v>33.19</v>
      </c>
      <c r="D19" s="2">
        <v>5.23</v>
      </c>
      <c r="E19" s="2">
        <v>5.04</v>
      </c>
      <c r="F19" s="2">
        <v>4.3600000000000003</v>
      </c>
      <c r="G19" s="17">
        <v>4.83</v>
      </c>
      <c r="H19" s="12"/>
      <c r="I19" s="11" t="s">
        <v>13</v>
      </c>
      <c r="J19" s="11">
        <f>C19/$C$22</f>
        <v>0.92847817978366287</v>
      </c>
      <c r="K19" s="11">
        <f t="shared" ref="K19:N21" si="4">D19/$C$22</f>
        <v>0.14630734800447598</v>
      </c>
      <c r="L19" s="11">
        <f t="shared" si="4"/>
        <v>0.14099216710182769</v>
      </c>
      <c r="M19" s="11">
        <f t="shared" si="4"/>
        <v>0.12196941439761286</v>
      </c>
      <c r="N19" s="31">
        <f t="shared" si="4"/>
        <v>0.13511749347258487</v>
      </c>
    </row>
    <row r="20" spans="2:14">
      <c r="B20" s="28"/>
      <c r="C20" s="16">
        <v>37.94</v>
      </c>
      <c r="D20" s="2">
        <v>3.96</v>
      </c>
      <c r="E20" s="2">
        <v>4.6900000000000004</v>
      </c>
      <c r="F20" s="2">
        <v>3.9</v>
      </c>
      <c r="G20" s="17">
        <v>4.0599999999999996</v>
      </c>
      <c r="H20" s="12"/>
      <c r="I20" s="11"/>
      <c r="J20" s="11">
        <f>C20/$C$22</f>
        <v>1.0613577023498695</v>
      </c>
      <c r="K20" s="11">
        <f t="shared" si="4"/>
        <v>0.11077955986572176</v>
      </c>
      <c r="L20" s="11">
        <f t="shared" si="4"/>
        <v>0.13120104438642299</v>
      </c>
      <c r="M20" s="11">
        <f t="shared" si="4"/>
        <v>0.10910108168593809</v>
      </c>
      <c r="N20" s="31">
        <f t="shared" si="4"/>
        <v>0.11357702349869452</v>
      </c>
    </row>
    <row r="21" spans="2:14">
      <c r="B21" s="28"/>
      <c r="C21" s="16">
        <v>36.11</v>
      </c>
      <c r="D21" s="2">
        <v>2.35</v>
      </c>
      <c r="E21" s="2">
        <v>5.04</v>
      </c>
      <c r="F21" s="2">
        <v>4.8499999999999996</v>
      </c>
      <c r="G21" s="13"/>
      <c r="H21" s="12"/>
      <c r="I21" s="11"/>
      <c r="J21" s="11">
        <f>C21/$C$22</f>
        <v>1.0101641178664678</v>
      </c>
      <c r="K21" s="11">
        <f t="shared" si="4"/>
        <v>6.5740395374860136E-2</v>
      </c>
      <c r="L21" s="11">
        <f t="shared" si="4"/>
        <v>0.14099216710182769</v>
      </c>
      <c r="M21" s="11">
        <f t="shared" si="4"/>
        <v>0.13567698619917942</v>
      </c>
      <c r="N21" s="31"/>
    </row>
    <row r="22" spans="2:14">
      <c r="B22" s="29" t="s">
        <v>14</v>
      </c>
      <c r="C22" s="14">
        <f>AVERAGE(C19:C21)</f>
        <v>35.746666666666663</v>
      </c>
      <c r="D22" s="14">
        <f t="shared" ref="D22" si="5">AVERAGE(D19:D21)</f>
        <v>3.8466666666666671</v>
      </c>
      <c r="E22" s="14">
        <f t="shared" ref="E22" si="6">AVERAGE(E19:E21)</f>
        <v>4.9233333333333329</v>
      </c>
      <c r="F22" s="14">
        <f t="shared" ref="F22" si="7">AVERAGE(F19:F21)</f>
        <v>4.37</v>
      </c>
      <c r="G22" s="15">
        <f t="shared" ref="G22" si="8">AVERAGE(G19:G21)</f>
        <v>4.4450000000000003</v>
      </c>
      <c r="H22" s="12"/>
      <c r="I22" s="14" t="s">
        <v>14</v>
      </c>
      <c r="J22" s="14">
        <f>AVERAGE(J19:J21)</f>
        <v>1</v>
      </c>
      <c r="K22" s="14">
        <f t="shared" ref="K22" si="9">AVERAGE(K19:K21)</f>
        <v>0.10760910108168596</v>
      </c>
      <c r="L22" s="14">
        <f t="shared" ref="L22" si="10">AVERAGE(L19:L21)</f>
        <v>0.13772845953002613</v>
      </c>
      <c r="M22" s="14">
        <f t="shared" ref="M22" si="11">AVERAGE(M19:M21)</f>
        <v>0.12224916076091012</v>
      </c>
      <c r="N22" s="30">
        <f t="shared" ref="N22" si="12">AVERAGE(N19:N21)</f>
        <v>0.12434725848563968</v>
      </c>
    </row>
    <row r="23" spans="2:14">
      <c r="B23" s="28" t="s">
        <v>1</v>
      </c>
      <c r="C23" s="11">
        <f>STDEV(C19:C21)</f>
        <v>2.3957531870652566</v>
      </c>
      <c r="D23" s="11">
        <f t="shared" ref="D23:G23" si="13">STDEV(D19:D21)</f>
        <v>1.4433410315422117</v>
      </c>
      <c r="E23" s="11">
        <f t="shared" si="13"/>
        <v>0.20207259421636883</v>
      </c>
      <c r="F23" s="11">
        <f t="shared" si="13"/>
        <v>0.47507894080878793</v>
      </c>
      <c r="G23" s="10">
        <f t="shared" si="13"/>
        <v>0.54447222151364194</v>
      </c>
      <c r="H23" s="12"/>
      <c r="I23" s="11" t="s">
        <v>1</v>
      </c>
      <c r="J23" s="11">
        <f>STDEV(J19:J21)</f>
        <v>6.702032414393666E-2</v>
      </c>
      <c r="K23" s="11">
        <f t="shared" ref="K23:N23" si="14">STDEV(K19:K21)</f>
        <v>4.0376940457167429E-2</v>
      </c>
      <c r="L23" s="11">
        <f t="shared" si="14"/>
        <v>5.6529073354075598E-3</v>
      </c>
      <c r="M23" s="11">
        <f t="shared" si="14"/>
        <v>1.329016059703809E-2</v>
      </c>
      <c r="N23" s="31">
        <f t="shared" si="14"/>
        <v>1.5231412388483081E-2</v>
      </c>
    </row>
    <row r="24" spans="2:14">
      <c r="B24" s="28" t="s">
        <v>2</v>
      </c>
      <c r="C24" s="11">
        <f>C23/SQRT(COUNT(C19:C21))</f>
        <v>1.3831887474640299</v>
      </c>
      <c r="D24" s="11">
        <f t="shared" ref="D24" si="15">D23/SQRT(COUNT(D19:D21))</f>
        <v>0.83331333309332811</v>
      </c>
      <c r="E24" s="11">
        <f t="shared" ref="E24" si="16">E23/SQRT(COUNT(E19:E21))</f>
        <v>0.11666666666666657</v>
      </c>
      <c r="F24" s="11">
        <f t="shared" ref="F24" si="17">F23/SQRT(COUNT(F19:F21))</f>
        <v>0.27428695436227601</v>
      </c>
      <c r="G24" s="10">
        <f t="shared" ref="G24" si="18">G23/SQRT(COUNT(G19:G21))</f>
        <v>0.38500000000000023</v>
      </c>
      <c r="H24" s="12"/>
      <c r="I24" s="11" t="s">
        <v>2</v>
      </c>
      <c r="J24" s="11">
        <f>J23/SQRT(COUNT(J19:J21))</f>
        <v>3.869420218567781E-2</v>
      </c>
      <c r="K24" s="11">
        <f t="shared" ref="K24" si="19">K23/SQRT(COUNT(K19:K21))</f>
        <v>2.3311637441999107E-2</v>
      </c>
      <c r="L24" s="11">
        <f t="shared" ref="L24" si="20">L23/SQRT(COUNT(L19:L21))</f>
        <v>3.2637075718015651E-3</v>
      </c>
      <c r="M24" s="11">
        <f t="shared" ref="M24" si="21">M23/SQRT(COUNT(M19:M21))</f>
        <v>7.6730777982732985E-3</v>
      </c>
      <c r="N24" s="31">
        <f t="shared" ref="N24" si="22">N23/SQRT(COUNT(N19:N21))</f>
        <v>1.0770234986945173E-2</v>
      </c>
    </row>
    <row r="25" spans="2:14" ht="16" thickBot="1">
      <c r="B25" s="32" t="s">
        <v>3</v>
      </c>
      <c r="C25" s="33">
        <f>COUNT(C19:C21)</f>
        <v>3</v>
      </c>
      <c r="D25" s="33">
        <f t="shared" ref="D25:G25" si="23">COUNT(D19:D21)</f>
        <v>3</v>
      </c>
      <c r="E25" s="33">
        <f t="shared" si="23"/>
        <v>3</v>
      </c>
      <c r="F25" s="33">
        <f t="shared" si="23"/>
        <v>3</v>
      </c>
      <c r="G25" s="34">
        <f t="shared" si="23"/>
        <v>2</v>
      </c>
      <c r="H25" s="36"/>
      <c r="I25" s="38" t="s">
        <v>3</v>
      </c>
      <c r="J25" s="33">
        <f>COUNT(J19:J21)</f>
        <v>3</v>
      </c>
      <c r="K25" s="33">
        <f t="shared" ref="K25:N25" si="24">COUNT(K19:K21)</f>
        <v>3</v>
      </c>
      <c r="L25" s="33">
        <f t="shared" si="24"/>
        <v>3</v>
      </c>
      <c r="M25" s="33">
        <f t="shared" si="24"/>
        <v>3</v>
      </c>
      <c r="N25" s="35">
        <f t="shared" si="24"/>
        <v>2</v>
      </c>
    </row>
    <row r="26" spans="2:14" ht="16" thickTop="1"/>
    <row r="28" spans="2:14">
      <c r="B28" s="18" t="s">
        <v>15</v>
      </c>
    </row>
    <row r="29" spans="2:14">
      <c r="B29" s="18" t="s">
        <v>17</v>
      </c>
    </row>
    <row r="30" spans="2:14">
      <c r="B30" s="23"/>
      <c r="C30" s="5"/>
      <c r="D30" s="5"/>
    </row>
    <row r="31" spans="2:14">
      <c r="B31" s="22"/>
      <c r="C31" s="5"/>
      <c r="D31" s="5"/>
      <c r="E31" s="5"/>
    </row>
  </sheetData>
  <mergeCells count="10">
    <mergeCell ref="B1:N1"/>
    <mergeCell ref="B15:N15"/>
    <mergeCell ref="D17:G17"/>
    <mergeCell ref="K17:N17"/>
    <mergeCell ref="D3:G3"/>
    <mergeCell ref="K3:N3"/>
    <mergeCell ref="J2:N2"/>
    <mergeCell ref="C2:G2"/>
    <mergeCell ref="C16:G16"/>
    <mergeCell ref="J16:N16"/>
  </mergeCells>
  <phoneticPr fontId="10" type="noConversion"/>
  <pageMargins left="0.75" right="0.75" top="1" bottom="1" header="0.5" footer="0.5"/>
  <pageSetup scale="6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 gjd_cx multimutants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2017-04-20T01:41:01Z</dcterms:modified>
</cp:coreProperties>
</file>