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Z:\Manunscripts in progress\Renner et al\eLife\resub\new files 26-6-2017\"/>
    </mc:Choice>
  </mc:AlternateContent>
  <bookViews>
    <workbookView xWindow="0" yWindow="0" windowWidth="16110" windowHeight="11040" tabRatio="777" firstSheet="12" activeTab="16"/>
  </bookViews>
  <sheets>
    <sheet name="Figure 1" sheetId="2" r:id="rId1"/>
    <sheet name="Figure 1 - supplement 1" sheetId="3" r:id="rId2"/>
    <sheet name="Figure 1 - supplement 2" sheetId="13" r:id="rId3"/>
    <sheet name="Figure 2" sheetId="4" r:id="rId4"/>
    <sheet name="Figure 3" sheetId="5" r:id="rId5"/>
    <sheet name="Figure 3 - supplement 1" sheetId="6" r:id="rId6"/>
    <sheet name="Figure 3 - supplement 2" sheetId="14" r:id="rId7"/>
    <sheet name="Figure 3 - supplement 3" sheetId="15" r:id="rId8"/>
    <sheet name="Figure 4" sheetId="7" r:id="rId9"/>
    <sheet name="Figure 4 - supplement 1" sheetId="8" r:id="rId10"/>
    <sheet name="Figure 5" sheetId="9" r:id="rId11"/>
    <sheet name="Figure 5 - supplement 1" sheetId="10" r:id="rId12"/>
    <sheet name="Figure 5 - supplement 2" sheetId="16" r:id="rId13"/>
    <sheet name="Figure 5 - supplement 3" sheetId="17" r:id="rId14"/>
    <sheet name="Figure 6" sheetId="1" r:id="rId15"/>
    <sheet name="Figure 6 - supplement 1" sheetId="11" r:id="rId16"/>
    <sheet name="Figure 7" sheetId="12" r:id="rId17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4" i="17" l="1"/>
  <c r="B34" i="17"/>
  <c r="I33" i="17"/>
  <c r="H33" i="17"/>
  <c r="C33" i="17"/>
  <c r="B33" i="17"/>
  <c r="I32" i="17"/>
  <c r="H32" i="17"/>
  <c r="C32" i="17"/>
  <c r="B32" i="17"/>
  <c r="J31" i="17"/>
  <c r="I31" i="17"/>
  <c r="H31" i="17"/>
  <c r="D31" i="17"/>
  <c r="C31" i="17"/>
  <c r="B31" i="17"/>
  <c r="J30" i="17"/>
  <c r="I30" i="17"/>
  <c r="H30" i="17"/>
  <c r="D30" i="17"/>
  <c r="C30" i="17"/>
  <c r="B30" i="17"/>
  <c r="K29" i="17"/>
  <c r="J29" i="17"/>
  <c r="I29" i="17"/>
  <c r="H29" i="17"/>
  <c r="E29" i="17"/>
  <c r="D29" i="17"/>
  <c r="C29" i="17"/>
  <c r="B29" i="17"/>
  <c r="K28" i="17"/>
  <c r="J28" i="17"/>
  <c r="I28" i="17"/>
  <c r="H28" i="17"/>
  <c r="E28" i="17"/>
  <c r="D28" i="17"/>
  <c r="C28" i="17"/>
  <c r="B28" i="17"/>
  <c r="K27" i="17"/>
  <c r="J27" i="17"/>
  <c r="I27" i="17"/>
  <c r="H27" i="17"/>
  <c r="E27" i="17"/>
  <c r="D27" i="17"/>
  <c r="C27" i="17"/>
  <c r="B27" i="17"/>
  <c r="K26" i="17"/>
  <c r="J26" i="17"/>
  <c r="I26" i="17"/>
  <c r="H26" i="17"/>
  <c r="E26" i="17"/>
  <c r="D26" i="17"/>
  <c r="C26" i="17"/>
  <c r="B26" i="17"/>
  <c r="K25" i="17"/>
  <c r="J25" i="17"/>
  <c r="I25" i="17"/>
  <c r="H25" i="17"/>
  <c r="E25" i="17"/>
  <c r="D25" i="17"/>
  <c r="C25" i="17"/>
  <c r="B25" i="17"/>
  <c r="K24" i="17"/>
  <c r="J24" i="17"/>
  <c r="I24" i="17"/>
  <c r="H24" i="17"/>
  <c r="E24" i="17"/>
  <c r="D24" i="17"/>
  <c r="C24" i="17"/>
  <c r="B24" i="17"/>
  <c r="K23" i="17"/>
  <c r="J23" i="17"/>
  <c r="I23" i="17"/>
  <c r="H23" i="17"/>
  <c r="E23" i="17"/>
  <c r="D23" i="17"/>
  <c r="C23" i="17"/>
  <c r="B23" i="17"/>
  <c r="K22" i="17"/>
  <c r="J22" i="17"/>
  <c r="I22" i="17"/>
  <c r="H22" i="17"/>
  <c r="E22" i="17"/>
  <c r="D22" i="17"/>
  <c r="C22" i="17"/>
  <c r="B22" i="17"/>
  <c r="K21" i="17"/>
  <c r="I21" i="17"/>
  <c r="H21" i="17"/>
  <c r="E21" i="17"/>
  <c r="C21" i="17"/>
  <c r="B21" i="17"/>
  <c r="K20" i="17"/>
  <c r="I20" i="17"/>
  <c r="H20" i="17"/>
  <c r="E20" i="17"/>
  <c r="C20" i="17"/>
  <c r="B20" i="17"/>
  <c r="K19" i="17"/>
  <c r="J19" i="17"/>
  <c r="I19" i="17"/>
  <c r="H19" i="17"/>
  <c r="E19" i="17"/>
  <c r="D19" i="17"/>
  <c r="C19" i="17"/>
  <c r="B19" i="17"/>
  <c r="K18" i="17"/>
  <c r="J18" i="17"/>
  <c r="I18" i="17"/>
  <c r="H18" i="17"/>
  <c r="E18" i="17"/>
  <c r="D18" i="17"/>
  <c r="C18" i="17"/>
  <c r="B18" i="17"/>
  <c r="K17" i="17"/>
  <c r="J17" i="17"/>
  <c r="I17" i="17"/>
  <c r="H17" i="17"/>
  <c r="E17" i="17"/>
  <c r="D17" i="17"/>
  <c r="C17" i="17"/>
  <c r="B17" i="17"/>
  <c r="K16" i="17"/>
  <c r="J16" i="17"/>
  <c r="I16" i="17"/>
  <c r="H16" i="17"/>
  <c r="E16" i="17"/>
  <c r="D16" i="17"/>
  <c r="C16" i="17"/>
  <c r="B16" i="17"/>
  <c r="K9" i="17"/>
  <c r="K10" i="17"/>
  <c r="K12" i="17"/>
  <c r="J9" i="17"/>
  <c r="J10" i="17"/>
  <c r="J12" i="17"/>
  <c r="I9" i="17"/>
  <c r="I10" i="17"/>
  <c r="I12" i="17"/>
  <c r="H9" i="17"/>
  <c r="H10" i="17"/>
  <c r="H12" i="17"/>
  <c r="E9" i="17"/>
  <c r="E10" i="17"/>
  <c r="E12" i="17"/>
  <c r="D9" i="17"/>
  <c r="D10" i="17"/>
  <c r="D12" i="17"/>
  <c r="C9" i="17"/>
  <c r="C10" i="17"/>
  <c r="C12" i="17"/>
  <c r="B9" i="17"/>
  <c r="B10" i="17"/>
  <c r="B12" i="17"/>
  <c r="K8" i="17"/>
  <c r="J8" i="17"/>
  <c r="I8" i="17"/>
  <c r="H8" i="17"/>
  <c r="E8" i="17"/>
  <c r="D8" i="17"/>
  <c r="C8" i="17"/>
  <c r="B8" i="17"/>
  <c r="G19" i="16"/>
  <c r="F19" i="16"/>
  <c r="C19" i="16"/>
  <c r="B19" i="16"/>
  <c r="G18" i="16"/>
  <c r="F18" i="16"/>
  <c r="C18" i="16"/>
  <c r="B18" i="16"/>
  <c r="G17" i="16"/>
  <c r="F17" i="16"/>
  <c r="C17" i="16"/>
  <c r="B17" i="16"/>
  <c r="G16" i="16"/>
  <c r="F16" i="16"/>
  <c r="C16" i="16"/>
  <c r="B16" i="16"/>
  <c r="F14" i="16"/>
  <c r="B14" i="16"/>
  <c r="F13" i="16"/>
  <c r="B13" i="16"/>
  <c r="G9" i="16"/>
  <c r="G10" i="16"/>
  <c r="G12" i="16"/>
  <c r="F9" i="16"/>
  <c r="F10" i="16"/>
  <c r="F12" i="16"/>
  <c r="C9" i="16"/>
  <c r="C10" i="16"/>
  <c r="C12" i="16"/>
  <c r="B9" i="16"/>
  <c r="B10" i="16"/>
  <c r="B12" i="16"/>
  <c r="G8" i="16"/>
  <c r="F8" i="16"/>
  <c r="C8" i="16"/>
  <c r="B8" i="16"/>
  <c r="C24" i="15"/>
  <c r="B24" i="15"/>
  <c r="C23" i="15"/>
  <c r="B23" i="15"/>
  <c r="C22" i="15"/>
  <c r="B22" i="15"/>
  <c r="C21" i="15"/>
  <c r="B21" i="15"/>
  <c r="C20" i="15"/>
  <c r="B20" i="15"/>
  <c r="C19" i="15"/>
  <c r="B19" i="15"/>
  <c r="C18" i="15"/>
  <c r="B18" i="15"/>
  <c r="C17" i="15"/>
  <c r="B17" i="15"/>
  <c r="B14" i="15"/>
  <c r="B13" i="15"/>
  <c r="C9" i="15"/>
  <c r="C10" i="15"/>
  <c r="C12" i="15"/>
  <c r="B9" i="15"/>
  <c r="B10" i="15"/>
  <c r="B12" i="15"/>
  <c r="C8" i="15"/>
  <c r="B8" i="15"/>
  <c r="J28" i="14"/>
  <c r="I28" i="14"/>
  <c r="C28" i="14"/>
  <c r="B28" i="14"/>
  <c r="J27" i="14"/>
  <c r="I27" i="14"/>
  <c r="C27" i="14"/>
  <c r="B27" i="14"/>
  <c r="J26" i="14"/>
  <c r="I26" i="14"/>
  <c r="C26" i="14"/>
  <c r="B26" i="14"/>
  <c r="J25" i="14"/>
  <c r="I25" i="14"/>
  <c r="C25" i="14"/>
  <c r="B25" i="14"/>
  <c r="M24" i="14"/>
  <c r="L24" i="14"/>
  <c r="J24" i="14"/>
  <c r="I24" i="14"/>
  <c r="F24" i="14"/>
  <c r="E24" i="14"/>
  <c r="C24" i="14"/>
  <c r="B24" i="14"/>
  <c r="M23" i="14"/>
  <c r="L23" i="14"/>
  <c r="F23" i="14"/>
  <c r="E23" i="14"/>
  <c r="M22" i="14"/>
  <c r="L22" i="14"/>
  <c r="J22" i="14"/>
  <c r="I22" i="14"/>
  <c r="F22" i="14"/>
  <c r="E22" i="14"/>
  <c r="C22" i="14"/>
  <c r="B22" i="14"/>
  <c r="M21" i="14"/>
  <c r="L21" i="14"/>
  <c r="J21" i="14"/>
  <c r="I21" i="14"/>
  <c r="F21" i="14"/>
  <c r="E21" i="14"/>
  <c r="C21" i="14"/>
  <c r="B21" i="14"/>
  <c r="M20" i="14"/>
  <c r="L20" i="14"/>
  <c r="J20" i="14"/>
  <c r="I20" i="14"/>
  <c r="F20" i="14"/>
  <c r="E20" i="14"/>
  <c r="C20" i="14"/>
  <c r="B20" i="14"/>
  <c r="M19" i="14"/>
  <c r="L19" i="14"/>
  <c r="J19" i="14"/>
  <c r="I19" i="14"/>
  <c r="F19" i="14"/>
  <c r="E19" i="14"/>
  <c r="C19" i="14"/>
  <c r="B19" i="14"/>
  <c r="M18" i="14"/>
  <c r="L18" i="14"/>
  <c r="J18" i="14"/>
  <c r="I18" i="14"/>
  <c r="F18" i="14"/>
  <c r="E18" i="14"/>
  <c r="C18" i="14"/>
  <c r="B18" i="14"/>
  <c r="M17" i="14"/>
  <c r="L17" i="14"/>
  <c r="I17" i="14"/>
  <c r="F17" i="14"/>
  <c r="E17" i="14"/>
  <c r="B17" i="14"/>
  <c r="L15" i="14"/>
  <c r="I15" i="14"/>
  <c r="E15" i="14"/>
  <c r="B15" i="14"/>
  <c r="L14" i="14"/>
  <c r="I14" i="14"/>
  <c r="E14" i="14"/>
  <c r="B14" i="14"/>
  <c r="M10" i="14"/>
  <c r="M11" i="14"/>
  <c r="M13" i="14"/>
  <c r="L10" i="14"/>
  <c r="L11" i="14"/>
  <c r="L13" i="14"/>
  <c r="J10" i="14"/>
  <c r="J11" i="14"/>
  <c r="J13" i="14"/>
  <c r="I10" i="14"/>
  <c r="I11" i="14"/>
  <c r="I13" i="14"/>
  <c r="F10" i="14"/>
  <c r="F11" i="14"/>
  <c r="F13" i="14"/>
  <c r="E10" i="14"/>
  <c r="E11" i="14"/>
  <c r="E13" i="14"/>
  <c r="C10" i="14"/>
  <c r="C11" i="14"/>
  <c r="C13" i="14"/>
  <c r="B10" i="14"/>
  <c r="B11" i="14"/>
  <c r="B13" i="14"/>
  <c r="M9" i="14"/>
  <c r="L9" i="14"/>
  <c r="J9" i="14"/>
  <c r="I9" i="14"/>
  <c r="F9" i="14"/>
  <c r="E9" i="14"/>
  <c r="C9" i="14"/>
  <c r="B9" i="14"/>
  <c r="E19" i="13"/>
  <c r="D19" i="13"/>
  <c r="C19" i="13"/>
  <c r="B19" i="13"/>
  <c r="M18" i="13"/>
  <c r="L18" i="13"/>
  <c r="K18" i="13"/>
  <c r="J18" i="13"/>
  <c r="I18" i="13"/>
  <c r="F18" i="13"/>
  <c r="E18" i="13"/>
  <c r="D18" i="13"/>
  <c r="C18" i="13"/>
  <c r="B18" i="13"/>
  <c r="M17" i="13"/>
  <c r="L17" i="13"/>
  <c r="K17" i="13"/>
  <c r="J17" i="13"/>
  <c r="I17" i="13"/>
  <c r="F17" i="13"/>
  <c r="E17" i="13"/>
  <c r="D17" i="13"/>
  <c r="C17" i="13"/>
  <c r="B17" i="13"/>
  <c r="M10" i="13"/>
  <c r="M11" i="13"/>
  <c r="M13" i="13"/>
  <c r="L10" i="13"/>
  <c r="L11" i="13"/>
  <c r="L13" i="13"/>
  <c r="K10" i="13"/>
  <c r="K11" i="13"/>
  <c r="K13" i="13"/>
  <c r="J10" i="13"/>
  <c r="J11" i="13"/>
  <c r="J13" i="13"/>
  <c r="I10" i="13"/>
  <c r="I11" i="13"/>
  <c r="I13" i="13"/>
  <c r="F10" i="13"/>
  <c r="F11" i="13"/>
  <c r="F13" i="13"/>
  <c r="E10" i="13"/>
  <c r="E11" i="13"/>
  <c r="E13" i="13"/>
  <c r="D10" i="13"/>
  <c r="D11" i="13"/>
  <c r="D13" i="13"/>
  <c r="C10" i="13"/>
  <c r="C11" i="13"/>
  <c r="C13" i="13"/>
  <c r="B10" i="13"/>
  <c r="B11" i="13"/>
  <c r="B13" i="13"/>
  <c r="M9" i="13"/>
  <c r="L9" i="13"/>
  <c r="K9" i="13"/>
  <c r="J9" i="13"/>
  <c r="I9" i="13"/>
  <c r="F9" i="13"/>
  <c r="E9" i="13"/>
  <c r="D9" i="13"/>
  <c r="C9" i="13"/>
  <c r="B9" i="13"/>
  <c r="O99" i="1"/>
  <c r="W99" i="1"/>
  <c r="F99" i="1"/>
  <c r="O95" i="1"/>
  <c r="O115" i="1"/>
  <c r="G139" i="1"/>
  <c r="F139" i="1"/>
  <c r="K14" i="1"/>
  <c r="N107" i="12"/>
  <c r="N106" i="12"/>
  <c r="H107" i="12"/>
  <c r="H106" i="12"/>
  <c r="B107" i="12"/>
  <c r="B106" i="12"/>
  <c r="B215" i="12"/>
  <c r="B216" i="12"/>
  <c r="B217" i="12"/>
  <c r="B218" i="12"/>
  <c r="B219" i="12"/>
  <c r="B220" i="12"/>
  <c r="B221" i="12"/>
  <c r="B222" i="12"/>
  <c r="B223" i="12"/>
  <c r="B224" i="12"/>
  <c r="B225" i="12"/>
  <c r="B226" i="12"/>
  <c r="B227" i="12"/>
  <c r="C215" i="12"/>
  <c r="C216" i="12"/>
  <c r="C217" i="12"/>
  <c r="C218" i="12"/>
  <c r="C219" i="12"/>
  <c r="C220" i="12"/>
  <c r="C221" i="12"/>
  <c r="C222" i="12"/>
  <c r="C223" i="12"/>
  <c r="C224" i="12"/>
  <c r="C225" i="12"/>
  <c r="C226" i="12"/>
  <c r="C227" i="12"/>
  <c r="C228" i="12"/>
  <c r="C229" i="12"/>
  <c r="B212" i="12"/>
  <c r="B211" i="12"/>
  <c r="H215" i="12"/>
  <c r="H216" i="12"/>
  <c r="H217" i="12"/>
  <c r="H218" i="12"/>
  <c r="H219" i="12"/>
  <c r="H220" i="12"/>
  <c r="H221" i="12"/>
  <c r="H222" i="12"/>
  <c r="H223" i="12"/>
  <c r="H224" i="12"/>
  <c r="H225" i="12"/>
  <c r="H226" i="12"/>
  <c r="H227" i="12"/>
  <c r="H228" i="12"/>
  <c r="H229" i="12"/>
  <c r="H230" i="12"/>
  <c r="I215" i="12"/>
  <c r="I216" i="12"/>
  <c r="I217" i="12"/>
  <c r="I218" i="12"/>
  <c r="I219" i="12"/>
  <c r="I220" i="12"/>
  <c r="I221" i="12"/>
  <c r="I222" i="12"/>
  <c r="I223" i="12"/>
  <c r="I224" i="12"/>
  <c r="I225" i="12"/>
  <c r="I226" i="12"/>
  <c r="I227" i="12"/>
  <c r="H212" i="12"/>
  <c r="H211" i="12"/>
  <c r="N215" i="12"/>
  <c r="N216" i="12"/>
  <c r="N217" i="12"/>
  <c r="N218" i="12"/>
  <c r="N219" i="12"/>
  <c r="N220" i="12"/>
  <c r="N221" i="12"/>
  <c r="N222" i="12"/>
  <c r="N223" i="12"/>
  <c r="N224" i="12"/>
  <c r="N225" i="12"/>
  <c r="N226" i="12"/>
  <c r="O215" i="12"/>
  <c r="O216" i="12"/>
  <c r="O217" i="12"/>
  <c r="O218" i="12"/>
  <c r="O219" i="12"/>
  <c r="O220" i="12"/>
  <c r="O221" i="12"/>
  <c r="O222" i="12"/>
  <c r="O223" i="12"/>
  <c r="O224" i="12"/>
  <c r="O225" i="12"/>
  <c r="O226" i="12"/>
  <c r="O227" i="12"/>
  <c r="O228" i="12"/>
  <c r="O229" i="12"/>
  <c r="O230" i="12"/>
  <c r="O231" i="12"/>
  <c r="O232" i="12"/>
  <c r="O233" i="12"/>
  <c r="O234" i="12"/>
  <c r="N212" i="12"/>
  <c r="N211" i="12"/>
  <c r="P215" i="12"/>
  <c r="P216" i="12"/>
  <c r="P217" i="12"/>
  <c r="P218" i="12"/>
  <c r="P219" i="12"/>
  <c r="P220" i="12"/>
  <c r="P221" i="12"/>
  <c r="P222" i="12"/>
  <c r="P223" i="12"/>
  <c r="P224" i="12"/>
  <c r="P225" i="12"/>
  <c r="P226" i="12"/>
  <c r="P227" i="12"/>
  <c r="P228" i="12"/>
  <c r="P229" i="12"/>
  <c r="P230" i="12"/>
  <c r="O212" i="12"/>
  <c r="O211" i="12"/>
  <c r="O158" i="12"/>
  <c r="O159" i="12"/>
  <c r="O160" i="12"/>
  <c r="O161" i="12"/>
  <c r="O162" i="12"/>
  <c r="O163" i="12"/>
  <c r="O164" i="12"/>
  <c r="O165" i="12"/>
  <c r="O166" i="12"/>
  <c r="O167" i="12"/>
  <c r="O168" i="12"/>
  <c r="O169" i="12"/>
  <c r="O170" i="12"/>
  <c r="O171" i="12"/>
  <c r="O172" i="12"/>
  <c r="O173" i="12"/>
  <c r="O174" i="12"/>
  <c r="O175" i="12"/>
  <c r="O176" i="12"/>
  <c r="O177" i="12"/>
  <c r="P158" i="12"/>
  <c r="P159" i="12"/>
  <c r="P160" i="12"/>
  <c r="P161" i="12"/>
  <c r="P162" i="12"/>
  <c r="P163" i="12"/>
  <c r="P164" i="12"/>
  <c r="P165" i="12"/>
  <c r="P166" i="12"/>
  <c r="P167" i="12"/>
  <c r="P168" i="12"/>
  <c r="P169" i="12"/>
  <c r="P170" i="12"/>
  <c r="P171" i="12"/>
  <c r="P172" i="12"/>
  <c r="P173" i="12"/>
  <c r="O155" i="12"/>
  <c r="O154" i="12"/>
  <c r="N158" i="12"/>
  <c r="N159" i="12"/>
  <c r="N160" i="12"/>
  <c r="N161" i="12"/>
  <c r="N162" i="12"/>
  <c r="N163" i="12"/>
  <c r="N164" i="12"/>
  <c r="N165" i="12"/>
  <c r="N166" i="12"/>
  <c r="N167" i="12"/>
  <c r="N168" i="12"/>
  <c r="N169" i="12"/>
  <c r="N155" i="12"/>
  <c r="N154" i="12"/>
  <c r="H158" i="12"/>
  <c r="H159" i="12"/>
  <c r="H160" i="12"/>
  <c r="H161" i="12"/>
  <c r="H162" i="12"/>
  <c r="H163" i="12"/>
  <c r="H164" i="12"/>
  <c r="H165" i="12"/>
  <c r="H166" i="12"/>
  <c r="H167" i="12"/>
  <c r="H168" i="12"/>
  <c r="H169" i="12"/>
  <c r="H170" i="12"/>
  <c r="H171" i="12"/>
  <c r="H172" i="12"/>
  <c r="H173" i="12"/>
  <c r="I158" i="12"/>
  <c r="I159" i="12"/>
  <c r="I160" i="12"/>
  <c r="I161" i="12"/>
  <c r="I162" i="12"/>
  <c r="I163" i="12"/>
  <c r="I164" i="12"/>
  <c r="I165" i="12"/>
  <c r="I166" i="12"/>
  <c r="I167" i="12"/>
  <c r="I168" i="12"/>
  <c r="I169" i="12"/>
  <c r="I170" i="12"/>
  <c r="H155" i="12"/>
  <c r="H154" i="12"/>
  <c r="B180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C158" i="12"/>
  <c r="C159" i="12"/>
  <c r="C160" i="12"/>
  <c r="C161" i="12"/>
  <c r="C162" i="12"/>
  <c r="C163" i="12"/>
  <c r="C164" i="12"/>
  <c r="C165" i="12"/>
  <c r="C166" i="12"/>
  <c r="C167" i="12"/>
  <c r="C168" i="12"/>
  <c r="C169" i="12"/>
  <c r="C170" i="12"/>
  <c r="C171" i="12"/>
  <c r="C172" i="12"/>
  <c r="B155" i="12"/>
  <c r="B154" i="12"/>
  <c r="H275" i="12"/>
  <c r="H276" i="12"/>
  <c r="H277" i="12"/>
  <c r="H278" i="12"/>
  <c r="H279" i="12"/>
  <c r="H280" i="12"/>
  <c r="H281" i="12"/>
  <c r="H282" i="12"/>
  <c r="H283" i="12"/>
  <c r="H284" i="12"/>
  <c r="H285" i="12"/>
  <c r="I275" i="12"/>
  <c r="I276" i="12"/>
  <c r="I277" i="12"/>
  <c r="I278" i="12"/>
  <c r="I279" i="12"/>
  <c r="I280" i="12"/>
  <c r="I281" i="12"/>
  <c r="I282" i="12"/>
  <c r="I283" i="12"/>
  <c r="H272" i="12"/>
  <c r="H271" i="12"/>
  <c r="B275" i="12"/>
  <c r="B276" i="12"/>
  <c r="B277" i="12"/>
  <c r="B278" i="12"/>
  <c r="B279" i="12"/>
  <c r="B280" i="12"/>
  <c r="B281" i="12"/>
  <c r="B282" i="12"/>
  <c r="B283" i="12"/>
  <c r="B284" i="12"/>
  <c r="B285" i="12"/>
  <c r="C275" i="12"/>
  <c r="C276" i="12"/>
  <c r="C277" i="12"/>
  <c r="C278" i="12"/>
  <c r="C279" i="12"/>
  <c r="C280" i="12"/>
  <c r="C281" i="12"/>
  <c r="C282" i="12"/>
  <c r="C283" i="12"/>
  <c r="C284" i="12"/>
  <c r="C285" i="12"/>
  <c r="B272" i="12"/>
  <c r="B271" i="12"/>
  <c r="H311" i="12"/>
  <c r="H310" i="12"/>
  <c r="B311" i="12"/>
  <c r="B310" i="12"/>
  <c r="I149" i="12"/>
  <c r="I150" i="12"/>
  <c r="I151" i="12"/>
  <c r="H151" i="12"/>
  <c r="G93" i="1"/>
  <c r="G94" i="1"/>
  <c r="G95" i="1"/>
  <c r="F95" i="1"/>
  <c r="F94" i="1"/>
  <c r="F93" i="1"/>
  <c r="U66" i="7"/>
  <c r="U60" i="7"/>
  <c r="U61" i="7"/>
  <c r="U62" i="7"/>
  <c r="U63" i="7"/>
  <c r="U64" i="7"/>
  <c r="U65" i="7"/>
  <c r="T60" i="7"/>
  <c r="T61" i="7"/>
  <c r="T62" i="7"/>
  <c r="T63" i="7"/>
  <c r="S66" i="7"/>
  <c r="S60" i="7"/>
  <c r="S61" i="7"/>
  <c r="S62" i="7"/>
  <c r="S63" i="7"/>
  <c r="S64" i="7"/>
  <c r="S65" i="7"/>
  <c r="T59" i="7"/>
  <c r="U59" i="7"/>
  <c r="R60" i="7"/>
  <c r="R61" i="7"/>
  <c r="R62" i="7"/>
  <c r="R63" i="7"/>
  <c r="R59" i="7"/>
  <c r="K66" i="7"/>
  <c r="L66" i="7"/>
  <c r="M66" i="7"/>
  <c r="N66" i="7"/>
  <c r="O66" i="7"/>
  <c r="K65" i="7"/>
  <c r="L65" i="7"/>
  <c r="M65" i="7"/>
  <c r="N65" i="7"/>
  <c r="O65" i="7"/>
  <c r="J65" i="7"/>
  <c r="J66" i="7"/>
  <c r="C305" i="12"/>
  <c r="O114" i="12"/>
  <c r="O115" i="12"/>
  <c r="O116" i="12"/>
  <c r="O117" i="12"/>
  <c r="O118" i="12"/>
  <c r="O119" i="12"/>
  <c r="O120" i="12"/>
  <c r="N119" i="12"/>
  <c r="N115" i="12"/>
  <c r="N116" i="12"/>
  <c r="N117" i="12"/>
  <c r="N118" i="12"/>
  <c r="C121" i="12"/>
  <c r="C122" i="12"/>
  <c r="I117" i="12"/>
  <c r="I118" i="12"/>
  <c r="I119" i="12"/>
  <c r="I120" i="12"/>
  <c r="I121" i="12"/>
  <c r="I122" i="12"/>
  <c r="I123" i="12"/>
  <c r="I307" i="12"/>
  <c r="H307" i="12"/>
  <c r="C307" i="12"/>
  <c r="B307" i="12"/>
  <c r="I268" i="12"/>
  <c r="H268" i="12"/>
  <c r="C268" i="12"/>
  <c r="B268" i="12"/>
  <c r="I306" i="12"/>
  <c r="I309" i="12"/>
  <c r="H306" i="12"/>
  <c r="H309" i="12"/>
  <c r="C306" i="12"/>
  <c r="C309" i="12"/>
  <c r="B306" i="12"/>
  <c r="B309" i="12"/>
  <c r="I305" i="12"/>
  <c r="H305" i="12"/>
  <c r="B305" i="12"/>
  <c r="I267" i="12"/>
  <c r="H267" i="12"/>
  <c r="I266" i="12"/>
  <c r="H266" i="12"/>
  <c r="C267" i="12"/>
  <c r="B267" i="12"/>
  <c r="C266" i="12"/>
  <c r="B266" i="12"/>
  <c r="I270" i="12"/>
  <c r="H270" i="12"/>
  <c r="C270" i="12"/>
  <c r="B270" i="12"/>
  <c r="H150" i="12"/>
  <c r="H149" i="12"/>
  <c r="P207" i="12"/>
  <c r="P208" i="12"/>
  <c r="P210" i="12"/>
  <c r="P206" i="12"/>
  <c r="P150" i="12"/>
  <c r="P151" i="12"/>
  <c r="P153" i="12"/>
  <c r="P149" i="12"/>
  <c r="O207" i="12"/>
  <c r="O208" i="12"/>
  <c r="O210" i="12"/>
  <c r="N207" i="12"/>
  <c r="N208" i="12"/>
  <c r="N210" i="12"/>
  <c r="I207" i="12"/>
  <c r="I208" i="12"/>
  <c r="I210" i="12"/>
  <c r="H207" i="12"/>
  <c r="H208" i="12"/>
  <c r="H210" i="12"/>
  <c r="C207" i="12"/>
  <c r="C208" i="12"/>
  <c r="C210" i="12"/>
  <c r="B207" i="12"/>
  <c r="B208" i="12"/>
  <c r="B210" i="12"/>
  <c r="O206" i="12"/>
  <c r="N206" i="12"/>
  <c r="I206" i="12"/>
  <c r="H206" i="12"/>
  <c r="C206" i="12"/>
  <c r="B206" i="12"/>
  <c r="O150" i="12"/>
  <c r="O151" i="12"/>
  <c r="O153" i="12"/>
  <c r="N150" i="12"/>
  <c r="N151" i="12"/>
  <c r="N153" i="12"/>
  <c r="I153" i="12"/>
  <c r="H153" i="12"/>
  <c r="C150" i="12"/>
  <c r="C151" i="12"/>
  <c r="C153" i="12"/>
  <c r="B150" i="12"/>
  <c r="B151" i="12"/>
  <c r="B153" i="12"/>
  <c r="O149" i="12"/>
  <c r="N149" i="12"/>
  <c r="C149" i="12"/>
  <c r="B149" i="12"/>
  <c r="H124" i="12"/>
  <c r="H123" i="12"/>
  <c r="H122" i="12"/>
  <c r="B122" i="12"/>
  <c r="H121" i="12"/>
  <c r="B121" i="12"/>
  <c r="H120" i="12"/>
  <c r="C120" i="12"/>
  <c r="B120" i="12"/>
  <c r="H119" i="12"/>
  <c r="C119" i="12"/>
  <c r="B119" i="12"/>
  <c r="H118" i="12"/>
  <c r="C118" i="12"/>
  <c r="B118" i="12"/>
  <c r="H117" i="12"/>
  <c r="C117" i="12"/>
  <c r="B117" i="12"/>
  <c r="I116" i="12"/>
  <c r="H116" i="12"/>
  <c r="C116" i="12"/>
  <c r="B116" i="12"/>
  <c r="I115" i="12"/>
  <c r="H115" i="12"/>
  <c r="C115" i="12"/>
  <c r="B115" i="12"/>
  <c r="N114" i="12"/>
  <c r="I114" i="12"/>
  <c r="H114" i="12"/>
  <c r="C114" i="12"/>
  <c r="B114" i="12"/>
  <c r="O113" i="12"/>
  <c r="N113" i="12"/>
  <c r="I113" i="12"/>
  <c r="H113" i="12"/>
  <c r="C113" i="12"/>
  <c r="B113" i="12"/>
  <c r="O112" i="12"/>
  <c r="N112" i="12"/>
  <c r="I112" i="12"/>
  <c r="H112" i="12"/>
  <c r="C112" i="12"/>
  <c r="B112" i="12"/>
  <c r="O111" i="12"/>
  <c r="N111" i="12"/>
  <c r="I111" i="12"/>
  <c r="H111" i="12"/>
  <c r="C111" i="12"/>
  <c r="B111" i="12"/>
  <c r="O110" i="12"/>
  <c r="N110" i="12"/>
  <c r="I110" i="12"/>
  <c r="H110" i="12"/>
  <c r="C110" i="12"/>
  <c r="B110" i="12"/>
  <c r="O102" i="12"/>
  <c r="O103" i="12"/>
  <c r="O105" i="12"/>
  <c r="N102" i="12"/>
  <c r="N103" i="12"/>
  <c r="N105" i="12"/>
  <c r="I102" i="12"/>
  <c r="I103" i="12"/>
  <c r="I105" i="12"/>
  <c r="H102" i="12"/>
  <c r="H103" i="12"/>
  <c r="H105" i="12"/>
  <c r="C102" i="12"/>
  <c r="C103" i="12"/>
  <c r="C105" i="12"/>
  <c r="B102" i="12"/>
  <c r="B103" i="12"/>
  <c r="B105" i="12"/>
  <c r="O101" i="12"/>
  <c r="N101" i="12"/>
  <c r="I101" i="12"/>
  <c r="H101" i="12"/>
  <c r="C101" i="12"/>
  <c r="B101" i="12"/>
  <c r="P69" i="12"/>
  <c r="P24" i="12"/>
  <c r="Q66" i="12"/>
  <c r="Q67" i="12"/>
  <c r="Q21" i="12"/>
  <c r="Q22" i="12"/>
  <c r="P68" i="12"/>
  <c r="P67" i="12"/>
  <c r="P66" i="12"/>
  <c r="N66" i="12"/>
  <c r="Q65" i="12"/>
  <c r="P65" i="12"/>
  <c r="O65" i="12"/>
  <c r="N65" i="12"/>
  <c r="Q64" i="12"/>
  <c r="P64" i="12"/>
  <c r="O64" i="12"/>
  <c r="N64" i="12"/>
  <c r="Q63" i="12"/>
  <c r="P63" i="12"/>
  <c r="O63" i="12"/>
  <c r="N63" i="12"/>
  <c r="Q62" i="12"/>
  <c r="P62" i="12"/>
  <c r="O62" i="12"/>
  <c r="N62" i="12"/>
  <c r="Q54" i="12"/>
  <c r="Q55" i="12"/>
  <c r="Q57" i="12"/>
  <c r="P54" i="12"/>
  <c r="P55" i="12"/>
  <c r="P57" i="12"/>
  <c r="O54" i="12"/>
  <c r="O55" i="12"/>
  <c r="O57" i="12"/>
  <c r="N54" i="12"/>
  <c r="N55" i="12"/>
  <c r="N57" i="12"/>
  <c r="Q53" i="12"/>
  <c r="P53" i="12"/>
  <c r="O53" i="12"/>
  <c r="N53" i="12"/>
  <c r="P23" i="12"/>
  <c r="P22" i="12"/>
  <c r="P21" i="12"/>
  <c r="N21" i="12"/>
  <c r="Q20" i="12"/>
  <c r="P20" i="12"/>
  <c r="O20" i="12"/>
  <c r="N20" i="12"/>
  <c r="Q19" i="12"/>
  <c r="P19" i="12"/>
  <c r="O19" i="12"/>
  <c r="N19" i="12"/>
  <c r="Q18" i="12"/>
  <c r="P18" i="12"/>
  <c r="O18" i="12"/>
  <c r="N18" i="12"/>
  <c r="Q17" i="12"/>
  <c r="P17" i="12"/>
  <c r="O17" i="12"/>
  <c r="N17" i="12"/>
  <c r="Q9" i="12"/>
  <c r="Q10" i="12"/>
  <c r="Q12" i="12"/>
  <c r="P9" i="12"/>
  <c r="P10" i="12"/>
  <c r="P12" i="12"/>
  <c r="O9" i="12"/>
  <c r="O10" i="12"/>
  <c r="O12" i="12"/>
  <c r="N9" i="12"/>
  <c r="N10" i="12"/>
  <c r="N12" i="12"/>
  <c r="Q8" i="12"/>
  <c r="P8" i="12"/>
  <c r="O8" i="12"/>
  <c r="N8" i="12"/>
  <c r="H30" i="12"/>
  <c r="H31" i="12"/>
  <c r="H75" i="12"/>
  <c r="H76" i="12"/>
  <c r="K33" i="12"/>
  <c r="I39" i="12"/>
  <c r="H45" i="12"/>
  <c r="H34" i="12"/>
  <c r="H33" i="12"/>
  <c r="H74" i="12"/>
  <c r="H73" i="12"/>
  <c r="H72" i="12"/>
  <c r="H71" i="12"/>
  <c r="H70" i="12"/>
  <c r="H69" i="12"/>
  <c r="J68" i="12"/>
  <c r="I68" i="12"/>
  <c r="H68" i="12"/>
  <c r="J67" i="12"/>
  <c r="I67" i="12"/>
  <c r="H67" i="12"/>
  <c r="J66" i="12"/>
  <c r="I66" i="12"/>
  <c r="H66" i="12"/>
  <c r="K65" i="12"/>
  <c r="J65" i="12"/>
  <c r="I65" i="12"/>
  <c r="H65" i="12"/>
  <c r="K64" i="12"/>
  <c r="J64" i="12"/>
  <c r="I64" i="12"/>
  <c r="H64" i="12"/>
  <c r="K63" i="12"/>
  <c r="J63" i="12"/>
  <c r="I63" i="12"/>
  <c r="H63" i="12"/>
  <c r="K62" i="12"/>
  <c r="J62" i="12"/>
  <c r="I62" i="12"/>
  <c r="H62" i="12"/>
  <c r="K54" i="12"/>
  <c r="K55" i="12"/>
  <c r="K57" i="12"/>
  <c r="J54" i="12"/>
  <c r="J55" i="12"/>
  <c r="J57" i="12"/>
  <c r="I54" i="12"/>
  <c r="I55" i="12"/>
  <c r="I57" i="12"/>
  <c r="H54" i="12"/>
  <c r="H55" i="12"/>
  <c r="H57" i="12"/>
  <c r="K53" i="12"/>
  <c r="J53" i="12"/>
  <c r="I53" i="12"/>
  <c r="H53" i="12"/>
  <c r="H29" i="12"/>
  <c r="H28" i="12"/>
  <c r="H27" i="12"/>
  <c r="H26" i="12"/>
  <c r="H25" i="12"/>
  <c r="H24" i="12"/>
  <c r="J23" i="12"/>
  <c r="I23" i="12"/>
  <c r="H23" i="12"/>
  <c r="J22" i="12"/>
  <c r="I22" i="12"/>
  <c r="H22" i="12"/>
  <c r="J21" i="12"/>
  <c r="I21" i="12"/>
  <c r="H21" i="12"/>
  <c r="K20" i="12"/>
  <c r="J20" i="12"/>
  <c r="I20" i="12"/>
  <c r="H20" i="12"/>
  <c r="K19" i="12"/>
  <c r="J19" i="12"/>
  <c r="I19" i="12"/>
  <c r="H19" i="12"/>
  <c r="K18" i="12"/>
  <c r="J18" i="12"/>
  <c r="I18" i="12"/>
  <c r="H18" i="12"/>
  <c r="K17" i="12"/>
  <c r="J17" i="12"/>
  <c r="I17" i="12"/>
  <c r="H17" i="12"/>
  <c r="K9" i="12"/>
  <c r="K10" i="12"/>
  <c r="K12" i="12"/>
  <c r="J9" i="12"/>
  <c r="J10" i="12"/>
  <c r="J12" i="12"/>
  <c r="I9" i="12"/>
  <c r="I10" i="12"/>
  <c r="I12" i="12"/>
  <c r="H9" i="12"/>
  <c r="H10" i="12"/>
  <c r="H12" i="12"/>
  <c r="K8" i="12"/>
  <c r="J8" i="12"/>
  <c r="I8" i="12"/>
  <c r="H8" i="12"/>
  <c r="D54" i="12"/>
  <c r="D55" i="12"/>
  <c r="D57" i="12"/>
  <c r="E54" i="12"/>
  <c r="E55" i="12"/>
  <c r="E57" i="12"/>
  <c r="D53" i="12"/>
  <c r="E53" i="12"/>
  <c r="E63" i="12"/>
  <c r="E64" i="12"/>
  <c r="E65" i="12"/>
  <c r="E66" i="12"/>
  <c r="E67" i="12"/>
  <c r="E68" i="12"/>
  <c r="E69" i="12"/>
  <c r="E70" i="12"/>
  <c r="D63" i="12"/>
  <c r="D64" i="12"/>
  <c r="D65" i="12"/>
  <c r="D66" i="12"/>
  <c r="D67" i="12"/>
  <c r="D68" i="12"/>
  <c r="D62" i="12"/>
  <c r="E62" i="12"/>
  <c r="E18" i="12"/>
  <c r="E19" i="12"/>
  <c r="E20" i="12"/>
  <c r="E21" i="12"/>
  <c r="E22" i="12"/>
  <c r="E23" i="12"/>
  <c r="E24" i="12"/>
  <c r="E25" i="12"/>
  <c r="D18" i="12"/>
  <c r="D19" i="12"/>
  <c r="D20" i="12"/>
  <c r="D21" i="12"/>
  <c r="D22" i="12"/>
  <c r="D23" i="12"/>
  <c r="D17" i="12"/>
  <c r="E17" i="12"/>
  <c r="D9" i="12"/>
  <c r="D10" i="12"/>
  <c r="D12" i="12"/>
  <c r="E9" i="12"/>
  <c r="E10" i="12"/>
  <c r="E12" i="12"/>
  <c r="D8" i="12"/>
  <c r="E8" i="12"/>
  <c r="B45" i="12"/>
  <c r="B44" i="12"/>
  <c r="B39" i="12"/>
  <c r="B36" i="12"/>
  <c r="B35" i="12"/>
  <c r="B74" i="12"/>
  <c r="B73" i="12"/>
  <c r="C72" i="12"/>
  <c r="B72" i="12"/>
  <c r="C71" i="12"/>
  <c r="B71" i="12"/>
  <c r="C70" i="12"/>
  <c r="B70" i="12"/>
  <c r="C69" i="12"/>
  <c r="B69" i="12"/>
  <c r="C68" i="12"/>
  <c r="B68" i="12"/>
  <c r="C67" i="12"/>
  <c r="B67" i="12"/>
  <c r="C66" i="12"/>
  <c r="B66" i="12"/>
  <c r="C65" i="12"/>
  <c r="B65" i="12"/>
  <c r="C64" i="12"/>
  <c r="B64" i="12"/>
  <c r="C63" i="12"/>
  <c r="B63" i="12"/>
  <c r="C62" i="12"/>
  <c r="B62" i="12"/>
  <c r="C54" i="12"/>
  <c r="C55" i="12"/>
  <c r="C57" i="12"/>
  <c r="B54" i="12"/>
  <c r="B55" i="12"/>
  <c r="B57" i="12"/>
  <c r="C53" i="12"/>
  <c r="B53" i="12"/>
  <c r="AA185" i="11"/>
  <c r="AB185" i="11"/>
  <c r="AC185" i="11"/>
  <c r="AD185" i="11"/>
  <c r="AE185" i="11"/>
  <c r="AA183" i="11"/>
  <c r="AB183" i="11"/>
  <c r="AC183" i="11"/>
  <c r="AD183" i="11"/>
  <c r="AE183" i="11"/>
  <c r="AA182" i="11"/>
  <c r="AB182" i="11"/>
  <c r="AC182" i="11"/>
  <c r="AD182" i="11"/>
  <c r="AE182" i="11"/>
  <c r="AA181" i="11"/>
  <c r="AB181" i="11"/>
  <c r="AC181" i="11"/>
  <c r="AD181" i="11"/>
  <c r="AE181" i="11"/>
  <c r="AA178" i="11"/>
  <c r="AB178" i="11"/>
  <c r="AC178" i="11"/>
  <c r="AD178" i="11"/>
  <c r="AE178" i="11"/>
  <c r="AA177" i="11"/>
  <c r="AB177" i="11"/>
  <c r="AC177" i="11"/>
  <c r="AD177" i="11"/>
  <c r="AE177" i="11"/>
  <c r="Z173" i="11"/>
  <c r="Z174" i="11"/>
  <c r="Z175" i="11"/>
  <c r="Z177" i="11"/>
  <c r="Z178" i="11"/>
  <c r="Z179" i="11"/>
  <c r="Z181" i="11"/>
  <c r="Z182" i="11"/>
  <c r="Z183" i="11"/>
  <c r="Z185" i="11"/>
  <c r="AC130" i="11"/>
  <c r="AC132" i="11"/>
  <c r="S183" i="11"/>
  <c r="T183" i="11"/>
  <c r="U183" i="11"/>
  <c r="V183" i="11"/>
  <c r="W183" i="11"/>
  <c r="S182" i="11"/>
  <c r="T182" i="11"/>
  <c r="U182" i="11"/>
  <c r="V182" i="11"/>
  <c r="W182" i="11"/>
  <c r="S181" i="11"/>
  <c r="T181" i="11"/>
  <c r="U181" i="11"/>
  <c r="V181" i="11"/>
  <c r="W181" i="11"/>
  <c r="R172" i="11"/>
  <c r="R173" i="11"/>
  <c r="R174" i="11"/>
  <c r="R179" i="11"/>
  <c r="R181" i="11"/>
  <c r="R182" i="11"/>
  <c r="R183" i="11"/>
  <c r="AE124" i="11"/>
  <c r="AE125" i="11"/>
  <c r="AE126" i="11"/>
  <c r="AE128" i="11"/>
  <c r="AE129" i="11"/>
  <c r="AE130" i="11"/>
  <c r="AE132" i="11"/>
  <c r="AE133" i="11"/>
  <c r="AE134" i="11"/>
  <c r="AE136" i="11"/>
  <c r="AD124" i="11"/>
  <c r="AD125" i="11"/>
  <c r="AD126" i="11"/>
  <c r="AD128" i="11"/>
  <c r="AD129" i="11"/>
  <c r="AD130" i="11"/>
  <c r="AD132" i="11"/>
  <c r="AD133" i="11"/>
  <c r="AD134" i="11"/>
  <c r="AD136" i="11"/>
  <c r="AC124" i="11"/>
  <c r="AC125" i="11"/>
  <c r="AC126" i="11"/>
  <c r="AC128" i="11"/>
  <c r="AC129" i="11"/>
  <c r="AC133" i="11"/>
  <c r="AC134" i="11"/>
  <c r="AC136" i="11"/>
  <c r="AB124" i="11"/>
  <c r="AB125" i="11"/>
  <c r="AB126" i="11"/>
  <c r="AB128" i="11"/>
  <c r="AB129" i="11"/>
  <c r="AB130" i="11"/>
  <c r="AB132" i="11"/>
  <c r="AB133" i="11"/>
  <c r="AB134" i="11"/>
  <c r="AB136" i="11"/>
  <c r="AA124" i="11"/>
  <c r="AA125" i="11"/>
  <c r="AA126" i="11"/>
  <c r="AA128" i="11"/>
  <c r="AA129" i="11"/>
  <c r="AA130" i="11"/>
  <c r="AA132" i="11"/>
  <c r="AA133" i="11"/>
  <c r="AA134" i="11"/>
  <c r="AA136" i="11"/>
  <c r="Z124" i="11"/>
  <c r="Z125" i="11"/>
  <c r="Z126" i="11"/>
  <c r="Z128" i="11"/>
  <c r="Z129" i="11"/>
  <c r="Z130" i="11"/>
  <c r="Z132" i="11"/>
  <c r="Z133" i="11"/>
  <c r="Z134" i="11"/>
  <c r="Z136" i="11"/>
  <c r="S134" i="11"/>
  <c r="T134" i="11"/>
  <c r="U134" i="11"/>
  <c r="V134" i="11"/>
  <c r="W134" i="11"/>
  <c r="S133" i="11"/>
  <c r="T133" i="11"/>
  <c r="U133" i="11"/>
  <c r="V133" i="11"/>
  <c r="W133" i="11"/>
  <c r="S132" i="11"/>
  <c r="T132" i="11"/>
  <c r="U132" i="11"/>
  <c r="V132" i="11"/>
  <c r="W132" i="11"/>
  <c r="R132" i="11"/>
  <c r="R133" i="11"/>
  <c r="R134" i="11"/>
  <c r="R123" i="11"/>
  <c r="R124" i="11"/>
  <c r="R125" i="11"/>
  <c r="R130" i="11"/>
  <c r="K183" i="11"/>
  <c r="L183" i="11"/>
  <c r="M183" i="11"/>
  <c r="N183" i="11"/>
  <c r="O183" i="11"/>
  <c r="K182" i="11"/>
  <c r="L182" i="11"/>
  <c r="M182" i="11"/>
  <c r="N182" i="11"/>
  <c r="O182" i="11"/>
  <c r="K181" i="11"/>
  <c r="L181" i="11"/>
  <c r="M181" i="11"/>
  <c r="N181" i="11"/>
  <c r="O181" i="11"/>
  <c r="K180" i="11"/>
  <c r="L180" i="11"/>
  <c r="M180" i="11"/>
  <c r="N180" i="11"/>
  <c r="O180" i="11"/>
  <c r="J180" i="11"/>
  <c r="J181" i="11"/>
  <c r="J182" i="11"/>
  <c r="J183" i="11"/>
  <c r="O172" i="11"/>
  <c r="O174" i="11"/>
  <c r="O175" i="11"/>
  <c r="O176" i="11"/>
  <c r="O178" i="11"/>
  <c r="O179" i="11"/>
  <c r="K134" i="11"/>
  <c r="L134" i="11"/>
  <c r="M134" i="11"/>
  <c r="N134" i="11"/>
  <c r="O134" i="11"/>
  <c r="K133" i="11"/>
  <c r="L133" i="11"/>
  <c r="M133" i="11"/>
  <c r="N133" i="11"/>
  <c r="O133" i="11"/>
  <c r="K132" i="11"/>
  <c r="L132" i="11"/>
  <c r="M132" i="11"/>
  <c r="N132" i="11"/>
  <c r="O132" i="11"/>
  <c r="K131" i="11"/>
  <c r="L131" i="11"/>
  <c r="M131" i="11"/>
  <c r="N131" i="11"/>
  <c r="O131" i="11"/>
  <c r="J134" i="11"/>
  <c r="J123" i="11"/>
  <c r="J125" i="11"/>
  <c r="J126" i="11"/>
  <c r="J127" i="11"/>
  <c r="J129" i="11"/>
  <c r="J130" i="11"/>
  <c r="J131" i="11"/>
  <c r="J132" i="11"/>
  <c r="J133" i="11"/>
  <c r="O123" i="11"/>
  <c r="O125" i="11"/>
  <c r="O126" i="11"/>
  <c r="O127" i="11"/>
  <c r="O129" i="11"/>
  <c r="O130" i="11"/>
  <c r="G123" i="11"/>
  <c r="G124" i="11"/>
  <c r="G125" i="11"/>
  <c r="G126" i="11"/>
  <c r="G127" i="11"/>
  <c r="G128" i="11"/>
  <c r="G129" i="11"/>
  <c r="G130" i="11"/>
  <c r="G131" i="11"/>
  <c r="G132" i="11"/>
  <c r="F123" i="11"/>
  <c r="F124" i="11"/>
  <c r="F125" i="11"/>
  <c r="F126" i="11"/>
  <c r="F127" i="11"/>
  <c r="F128" i="11"/>
  <c r="F129" i="11"/>
  <c r="F130" i="11"/>
  <c r="F131" i="11"/>
  <c r="F132" i="11"/>
  <c r="E123" i="11"/>
  <c r="E124" i="11"/>
  <c r="E125" i="11"/>
  <c r="E126" i="11"/>
  <c r="E127" i="11"/>
  <c r="E128" i="11"/>
  <c r="E129" i="11"/>
  <c r="E130" i="11"/>
  <c r="E131" i="11"/>
  <c r="E132" i="11"/>
  <c r="D123" i="11"/>
  <c r="D124" i="11"/>
  <c r="D125" i="11"/>
  <c r="D126" i="11"/>
  <c r="D127" i="11"/>
  <c r="D128" i="11"/>
  <c r="D129" i="11"/>
  <c r="D130" i="11"/>
  <c r="D131" i="11"/>
  <c r="D132" i="11"/>
  <c r="C123" i="11"/>
  <c r="C124" i="11"/>
  <c r="C125" i="11"/>
  <c r="C126" i="11"/>
  <c r="C127" i="11"/>
  <c r="C128" i="11"/>
  <c r="C129" i="11"/>
  <c r="C130" i="11"/>
  <c r="C131" i="11"/>
  <c r="C132" i="11"/>
  <c r="B123" i="11"/>
  <c r="B124" i="11"/>
  <c r="B125" i="11"/>
  <c r="B126" i="11"/>
  <c r="B127" i="11"/>
  <c r="B128" i="11"/>
  <c r="B129" i="11"/>
  <c r="B130" i="11"/>
  <c r="B131" i="11"/>
  <c r="B132" i="11"/>
  <c r="AD179" i="11"/>
  <c r="AC179" i="11"/>
  <c r="AB179" i="11"/>
  <c r="AA179" i="11"/>
  <c r="W179" i="11"/>
  <c r="V179" i="11"/>
  <c r="U179" i="11"/>
  <c r="T179" i="11"/>
  <c r="S179" i="11"/>
  <c r="N179" i="11"/>
  <c r="M179" i="11"/>
  <c r="L179" i="11"/>
  <c r="K179" i="11"/>
  <c r="J179" i="11"/>
  <c r="N178" i="11"/>
  <c r="M178" i="11"/>
  <c r="L178" i="11"/>
  <c r="K178" i="11"/>
  <c r="J178" i="11"/>
  <c r="G177" i="11"/>
  <c r="F177" i="11"/>
  <c r="E177" i="11"/>
  <c r="D177" i="11"/>
  <c r="C177" i="11"/>
  <c r="B177" i="11"/>
  <c r="N176" i="11"/>
  <c r="M176" i="11"/>
  <c r="L176" i="11"/>
  <c r="K176" i="11"/>
  <c r="J176" i="11"/>
  <c r="G176" i="11"/>
  <c r="F176" i="11"/>
  <c r="E176" i="11"/>
  <c r="D176" i="11"/>
  <c r="C176" i="11"/>
  <c r="B176" i="11"/>
  <c r="AD175" i="11"/>
  <c r="AC175" i="11"/>
  <c r="AB175" i="11"/>
  <c r="AA175" i="11"/>
  <c r="N175" i="11"/>
  <c r="M175" i="11"/>
  <c r="L175" i="11"/>
  <c r="K175" i="11"/>
  <c r="J175" i="11"/>
  <c r="AD174" i="11"/>
  <c r="AC174" i="11"/>
  <c r="AB174" i="11"/>
  <c r="AA174" i="11"/>
  <c r="W174" i="11"/>
  <c r="V174" i="11"/>
  <c r="U174" i="11"/>
  <c r="T174" i="11"/>
  <c r="S174" i="11"/>
  <c r="N174" i="11"/>
  <c r="M174" i="11"/>
  <c r="L174" i="11"/>
  <c r="K174" i="11"/>
  <c r="J174" i="11"/>
  <c r="AD173" i="11"/>
  <c r="AC173" i="11"/>
  <c r="AB173" i="11"/>
  <c r="AA173" i="11"/>
  <c r="W173" i="11"/>
  <c r="V173" i="11"/>
  <c r="U173" i="11"/>
  <c r="T173" i="11"/>
  <c r="S173" i="11"/>
  <c r="G173" i="11"/>
  <c r="F173" i="11"/>
  <c r="E173" i="11"/>
  <c r="D173" i="11"/>
  <c r="C173" i="11"/>
  <c r="B173" i="11"/>
  <c r="AD172" i="11"/>
  <c r="AC172" i="11"/>
  <c r="AB172" i="11"/>
  <c r="AA172" i="11"/>
  <c r="Z172" i="11"/>
  <c r="W172" i="11"/>
  <c r="V172" i="11"/>
  <c r="U172" i="11"/>
  <c r="T172" i="11"/>
  <c r="S172" i="11"/>
  <c r="N172" i="11"/>
  <c r="M172" i="11"/>
  <c r="L172" i="11"/>
  <c r="K172" i="11"/>
  <c r="J172" i="11"/>
  <c r="G172" i="11"/>
  <c r="F172" i="11"/>
  <c r="E172" i="11"/>
  <c r="D172" i="11"/>
  <c r="C172" i="11"/>
  <c r="B172" i="11"/>
  <c r="W171" i="11"/>
  <c r="V171" i="11"/>
  <c r="U171" i="11"/>
  <c r="T171" i="11"/>
  <c r="S171" i="11"/>
  <c r="R171" i="11"/>
  <c r="O171" i="11"/>
  <c r="N171" i="11"/>
  <c r="M171" i="11"/>
  <c r="L171" i="11"/>
  <c r="K171" i="11"/>
  <c r="J171" i="11"/>
  <c r="G171" i="11"/>
  <c r="F171" i="11"/>
  <c r="E171" i="11"/>
  <c r="D171" i="11"/>
  <c r="C171" i="11"/>
  <c r="B171" i="11"/>
  <c r="AE163" i="11"/>
  <c r="AE164" i="11"/>
  <c r="AE166" i="11"/>
  <c r="AD163" i="11"/>
  <c r="AD164" i="11"/>
  <c r="AD166" i="11"/>
  <c r="AC163" i="11"/>
  <c r="AC164" i="11"/>
  <c r="AC166" i="11"/>
  <c r="AB163" i="11"/>
  <c r="AB164" i="11"/>
  <c r="AB166" i="11"/>
  <c r="AA163" i="11"/>
  <c r="AA164" i="11"/>
  <c r="AA166" i="11"/>
  <c r="Z163" i="11"/>
  <c r="Z164" i="11"/>
  <c r="Z166" i="11"/>
  <c r="W163" i="11"/>
  <c r="W164" i="11"/>
  <c r="W166" i="11"/>
  <c r="V163" i="11"/>
  <c r="V164" i="11"/>
  <c r="V166" i="11"/>
  <c r="U163" i="11"/>
  <c r="U164" i="11"/>
  <c r="U166" i="11"/>
  <c r="T163" i="11"/>
  <c r="T164" i="11"/>
  <c r="T166" i="11"/>
  <c r="S163" i="11"/>
  <c r="S164" i="11"/>
  <c r="S166" i="11"/>
  <c r="R163" i="11"/>
  <c r="R164" i="11"/>
  <c r="R166" i="11"/>
  <c r="O163" i="11"/>
  <c r="O164" i="11"/>
  <c r="O166" i="11"/>
  <c r="N163" i="11"/>
  <c r="N164" i="11"/>
  <c r="N166" i="11"/>
  <c r="M163" i="11"/>
  <c r="M164" i="11"/>
  <c r="M166" i="11"/>
  <c r="L163" i="11"/>
  <c r="L164" i="11"/>
  <c r="L166" i="11"/>
  <c r="K163" i="11"/>
  <c r="K164" i="11"/>
  <c r="K166" i="11"/>
  <c r="J163" i="11"/>
  <c r="J164" i="11"/>
  <c r="J166" i="11"/>
  <c r="G163" i="11"/>
  <c r="G164" i="11"/>
  <c r="G166" i="11"/>
  <c r="F163" i="11"/>
  <c r="F164" i="11"/>
  <c r="F166" i="11"/>
  <c r="E163" i="11"/>
  <c r="E164" i="11"/>
  <c r="E166" i="11"/>
  <c r="D163" i="11"/>
  <c r="D164" i="11"/>
  <c r="D166" i="11"/>
  <c r="C163" i="11"/>
  <c r="C164" i="11"/>
  <c r="C166" i="11"/>
  <c r="B163" i="11"/>
  <c r="B164" i="11"/>
  <c r="B166" i="11"/>
  <c r="AE162" i="11"/>
  <c r="AD162" i="11"/>
  <c r="AC162" i="11"/>
  <c r="AB162" i="11"/>
  <c r="AA162" i="11"/>
  <c r="Z162" i="11"/>
  <c r="W162" i="11"/>
  <c r="V162" i="11"/>
  <c r="U162" i="11"/>
  <c r="T162" i="11"/>
  <c r="S162" i="11"/>
  <c r="R162" i="11"/>
  <c r="O162" i="11"/>
  <c r="N162" i="11"/>
  <c r="M162" i="11"/>
  <c r="L162" i="11"/>
  <c r="K162" i="11"/>
  <c r="J162" i="11"/>
  <c r="G162" i="11"/>
  <c r="F162" i="11"/>
  <c r="E162" i="11"/>
  <c r="D162" i="11"/>
  <c r="C162" i="11"/>
  <c r="B162" i="11"/>
  <c r="W130" i="11"/>
  <c r="V130" i="11"/>
  <c r="U130" i="11"/>
  <c r="T130" i="11"/>
  <c r="S130" i="11"/>
  <c r="N130" i="11"/>
  <c r="M130" i="11"/>
  <c r="L130" i="11"/>
  <c r="K130" i="11"/>
  <c r="N129" i="11"/>
  <c r="M129" i="11"/>
  <c r="L129" i="11"/>
  <c r="K129" i="11"/>
  <c r="N127" i="11"/>
  <c r="M127" i="11"/>
  <c r="L127" i="11"/>
  <c r="K127" i="11"/>
  <c r="N126" i="11"/>
  <c r="M126" i="11"/>
  <c r="L126" i="11"/>
  <c r="K126" i="11"/>
  <c r="W125" i="11"/>
  <c r="V125" i="11"/>
  <c r="U125" i="11"/>
  <c r="T125" i="11"/>
  <c r="S125" i="11"/>
  <c r="N125" i="11"/>
  <c r="M125" i="11"/>
  <c r="L125" i="11"/>
  <c r="K125" i="11"/>
  <c r="W124" i="11"/>
  <c r="V124" i="11"/>
  <c r="U124" i="11"/>
  <c r="T124" i="11"/>
  <c r="S124" i="11"/>
  <c r="AE123" i="11"/>
  <c r="AD123" i="11"/>
  <c r="AC123" i="11"/>
  <c r="AB123" i="11"/>
  <c r="AA123" i="11"/>
  <c r="Z123" i="11"/>
  <c r="W123" i="11"/>
  <c r="V123" i="11"/>
  <c r="U123" i="11"/>
  <c r="T123" i="11"/>
  <c r="S123" i="11"/>
  <c r="N123" i="11"/>
  <c r="M123" i="11"/>
  <c r="L123" i="11"/>
  <c r="K123" i="11"/>
  <c r="W122" i="11"/>
  <c r="V122" i="11"/>
  <c r="U122" i="11"/>
  <c r="T122" i="11"/>
  <c r="S122" i="11"/>
  <c r="R122" i="11"/>
  <c r="O122" i="11"/>
  <c r="N122" i="11"/>
  <c r="M122" i="11"/>
  <c r="L122" i="11"/>
  <c r="K122" i="11"/>
  <c r="J122" i="11"/>
  <c r="G122" i="11"/>
  <c r="F122" i="11"/>
  <c r="E122" i="11"/>
  <c r="D122" i="11"/>
  <c r="C122" i="11"/>
  <c r="B122" i="11"/>
  <c r="AE114" i="11"/>
  <c r="AE115" i="11"/>
  <c r="AE117" i="11"/>
  <c r="AD114" i="11"/>
  <c r="AD115" i="11"/>
  <c r="AD117" i="11"/>
  <c r="AC114" i="11"/>
  <c r="AC115" i="11"/>
  <c r="AC117" i="11"/>
  <c r="AB114" i="11"/>
  <c r="AB115" i="11"/>
  <c r="AB117" i="11"/>
  <c r="AA114" i="11"/>
  <c r="AA115" i="11"/>
  <c r="AA117" i="11"/>
  <c r="Z114" i="11"/>
  <c r="Z115" i="11"/>
  <c r="Z117" i="11"/>
  <c r="W114" i="11"/>
  <c r="W115" i="11"/>
  <c r="W117" i="11"/>
  <c r="V114" i="11"/>
  <c r="V115" i="11"/>
  <c r="V117" i="11"/>
  <c r="U114" i="11"/>
  <c r="U115" i="11"/>
  <c r="U117" i="11"/>
  <c r="T114" i="11"/>
  <c r="T115" i="11"/>
  <c r="T117" i="11"/>
  <c r="S114" i="11"/>
  <c r="S115" i="11"/>
  <c r="S117" i="11"/>
  <c r="R114" i="11"/>
  <c r="R115" i="11"/>
  <c r="R117" i="11"/>
  <c r="O114" i="11"/>
  <c r="O115" i="11"/>
  <c r="O117" i="11"/>
  <c r="N114" i="11"/>
  <c r="N115" i="11"/>
  <c r="N117" i="11"/>
  <c r="M114" i="11"/>
  <c r="M115" i="11"/>
  <c r="M117" i="11"/>
  <c r="L114" i="11"/>
  <c r="L115" i="11"/>
  <c r="L117" i="11"/>
  <c r="K114" i="11"/>
  <c r="K115" i="11"/>
  <c r="K117" i="11"/>
  <c r="J114" i="11"/>
  <c r="J115" i="11"/>
  <c r="J117" i="11"/>
  <c r="G114" i="11"/>
  <c r="G115" i="11"/>
  <c r="G117" i="11"/>
  <c r="F114" i="11"/>
  <c r="F115" i="11"/>
  <c r="F117" i="11"/>
  <c r="E114" i="11"/>
  <c r="E115" i="11"/>
  <c r="E117" i="11"/>
  <c r="D114" i="11"/>
  <c r="D115" i="11"/>
  <c r="D117" i="11"/>
  <c r="C114" i="11"/>
  <c r="C115" i="11"/>
  <c r="C117" i="11"/>
  <c r="B114" i="11"/>
  <c r="B115" i="11"/>
  <c r="B117" i="11"/>
  <c r="AE113" i="11"/>
  <c r="AD113" i="11"/>
  <c r="AC113" i="11"/>
  <c r="AB113" i="11"/>
  <c r="AA113" i="11"/>
  <c r="Z113" i="11"/>
  <c r="W113" i="11"/>
  <c r="V113" i="11"/>
  <c r="U113" i="11"/>
  <c r="T113" i="11"/>
  <c r="S113" i="11"/>
  <c r="R113" i="11"/>
  <c r="O113" i="11"/>
  <c r="N113" i="11"/>
  <c r="M113" i="11"/>
  <c r="L113" i="11"/>
  <c r="K113" i="11"/>
  <c r="J113" i="11"/>
  <c r="G113" i="11"/>
  <c r="F113" i="11"/>
  <c r="E113" i="11"/>
  <c r="D113" i="11"/>
  <c r="C113" i="11"/>
  <c r="B113" i="11"/>
  <c r="S78" i="11"/>
  <c r="T78" i="11"/>
  <c r="U78" i="11"/>
  <c r="V78" i="11"/>
  <c r="W78" i="11"/>
  <c r="S77" i="11"/>
  <c r="T77" i="11"/>
  <c r="U77" i="11"/>
  <c r="V77" i="11"/>
  <c r="W77" i="11"/>
  <c r="S76" i="11"/>
  <c r="T76" i="11"/>
  <c r="U76" i="11"/>
  <c r="V76" i="11"/>
  <c r="W76" i="11"/>
  <c r="S73" i="11"/>
  <c r="T73" i="11"/>
  <c r="U73" i="11"/>
  <c r="V73" i="11"/>
  <c r="W73" i="11"/>
  <c r="S72" i="11"/>
  <c r="T72" i="11"/>
  <c r="U72" i="11"/>
  <c r="V72" i="11"/>
  <c r="W72" i="11"/>
  <c r="R70" i="11"/>
  <c r="R71" i="11"/>
  <c r="R72" i="11"/>
  <c r="R73" i="11"/>
  <c r="R75" i="11"/>
  <c r="R76" i="11"/>
  <c r="R77" i="11"/>
  <c r="R78" i="11"/>
  <c r="AA29" i="11"/>
  <c r="AB29" i="11"/>
  <c r="AC29" i="11"/>
  <c r="AD29" i="11"/>
  <c r="AE29" i="11"/>
  <c r="Z29" i="11"/>
  <c r="W21" i="11"/>
  <c r="W22" i="11"/>
  <c r="W23" i="11"/>
  <c r="W24" i="11"/>
  <c r="W26" i="11"/>
  <c r="W27" i="11"/>
  <c r="W28" i="11"/>
  <c r="W29" i="11"/>
  <c r="W20" i="11"/>
  <c r="AD21" i="11"/>
  <c r="AD22" i="11"/>
  <c r="AD23" i="11"/>
  <c r="AD24" i="11"/>
  <c r="AD25" i="11"/>
  <c r="AD28" i="11"/>
  <c r="V21" i="11"/>
  <c r="V22" i="11"/>
  <c r="V23" i="11"/>
  <c r="V24" i="11"/>
  <c r="V26" i="11"/>
  <c r="V27" i="11"/>
  <c r="V28" i="11"/>
  <c r="V29" i="11"/>
  <c r="U21" i="11"/>
  <c r="U22" i="11"/>
  <c r="U23" i="11"/>
  <c r="U24" i="11"/>
  <c r="U26" i="11"/>
  <c r="U27" i="11"/>
  <c r="U28" i="11"/>
  <c r="U29" i="11"/>
  <c r="T21" i="11"/>
  <c r="T22" i="11"/>
  <c r="T23" i="11"/>
  <c r="T24" i="11"/>
  <c r="T26" i="11"/>
  <c r="T27" i="11"/>
  <c r="T28" i="11"/>
  <c r="T29" i="11"/>
  <c r="S21" i="11"/>
  <c r="S22" i="11"/>
  <c r="S23" i="11"/>
  <c r="S24" i="11"/>
  <c r="S26" i="11"/>
  <c r="S27" i="11"/>
  <c r="S28" i="11"/>
  <c r="S29" i="11"/>
  <c r="R21" i="11"/>
  <c r="R22" i="11"/>
  <c r="R23" i="11"/>
  <c r="R24" i="11"/>
  <c r="R26" i="11"/>
  <c r="R27" i="11"/>
  <c r="R28" i="11"/>
  <c r="R29" i="11"/>
  <c r="O70" i="11"/>
  <c r="O71" i="11"/>
  <c r="O72" i="11"/>
  <c r="O73" i="11"/>
  <c r="O74" i="11"/>
  <c r="O75" i="11"/>
  <c r="O76" i="11"/>
  <c r="O77" i="11"/>
  <c r="AD77" i="11"/>
  <c r="AC77" i="11"/>
  <c r="AB77" i="11"/>
  <c r="AA77" i="11"/>
  <c r="Z77" i="11"/>
  <c r="W75" i="11"/>
  <c r="V75" i="11"/>
  <c r="U75" i="11"/>
  <c r="T75" i="11"/>
  <c r="S75" i="11"/>
  <c r="AD74" i="11"/>
  <c r="AC74" i="11"/>
  <c r="AB74" i="11"/>
  <c r="AA74" i="11"/>
  <c r="Z74" i="11"/>
  <c r="AD73" i="11"/>
  <c r="AC73" i="11"/>
  <c r="AB73" i="11"/>
  <c r="AA73" i="11"/>
  <c r="Z73" i="11"/>
  <c r="AD72" i="11"/>
  <c r="AC72" i="11"/>
  <c r="AB72" i="11"/>
  <c r="AA72" i="11"/>
  <c r="Z72" i="11"/>
  <c r="AD71" i="11"/>
  <c r="AC71" i="11"/>
  <c r="AB71" i="11"/>
  <c r="AA71" i="11"/>
  <c r="Z71" i="11"/>
  <c r="W71" i="11"/>
  <c r="V71" i="11"/>
  <c r="U71" i="11"/>
  <c r="T71" i="11"/>
  <c r="S71" i="11"/>
  <c r="AD70" i="11"/>
  <c r="AC70" i="11"/>
  <c r="AB70" i="11"/>
  <c r="AA70" i="11"/>
  <c r="Z70" i="11"/>
  <c r="W70" i="11"/>
  <c r="V70" i="11"/>
  <c r="U70" i="11"/>
  <c r="T70" i="11"/>
  <c r="S70" i="11"/>
  <c r="W69" i="11"/>
  <c r="V69" i="11"/>
  <c r="U69" i="11"/>
  <c r="T69" i="11"/>
  <c r="S69" i="11"/>
  <c r="R69" i="11"/>
  <c r="AE61" i="11"/>
  <c r="AE62" i="11"/>
  <c r="AE64" i="11"/>
  <c r="AD61" i="11"/>
  <c r="AD62" i="11"/>
  <c r="AD64" i="11"/>
  <c r="AC61" i="11"/>
  <c r="AC62" i="11"/>
  <c r="AC64" i="11"/>
  <c r="AB61" i="11"/>
  <c r="AB62" i="11"/>
  <c r="AB64" i="11"/>
  <c r="AA61" i="11"/>
  <c r="AA62" i="11"/>
  <c r="AA64" i="11"/>
  <c r="Z61" i="11"/>
  <c r="Z62" i="11"/>
  <c r="Z64" i="11"/>
  <c r="W61" i="11"/>
  <c r="W62" i="11"/>
  <c r="W64" i="11"/>
  <c r="V61" i="11"/>
  <c r="V62" i="11"/>
  <c r="V64" i="11"/>
  <c r="U61" i="11"/>
  <c r="U62" i="11"/>
  <c r="U64" i="11"/>
  <c r="T61" i="11"/>
  <c r="T62" i="11"/>
  <c r="T64" i="11"/>
  <c r="S61" i="11"/>
  <c r="S62" i="11"/>
  <c r="S64" i="11"/>
  <c r="R61" i="11"/>
  <c r="R62" i="11"/>
  <c r="R64" i="11"/>
  <c r="AE60" i="11"/>
  <c r="AD60" i="11"/>
  <c r="AC60" i="11"/>
  <c r="AB60" i="11"/>
  <c r="AA60" i="11"/>
  <c r="Z60" i="11"/>
  <c r="W60" i="11"/>
  <c r="V60" i="11"/>
  <c r="U60" i="11"/>
  <c r="T60" i="11"/>
  <c r="S60" i="11"/>
  <c r="R60" i="11"/>
  <c r="AE28" i="11"/>
  <c r="AC28" i="11"/>
  <c r="AB28" i="11"/>
  <c r="AA28" i="11"/>
  <c r="Z28" i="11"/>
  <c r="AE25" i="11"/>
  <c r="AC25" i="11"/>
  <c r="AB25" i="11"/>
  <c r="AA25" i="11"/>
  <c r="Z25" i="11"/>
  <c r="AE24" i="11"/>
  <c r="AC24" i="11"/>
  <c r="AB24" i="11"/>
  <c r="AA24" i="11"/>
  <c r="Z24" i="11"/>
  <c r="AE23" i="11"/>
  <c r="AC23" i="11"/>
  <c r="AB23" i="11"/>
  <c r="AA23" i="11"/>
  <c r="Z23" i="11"/>
  <c r="AE22" i="11"/>
  <c r="AC22" i="11"/>
  <c r="AB22" i="11"/>
  <c r="AA22" i="11"/>
  <c r="Z22" i="11"/>
  <c r="AE21" i="11"/>
  <c r="AC21" i="11"/>
  <c r="AB21" i="11"/>
  <c r="AA21" i="11"/>
  <c r="Z21" i="11"/>
  <c r="V20" i="11"/>
  <c r="U20" i="11"/>
  <c r="T20" i="11"/>
  <c r="S20" i="11"/>
  <c r="R20" i="11"/>
  <c r="AE12" i="11"/>
  <c r="AE13" i="11"/>
  <c r="AE15" i="11"/>
  <c r="AD12" i="11"/>
  <c r="AD13" i="11"/>
  <c r="AD15" i="11"/>
  <c r="AC12" i="11"/>
  <c r="AC13" i="11"/>
  <c r="AC15" i="11"/>
  <c r="AB12" i="11"/>
  <c r="AB13" i="11"/>
  <c r="AB15" i="11"/>
  <c r="AA12" i="11"/>
  <c r="AA13" i="11"/>
  <c r="AA15" i="11"/>
  <c r="Z12" i="11"/>
  <c r="Z13" i="11"/>
  <c r="Z15" i="11"/>
  <c r="W12" i="11"/>
  <c r="W13" i="11"/>
  <c r="W15" i="11"/>
  <c r="V12" i="11"/>
  <c r="V13" i="11"/>
  <c r="V15" i="11"/>
  <c r="U12" i="11"/>
  <c r="U13" i="11"/>
  <c r="U15" i="11"/>
  <c r="T12" i="11"/>
  <c r="T13" i="11"/>
  <c r="T15" i="11"/>
  <c r="S12" i="11"/>
  <c r="S13" i="11"/>
  <c r="S15" i="11"/>
  <c r="R12" i="11"/>
  <c r="R13" i="11"/>
  <c r="R15" i="11"/>
  <c r="AE11" i="11"/>
  <c r="AD11" i="11"/>
  <c r="AC11" i="11"/>
  <c r="AB11" i="11"/>
  <c r="AA11" i="11"/>
  <c r="Z11" i="11"/>
  <c r="W11" i="11"/>
  <c r="V11" i="11"/>
  <c r="U11" i="11"/>
  <c r="T11" i="11"/>
  <c r="S11" i="11"/>
  <c r="R11" i="11"/>
  <c r="N70" i="11"/>
  <c r="N71" i="11"/>
  <c r="N72" i="11"/>
  <c r="N73" i="11"/>
  <c r="N74" i="11"/>
  <c r="N75" i="11"/>
  <c r="N76" i="11"/>
  <c r="N77" i="11"/>
  <c r="M70" i="11"/>
  <c r="M71" i="11"/>
  <c r="M72" i="11"/>
  <c r="M73" i="11"/>
  <c r="M74" i="11"/>
  <c r="M75" i="11"/>
  <c r="M76" i="11"/>
  <c r="M77" i="11"/>
  <c r="L70" i="11"/>
  <c r="L71" i="11"/>
  <c r="L72" i="11"/>
  <c r="L73" i="11"/>
  <c r="L74" i="11"/>
  <c r="L75" i="11"/>
  <c r="L76" i="11"/>
  <c r="L77" i="11"/>
  <c r="K70" i="11"/>
  <c r="K71" i="11"/>
  <c r="K72" i="11"/>
  <c r="K73" i="11"/>
  <c r="K74" i="11"/>
  <c r="K75" i="11"/>
  <c r="K76" i="11"/>
  <c r="K77" i="11"/>
  <c r="J70" i="11"/>
  <c r="J71" i="11"/>
  <c r="J72" i="11"/>
  <c r="J73" i="11"/>
  <c r="J74" i="11"/>
  <c r="J75" i="11"/>
  <c r="J76" i="11"/>
  <c r="J77" i="11"/>
  <c r="K69" i="11"/>
  <c r="L69" i="11"/>
  <c r="M69" i="11"/>
  <c r="N69" i="11"/>
  <c r="O69" i="11"/>
  <c r="J69" i="11"/>
  <c r="C75" i="11"/>
  <c r="D75" i="11"/>
  <c r="E75" i="11"/>
  <c r="F75" i="11"/>
  <c r="G75" i="11"/>
  <c r="C74" i="11"/>
  <c r="D74" i="11"/>
  <c r="E74" i="11"/>
  <c r="F74" i="11"/>
  <c r="G74" i="11"/>
  <c r="C71" i="11"/>
  <c r="D71" i="11"/>
  <c r="E71" i="11"/>
  <c r="F71" i="11"/>
  <c r="G71" i="11"/>
  <c r="C70" i="11"/>
  <c r="D70" i="11"/>
  <c r="E70" i="11"/>
  <c r="F70" i="11"/>
  <c r="G70" i="11"/>
  <c r="B70" i="11"/>
  <c r="B71" i="11"/>
  <c r="B74" i="11"/>
  <c r="B75" i="11"/>
  <c r="C69" i="11"/>
  <c r="D69" i="11"/>
  <c r="E69" i="11"/>
  <c r="F69" i="11"/>
  <c r="G69" i="11"/>
  <c r="B69" i="11"/>
  <c r="O61" i="11"/>
  <c r="O62" i="11"/>
  <c r="O64" i="11"/>
  <c r="N61" i="11"/>
  <c r="N62" i="11"/>
  <c r="N64" i="11"/>
  <c r="M61" i="11"/>
  <c r="M62" i="11"/>
  <c r="M64" i="11"/>
  <c r="L61" i="11"/>
  <c r="L62" i="11"/>
  <c r="L64" i="11"/>
  <c r="K61" i="11"/>
  <c r="K62" i="11"/>
  <c r="K64" i="11"/>
  <c r="J61" i="11"/>
  <c r="J62" i="11"/>
  <c r="J64" i="11"/>
  <c r="G61" i="11"/>
  <c r="G62" i="11"/>
  <c r="G64" i="11"/>
  <c r="F61" i="11"/>
  <c r="F62" i="11"/>
  <c r="F64" i="11"/>
  <c r="E61" i="11"/>
  <c r="E62" i="11"/>
  <c r="E64" i="11"/>
  <c r="D61" i="11"/>
  <c r="D62" i="11"/>
  <c r="D64" i="11"/>
  <c r="C61" i="11"/>
  <c r="C62" i="11"/>
  <c r="C64" i="11"/>
  <c r="B61" i="11"/>
  <c r="B62" i="11"/>
  <c r="B64" i="11"/>
  <c r="O60" i="11"/>
  <c r="N60" i="11"/>
  <c r="M60" i="11"/>
  <c r="L60" i="11"/>
  <c r="K60" i="11"/>
  <c r="J60" i="11"/>
  <c r="G60" i="11"/>
  <c r="F60" i="11"/>
  <c r="E60" i="11"/>
  <c r="D60" i="11"/>
  <c r="C60" i="11"/>
  <c r="B60" i="11"/>
  <c r="K13" i="11"/>
  <c r="L13" i="11"/>
  <c r="M13" i="11"/>
  <c r="N13" i="11"/>
  <c r="O13" i="11"/>
  <c r="J13" i="11"/>
  <c r="K12" i="11"/>
  <c r="L12" i="11"/>
  <c r="M12" i="11"/>
  <c r="N12" i="11"/>
  <c r="O12" i="11"/>
  <c r="J12" i="11"/>
  <c r="K11" i="11"/>
  <c r="L11" i="11"/>
  <c r="M11" i="11"/>
  <c r="N11" i="11"/>
  <c r="O11" i="11"/>
  <c r="J11" i="11"/>
  <c r="O21" i="11"/>
  <c r="O22" i="11"/>
  <c r="O23" i="11"/>
  <c r="O24" i="11"/>
  <c r="O25" i="11"/>
  <c r="O26" i="11"/>
  <c r="O27" i="11"/>
  <c r="O28" i="11"/>
  <c r="O20" i="11"/>
  <c r="O15" i="11"/>
  <c r="G26" i="11"/>
  <c r="G25" i="11"/>
  <c r="G22" i="11"/>
  <c r="G21" i="11"/>
  <c r="G20" i="11"/>
  <c r="G12" i="11"/>
  <c r="G13" i="11"/>
  <c r="G15" i="11"/>
  <c r="G11" i="11"/>
  <c r="N28" i="11"/>
  <c r="M28" i="11"/>
  <c r="L28" i="11"/>
  <c r="K28" i="11"/>
  <c r="J28" i="11"/>
  <c r="N27" i="11"/>
  <c r="M27" i="11"/>
  <c r="L27" i="11"/>
  <c r="K27" i="11"/>
  <c r="J27" i="11"/>
  <c r="N26" i="11"/>
  <c r="M26" i="11"/>
  <c r="L26" i="11"/>
  <c r="K26" i="11"/>
  <c r="J26" i="11"/>
  <c r="N25" i="11"/>
  <c r="M25" i="11"/>
  <c r="L25" i="11"/>
  <c r="K25" i="11"/>
  <c r="J25" i="11"/>
  <c r="N24" i="11"/>
  <c r="M24" i="11"/>
  <c r="L24" i="11"/>
  <c r="K24" i="11"/>
  <c r="J24" i="11"/>
  <c r="N23" i="11"/>
  <c r="M23" i="11"/>
  <c r="L23" i="11"/>
  <c r="K23" i="11"/>
  <c r="J23" i="11"/>
  <c r="N22" i="11"/>
  <c r="M22" i="11"/>
  <c r="L22" i="11"/>
  <c r="K22" i="11"/>
  <c r="J22" i="11"/>
  <c r="N21" i="11"/>
  <c r="M21" i="11"/>
  <c r="L21" i="11"/>
  <c r="K21" i="11"/>
  <c r="J21" i="11"/>
  <c r="N20" i="11"/>
  <c r="M20" i="11"/>
  <c r="L20" i="11"/>
  <c r="K20" i="11"/>
  <c r="J20" i="11"/>
  <c r="N15" i="11"/>
  <c r="M15" i="11"/>
  <c r="L15" i="11"/>
  <c r="K15" i="11"/>
  <c r="J15" i="11"/>
  <c r="D26" i="11"/>
  <c r="E26" i="11"/>
  <c r="F26" i="11"/>
  <c r="D25" i="11"/>
  <c r="E25" i="11"/>
  <c r="F25" i="11"/>
  <c r="D22" i="11"/>
  <c r="E22" i="11"/>
  <c r="F22" i="11"/>
  <c r="D21" i="11"/>
  <c r="E21" i="11"/>
  <c r="F21" i="11"/>
  <c r="D20" i="11"/>
  <c r="E20" i="11"/>
  <c r="F20" i="11"/>
  <c r="D12" i="11"/>
  <c r="D13" i="11"/>
  <c r="D15" i="11"/>
  <c r="E12" i="11"/>
  <c r="E13" i="11"/>
  <c r="E15" i="11"/>
  <c r="F12" i="11"/>
  <c r="F13" i="11"/>
  <c r="F15" i="11"/>
  <c r="D11" i="11"/>
  <c r="E11" i="11"/>
  <c r="F11" i="11"/>
  <c r="C26" i="11"/>
  <c r="B26" i="11"/>
  <c r="C25" i="11"/>
  <c r="B25" i="11"/>
  <c r="C22" i="11"/>
  <c r="B22" i="11"/>
  <c r="C21" i="11"/>
  <c r="B21" i="11"/>
  <c r="C20" i="11"/>
  <c r="B20" i="11"/>
  <c r="C12" i="11"/>
  <c r="C13" i="11"/>
  <c r="C15" i="11"/>
  <c r="B12" i="11"/>
  <c r="B13" i="11"/>
  <c r="B15" i="11"/>
  <c r="C11" i="11"/>
  <c r="B11" i="11"/>
  <c r="B29" i="12"/>
  <c r="B28" i="12"/>
  <c r="C27" i="12"/>
  <c r="B27" i="12"/>
  <c r="C26" i="12"/>
  <c r="B26" i="12"/>
  <c r="C25" i="12"/>
  <c r="B25" i="12"/>
  <c r="C24" i="12"/>
  <c r="B24" i="12"/>
  <c r="C23" i="12"/>
  <c r="B23" i="12"/>
  <c r="C22" i="12"/>
  <c r="B22" i="12"/>
  <c r="C21" i="12"/>
  <c r="B21" i="12"/>
  <c r="C20" i="12"/>
  <c r="B20" i="12"/>
  <c r="C19" i="12"/>
  <c r="B19" i="12"/>
  <c r="C18" i="12"/>
  <c r="B18" i="12"/>
  <c r="C17" i="12"/>
  <c r="B17" i="12"/>
  <c r="C9" i="12"/>
  <c r="C10" i="12"/>
  <c r="C12" i="12"/>
  <c r="B9" i="12"/>
  <c r="B10" i="12"/>
  <c r="B12" i="12"/>
  <c r="C8" i="12"/>
  <c r="B8" i="12"/>
  <c r="K25" i="10"/>
  <c r="J25" i="10"/>
  <c r="K24" i="10"/>
  <c r="J24" i="10"/>
  <c r="E24" i="10"/>
  <c r="D24" i="10"/>
  <c r="K23" i="10"/>
  <c r="J23" i="10"/>
  <c r="E23" i="10"/>
  <c r="D23" i="10"/>
  <c r="K22" i="10"/>
  <c r="J22" i="10"/>
  <c r="I22" i="10"/>
  <c r="E22" i="10"/>
  <c r="D22" i="10"/>
  <c r="C22" i="10"/>
  <c r="I21" i="10"/>
  <c r="H21" i="10"/>
  <c r="C21" i="10"/>
  <c r="B21" i="10"/>
  <c r="K20" i="10"/>
  <c r="J20" i="10"/>
  <c r="I20" i="10"/>
  <c r="H20" i="10"/>
  <c r="E20" i="10"/>
  <c r="D20" i="10"/>
  <c r="C20" i="10"/>
  <c r="B20" i="10"/>
  <c r="K19" i="10"/>
  <c r="J19" i="10"/>
  <c r="I19" i="10"/>
  <c r="H19" i="10"/>
  <c r="E19" i="10"/>
  <c r="D19" i="10"/>
  <c r="C19" i="10"/>
  <c r="B19" i="10"/>
  <c r="K18" i="10"/>
  <c r="J18" i="10"/>
  <c r="I18" i="10"/>
  <c r="H18" i="10"/>
  <c r="E18" i="10"/>
  <c r="D18" i="10"/>
  <c r="C18" i="10"/>
  <c r="B18" i="10"/>
  <c r="K17" i="10"/>
  <c r="J17" i="10"/>
  <c r="I17" i="10"/>
  <c r="H17" i="10"/>
  <c r="E17" i="10"/>
  <c r="D17" i="10"/>
  <c r="C17" i="10"/>
  <c r="B17" i="10"/>
  <c r="K16" i="10"/>
  <c r="J16" i="10"/>
  <c r="I16" i="10"/>
  <c r="H16" i="10"/>
  <c r="E16" i="10"/>
  <c r="D16" i="10"/>
  <c r="C16" i="10"/>
  <c r="B16" i="10"/>
  <c r="K15" i="10"/>
  <c r="J15" i="10"/>
  <c r="I15" i="10"/>
  <c r="H15" i="10"/>
  <c r="E15" i="10"/>
  <c r="D15" i="10"/>
  <c r="C15" i="10"/>
  <c r="B15" i="10"/>
  <c r="K8" i="10"/>
  <c r="K9" i="10"/>
  <c r="K11" i="10"/>
  <c r="J8" i="10"/>
  <c r="J9" i="10"/>
  <c r="J11" i="10"/>
  <c r="I8" i="10"/>
  <c r="I9" i="10"/>
  <c r="I11" i="10"/>
  <c r="H8" i="10"/>
  <c r="H9" i="10"/>
  <c r="H11" i="10"/>
  <c r="E8" i="10"/>
  <c r="E9" i="10"/>
  <c r="E11" i="10"/>
  <c r="D8" i="10"/>
  <c r="D9" i="10"/>
  <c r="D11" i="10"/>
  <c r="C8" i="10"/>
  <c r="C9" i="10"/>
  <c r="C11" i="10"/>
  <c r="B8" i="10"/>
  <c r="B9" i="10"/>
  <c r="B11" i="10"/>
  <c r="K7" i="10"/>
  <c r="J7" i="10"/>
  <c r="I7" i="10"/>
  <c r="H7" i="10"/>
  <c r="E7" i="10"/>
  <c r="D7" i="10"/>
  <c r="C7" i="10"/>
  <c r="B7" i="10"/>
  <c r="H184" i="9"/>
  <c r="C184" i="9"/>
  <c r="H183" i="9"/>
  <c r="C183" i="9"/>
  <c r="H182" i="9"/>
  <c r="C182" i="9"/>
  <c r="H181" i="9"/>
  <c r="G181" i="9"/>
  <c r="C181" i="9"/>
  <c r="B181" i="9"/>
  <c r="H180" i="9"/>
  <c r="G180" i="9"/>
  <c r="C180" i="9"/>
  <c r="B180" i="9"/>
  <c r="I179" i="9"/>
  <c r="H179" i="9"/>
  <c r="G179" i="9"/>
  <c r="D179" i="9"/>
  <c r="C179" i="9"/>
  <c r="B179" i="9"/>
  <c r="I178" i="9"/>
  <c r="H178" i="9"/>
  <c r="G178" i="9"/>
  <c r="D178" i="9"/>
  <c r="C178" i="9"/>
  <c r="B178" i="9"/>
  <c r="I177" i="9"/>
  <c r="H177" i="9"/>
  <c r="G177" i="9"/>
  <c r="D177" i="9"/>
  <c r="C177" i="9"/>
  <c r="B177" i="9"/>
  <c r="I176" i="9"/>
  <c r="H176" i="9"/>
  <c r="G176" i="9"/>
  <c r="D176" i="9"/>
  <c r="C176" i="9"/>
  <c r="B176" i="9"/>
  <c r="I175" i="9"/>
  <c r="H175" i="9"/>
  <c r="G175" i="9"/>
  <c r="D175" i="9"/>
  <c r="C175" i="9"/>
  <c r="B175" i="9"/>
  <c r="I174" i="9"/>
  <c r="H174" i="9"/>
  <c r="G174" i="9"/>
  <c r="D174" i="9"/>
  <c r="C174" i="9"/>
  <c r="B174" i="9"/>
  <c r="I173" i="9"/>
  <c r="H173" i="9"/>
  <c r="G173" i="9"/>
  <c r="D173" i="9"/>
  <c r="C173" i="9"/>
  <c r="B173" i="9"/>
  <c r="I172" i="9"/>
  <c r="H172" i="9"/>
  <c r="G172" i="9"/>
  <c r="D172" i="9"/>
  <c r="C172" i="9"/>
  <c r="B172" i="9"/>
  <c r="I171" i="9"/>
  <c r="H171" i="9"/>
  <c r="G171" i="9"/>
  <c r="D171" i="9"/>
  <c r="C171" i="9"/>
  <c r="B171" i="9"/>
  <c r="I170" i="9"/>
  <c r="H170" i="9"/>
  <c r="G170" i="9"/>
  <c r="D170" i="9"/>
  <c r="C170" i="9"/>
  <c r="B170" i="9"/>
  <c r="I163" i="9"/>
  <c r="I164" i="9"/>
  <c r="I166" i="9"/>
  <c r="H163" i="9"/>
  <c r="H164" i="9"/>
  <c r="H166" i="9"/>
  <c r="G163" i="9"/>
  <c r="G164" i="9"/>
  <c r="G166" i="9"/>
  <c r="D163" i="9"/>
  <c r="D164" i="9"/>
  <c r="D166" i="9"/>
  <c r="C163" i="9"/>
  <c r="C164" i="9"/>
  <c r="C166" i="9"/>
  <c r="B163" i="9"/>
  <c r="B164" i="9"/>
  <c r="B166" i="9"/>
  <c r="I162" i="9"/>
  <c r="H162" i="9"/>
  <c r="G162" i="9"/>
  <c r="D162" i="9"/>
  <c r="C162" i="9"/>
  <c r="B162" i="9"/>
  <c r="G144" i="9"/>
  <c r="F144" i="9"/>
  <c r="C144" i="9"/>
  <c r="B144" i="9"/>
  <c r="G143" i="9"/>
  <c r="F143" i="9"/>
  <c r="C143" i="9"/>
  <c r="B143" i="9"/>
  <c r="G142" i="9"/>
  <c r="F142" i="9"/>
  <c r="C142" i="9"/>
  <c r="B142" i="9"/>
  <c r="G141" i="9"/>
  <c r="F141" i="9"/>
  <c r="C141" i="9"/>
  <c r="B141" i="9"/>
  <c r="G140" i="9"/>
  <c r="F140" i="9"/>
  <c r="C140" i="9"/>
  <c r="B140" i="9"/>
  <c r="G139" i="9"/>
  <c r="F139" i="9"/>
  <c r="C139" i="9"/>
  <c r="B139" i="9"/>
  <c r="G138" i="9"/>
  <c r="F138" i="9"/>
  <c r="C138" i="9"/>
  <c r="B138" i="9"/>
  <c r="F136" i="9"/>
  <c r="B136" i="9"/>
  <c r="F135" i="9"/>
  <c r="B135" i="9"/>
  <c r="G131" i="9"/>
  <c r="G132" i="9"/>
  <c r="G134" i="9"/>
  <c r="F131" i="9"/>
  <c r="F132" i="9"/>
  <c r="F134" i="9"/>
  <c r="C131" i="9"/>
  <c r="C132" i="9"/>
  <c r="C134" i="9"/>
  <c r="B131" i="9"/>
  <c r="B132" i="9"/>
  <c r="B134" i="9"/>
  <c r="G130" i="9"/>
  <c r="F130" i="9"/>
  <c r="C130" i="9"/>
  <c r="B130" i="9"/>
  <c r="K114" i="9"/>
  <c r="J114" i="9"/>
  <c r="I114" i="9"/>
  <c r="E114" i="9"/>
  <c r="D114" i="9"/>
  <c r="C114" i="9"/>
  <c r="K113" i="9"/>
  <c r="J113" i="9"/>
  <c r="I113" i="9"/>
  <c r="H113" i="9"/>
  <c r="E113" i="9"/>
  <c r="D113" i="9"/>
  <c r="C113" i="9"/>
  <c r="B113" i="9"/>
  <c r="K112" i="9"/>
  <c r="J112" i="9"/>
  <c r="I112" i="9"/>
  <c r="H112" i="9"/>
  <c r="E112" i="9"/>
  <c r="D112" i="9"/>
  <c r="C112" i="9"/>
  <c r="B112" i="9"/>
  <c r="K111" i="9"/>
  <c r="J111" i="9"/>
  <c r="I111" i="9"/>
  <c r="H111" i="9"/>
  <c r="E111" i="9"/>
  <c r="D111" i="9"/>
  <c r="C111" i="9"/>
  <c r="B111" i="9"/>
  <c r="K110" i="9"/>
  <c r="J110" i="9"/>
  <c r="I110" i="9"/>
  <c r="H110" i="9"/>
  <c r="E110" i="9"/>
  <c r="D110" i="9"/>
  <c r="C110" i="9"/>
  <c r="B110" i="9"/>
  <c r="K103" i="9"/>
  <c r="K104" i="9"/>
  <c r="K106" i="9"/>
  <c r="J103" i="9"/>
  <c r="J104" i="9"/>
  <c r="J106" i="9"/>
  <c r="I103" i="9"/>
  <c r="I104" i="9"/>
  <c r="I106" i="9"/>
  <c r="H103" i="9"/>
  <c r="H104" i="9"/>
  <c r="H106" i="9"/>
  <c r="E103" i="9"/>
  <c r="E104" i="9"/>
  <c r="E106" i="9"/>
  <c r="D103" i="9"/>
  <c r="D104" i="9"/>
  <c r="D106" i="9"/>
  <c r="C103" i="9"/>
  <c r="C104" i="9"/>
  <c r="C106" i="9"/>
  <c r="B103" i="9"/>
  <c r="B104" i="9"/>
  <c r="B106" i="9"/>
  <c r="K102" i="9"/>
  <c r="J102" i="9"/>
  <c r="I102" i="9"/>
  <c r="H102" i="9"/>
  <c r="E102" i="9"/>
  <c r="D102" i="9"/>
  <c r="C102" i="9"/>
  <c r="B102" i="9"/>
  <c r="K68" i="9"/>
  <c r="E68" i="9"/>
  <c r="C68" i="9"/>
  <c r="K67" i="9"/>
  <c r="I67" i="9"/>
  <c r="E67" i="9"/>
  <c r="C67" i="9"/>
  <c r="K66" i="9"/>
  <c r="I66" i="9"/>
  <c r="H66" i="9"/>
  <c r="E66" i="9"/>
  <c r="C66" i="9"/>
  <c r="B66" i="9"/>
  <c r="K65" i="9"/>
  <c r="J65" i="9"/>
  <c r="I65" i="9"/>
  <c r="H65" i="9"/>
  <c r="E65" i="9"/>
  <c r="D65" i="9"/>
  <c r="C65" i="9"/>
  <c r="B65" i="9"/>
  <c r="K64" i="9"/>
  <c r="J64" i="9"/>
  <c r="I64" i="9"/>
  <c r="H64" i="9"/>
  <c r="E64" i="9"/>
  <c r="D64" i="9"/>
  <c r="C64" i="9"/>
  <c r="B64" i="9"/>
  <c r="K63" i="9"/>
  <c r="J63" i="9"/>
  <c r="I63" i="9"/>
  <c r="H63" i="9"/>
  <c r="E63" i="9"/>
  <c r="D63" i="9"/>
  <c r="C63" i="9"/>
  <c r="B63" i="9"/>
  <c r="K62" i="9"/>
  <c r="J62" i="9"/>
  <c r="I62" i="9"/>
  <c r="H62" i="9"/>
  <c r="E62" i="9"/>
  <c r="D62" i="9"/>
  <c r="C62" i="9"/>
  <c r="B62" i="9"/>
  <c r="K61" i="9"/>
  <c r="J61" i="9"/>
  <c r="I61" i="9"/>
  <c r="H61" i="9"/>
  <c r="E61" i="9"/>
  <c r="D61" i="9"/>
  <c r="C61" i="9"/>
  <c r="B61" i="9"/>
  <c r="K60" i="9"/>
  <c r="J60" i="9"/>
  <c r="I60" i="9"/>
  <c r="H60" i="9"/>
  <c r="E60" i="9"/>
  <c r="D60" i="9"/>
  <c r="C60" i="9"/>
  <c r="B60" i="9"/>
  <c r="K59" i="9"/>
  <c r="J59" i="9"/>
  <c r="I59" i="9"/>
  <c r="H59" i="9"/>
  <c r="E59" i="9"/>
  <c r="D59" i="9"/>
  <c r="C59" i="9"/>
  <c r="B59" i="9"/>
  <c r="K52" i="9"/>
  <c r="K53" i="9"/>
  <c r="K55" i="9"/>
  <c r="J52" i="9"/>
  <c r="J53" i="9"/>
  <c r="J55" i="9"/>
  <c r="I52" i="9"/>
  <c r="I53" i="9"/>
  <c r="I55" i="9"/>
  <c r="H52" i="9"/>
  <c r="H53" i="9"/>
  <c r="H55" i="9"/>
  <c r="E52" i="9"/>
  <c r="E53" i="9"/>
  <c r="E55" i="9"/>
  <c r="D52" i="9"/>
  <c r="D53" i="9"/>
  <c r="D55" i="9"/>
  <c r="C52" i="9"/>
  <c r="C53" i="9"/>
  <c r="C55" i="9"/>
  <c r="B52" i="9"/>
  <c r="B53" i="9"/>
  <c r="B55" i="9"/>
  <c r="K51" i="9"/>
  <c r="J51" i="9"/>
  <c r="I51" i="9"/>
  <c r="H51" i="9"/>
  <c r="E51" i="9"/>
  <c r="D51" i="9"/>
  <c r="C51" i="9"/>
  <c r="B51" i="9"/>
  <c r="N29" i="9"/>
  <c r="J29" i="9"/>
  <c r="O28" i="9"/>
  <c r="N28" i="9"/>
  <c r="K28" i="9"/>
  <c r="J28" i="9"/>
  <c r="O27" i="9"/>
  <c r="N27" i="9"/>
  <c r="K27" i="9"/>
  <c r="J27" i="9"/>
  <c r="F27" i="9"/>
  <c r="B27" i="9"/>
  <c r="O26" i="9"/>
  <c r="N26" i="9"/>
  <c r="K26" i="9"/>
  <c r="J26" i="9"/>
  <c r="G26" i="9"/>
  <c r="F26" i="9"/>
  <c r="C26" i="9"/>
  <c r="B26" i="9"/>
  <c r="O25" i="9"/>
  <c r="N25" i="9"/>
  <c r="K25" i="9"/>
  <c r="J25" i="9"/>
  <c r="G25" i="9"/>
  <c r="F25" i="9"/>
  <c r="C25" i="9"/>
  <c r="B25" i="9"/>
  <c r="O24" i="9"/>
  <c r="N24" i="9"/>
  <c r="K24" i="9"/>
  <c r="J24" i="9"/>
  <c r="G24" i="9"/>
  <c r="F24" i="9"/>
  <c r="C24" i="9"/>
  <c r="B24" i="9"/>
  <c r="O23" i="9"/>
  <c r="N23" i="9"/>
  <c r="K23" i="9"/>
  <c r="J23" i="9"/>
  <c r="G23" i="9"/>
  <c r="C23" i="9"/>
  <c r="B23" i="9"/>
  <c r="N22" i="9"/>
  <c r="J22" i="9"/>
  <c r="G22" i="9"/>
  <c r="C22" i="9"/>
  <c r="B22" i="9"/>
  <c r="O21" i="9"/>
  <c r="N21" i="9"/>
  <c r="K21" i="9"/>
  <c r="J21" i="9"/>
  <c r="G21" i="9"/>
  <c r="F21" i="9"/>
  <c r="C21" i="9"/>
  <c r="B21" i="9"/>
  <c r="O20" i="9"/>
  <c r="N20" i="9"/>
  <c r="K20" i="9"/>
  <c r="J20" i="9"/>
  <c r="G20" i="9"/>
  <c r="F20" i="9"/>
  <c r="C20" i="9"/>
  <c r="B20" i="9"/>
  <c r="O19" i="9"/>
  <c r="N19" i="9"/>
  <c r="K19" i="9"/>
  <c r="J19" i="9"/>
  <c r="G19" i="9"/>
  <c r="F19" i="9"/>
  <c r="C19" i="9"/>
  <c r="B19" i="9"/>
  <c r="O18" i="9"/>
  <c r="N18" i="9"/>
  <c r="K18" i="9"/>
  <c r="J18" i="9"/>
  <c r="G18" i="9"/>
  <c r="F18" i="9"/>
  <c r="C18" i="9"/>
  <c r="B18" i="9"/>
  <c r="O17" i="9"/>
  <c r="N17" i="9"/>
  <c r="K17" i="9"/>
  <c r="J17" i="9"/>
  <c r="G17" i="9"/>
  <c r="F17" i="9"/>
  <c r="C17" i="9"/>
  <c r="B17" i="9"/>
  <c r="O16" i="9"/>
  <c r="N16" i="9"/>
  <c r="K16" i="9"/>
  <c r="J16" i="9"/>
  <c r="G16" i="9"/>
  <c r="F16" i="9"/>
  <c r="C16" i="9"/>
  <c r="B16" i="9"/>
  <c r="O15" i="9"/>
  <c r="N15" i="9"/>
  <c r="K15" i="9"/>
  <c r="J15" i="9"/>
  <c r="G15" i="9"/>
  <c r="F15" i="9"/>
  <c r="C15" i="9"/>
  <c r="B15" i="9"/>
  <c r="N13" i="9"/>
  <c r="J13" i="9"/>
  <c r="F13" i="9"/>
  <c r="B13" i="9"/>
  <c r="N12" i="9"/>
  <c r="J12" i="9"/>
  <c r="F12" i="9"/>
  <c r="B12" i="9"/>
  <c r="O8" i="9"/>
  <c r="O9" i="9"/>
  <c r="O11" i="9"/>
  <c r="N8" i="9"/>
  <c r="N9" i="9"/>
  <c r="N11" i="9"/>
  <c r="K8" i="9"/>
  <c r="K9" i="9"/>
  <c r="K11" i="9"/>
  <c r="J8" i="9"/>
  <c r="J9" i="9"/>
  <c r="J11" i="9"/>
  <c r="G8" i="9"/>
  <c r="G9" i="9"/>
  <c r="G11" i="9"/>
  <c r="F8" i="9"/>
  <c r="F9" i="9"/>
  <c r="F11" i="9"/>
  <c r="C8" i="9"/>
  <c r="C9" i="9"/>
  <c r="C11" i="9"/>
  <c r="B8" i="9"/>
  <c r="B9" i="9"/>
  <c r="B11" i="9"/>
  <c r="O7" i="9"/>
  <c r="N7" i="9"/>
  <c r="K7" i="9"/>
  <c r="J7" i="9"/>
  <c r="G7" i="9"/>
  <c r="F7" i="9"/>
  <c r="C7" i="9"/>
  <c r="B7" i="9"/>
  <c r="O55" i="8"/>
  <c r="N55" i="8"/>
  <c r="M55" i="8"/>
  <c r="L55" i="8"/>
  <c r="K55" i="8"/>
  <c r="J55" i="8"/>
  <c r="G55" i="8"/>
  <c r="F55" i="8"/>
  <c r="E55" i="8"/>
  <c r="D55" i="8"/>
  <c r="C55" i="8"/>
  <c r="B55" i="8"/>
  <c r="O54" i="8"/>
  <c r="N54" i="8"/>
  <c r="M54" i="8"/>
  <c r="L54" i="8"/>
  <c r="K54" i="8"/>
  <c r="J54" i="8"/>
  <c r="G54" i="8"/>
  <c r="F54" i="8"/>
  <c r="E54" i="8"/>
  <c r="D54" i="8"/>
  <c r="C54" i="8"/>
  <c r="B54" i="8"/>
  <c r="O53" i="8"/>
  <c r="N53" i="8"/>
  <c r="M53" i="8"/>
  <c r="L53" i="8"/>
  <c r="K53" i="8"/>
  <c r="J53" i="8"/>
  <c r="G53" i="8"/>
  <c r="F53" i="8"/>
  <c r="E53" i="8"/>
  <c r="D53" i="8"/>
  <c r="C53" i="8"/>
  <c r="B53" i="8"/>
  <c r="O52" i="8"/>
  <c r="N52" i="8"/>
  <c r="M52" i="8"/>
  <c r="L52" i="8"/>
  <c r="K52" i="8"/>
  <c r="J52" i="8"/>
  <c r="G52" i="8"/>
  <c r="F52" i="8"/>
  <c r="E52" i="8"/>
  <c r="D52" i="8"/>
  <c r="C52" i="8"/>
  <c r="B52" i="8"/>
  <c r="O51" i="8"/>
  <c r="N51" i="8"/>
  <c r="M51" i="8"/>
  <c r="L51" i="8"/>
  <c r="K51" i="8"/>
  <c r="J51" i="8"/>
  <c r="G51" i="8"/>
  <c r="F51" i="8"/>
  <c r="E51" i="8"/>
  <c r="D51" i="8"/>
  <c r="C51" i="8"/>
  <c r="B51" i="8"/>
  <c r="O50" i="8"/>
  <c r="N50" i="8"/>
  <c r="M50" i="8"/>
  <c r="L50" i="8"/>
  <c r="K50" i="8"/>
  <c r="J50" i="8"/>
  <c r="G50" i="8"/>
  <c r="F50" i="8"/>
  <c r="E50" i="8"/>
  <c r="D50" i="8"/>
  <c r="C50" i="8"/>
  <c r="B50" i="8"/>
  <c r="O49" i="8"/>
  <c r="N49" i="8"/>
  <c r="M49" i="8"/>
  <c r="L49" i="8"/>
  <c r="K49" i="8"/>
  <c r="J49" i="8"/>
  <c r="G49" i="8"/>
  <c r="F49" i="8"/>
  <c r="E49" i="8"/>
  <c r="D49" i="8"/>
  <c r="C49" i="8"/>
  <c r="B49" i="8"/>
  <c r="O42" i="8"/>
  <c r="O43" i="8"/>
  <c r="O45" i="8"/>
  <c r="N42" i="8"/>
  <c r="N43" i="8"/>
  <c r="N45" i="8"/>
  <c r="M42" i="8"/>
  <c r="M43" i="8"/>
  <c r="M45" i="8"/>
  <c r="L42" i="8"/>
  <c r="L43" i="8"/>
  <c r="L45" i="8"/>
  <c r="K42" i="8"/>
  <c r="K43" i="8"/>
  <c r="K45" i="8"/>
  <c r="J42" i="8"/>
  <c r="J43" i="8"/>
  <c r="J45" i="8"/>
  <c r="G42" i="8"/>
  <c r="G43" i="8"/>
  <c r="G45" i="8"/>
  <c r="F42" i="8"/>
  <c r="F43" i="8"/>
  <c r="F45" i="8"/>
  <c r="E42" i="8"/>
  <c r="E43" i="8"/>
  <c r="E45" i="8"/>
  <c r="D42" i="8"/>
  <c r="D43" i="8"/>
  <c r="D45" i="8"/>
  <c r="C42" i="8"/>
  <c r="C43" i="8"/>
  <c r="C45" i="8"/>
  <c r="B42" i="8"/>
  <c r="B43" i="8"/>
  <c r="B45" i="8"/>
  <c r="O41" i="8"/>
  <c r="N41" i="8"/>
  <c r="M41" i="8"/>
  <c r="L41" i="8"/>
  <c r="K41" i="8"/>
  <c r="J41" i="8"/>
  <c r="G41" i="8"/>
  <c r="F41" i="8"/>
  <c r="E41" i="8"/>
  <c r="D41" i="8"/>
  <c r="C41" i="8"/>
  <c r="B41" i="8"/>
  <c r="G24" i="8"/>
  <c r="F24" i="8"/>
  <c r="E24" i="8"/>
  <c r="D24" i="8"/>
  <c r="C24" i="8"/>
  <c r="B24" i="8"/>
  <c r="G23" i="8"/>
  <c r="F23" i="8"/>
  <c r="E23" i="8"/>
  <c r="D23" i="8"/>
  <c r="C23" i="8"/>
  <c r="B23" i="8"/>
  <c r="O22" i="8"/>
  <c r="N22" i="8"/>
  <c r="M22" i="8"/>
  <c r="L22" i="8"/>
  <c r="K22" i="8"/>
  <c r="J22" i="8"/>
  <c r="G22" i="8"/>
  <c r="F22" i="8"/>
  <c r="E22" i="8"/>
  <c r="D22" i="8"/>
  <c r="C22" i="8"/>
  <c r="B22" i="8"/>
  <c r="O21" i="8"/>
  <c r="N21" i="8"/>
  <c r="M21" i="8"/>
  <c r="L21" i="8"/>
  <c r="K21" i="8"/>
  <c r="J21" i="8"/>
  <c r="G21" i="8"/>
  <c r="F21" i="8"/>
  <c r="E21" i="8"/>
  <c r="D21" i="8"/>
  <c r="C21" i="8"/>
  <c r="B21" i="8"/>
  <c r="O20" i="8"/>
  <c r="N20" i="8"/>
  <c r="M20" i="8"/>
  <c r="L20" i="8"/>
  <c r="K20" i="8"/>
  <c r="J20" i="8"/>
  <c r="G20" i="8"/>
  <c r="F20" i="8"/>
  <c r="E20" i="8"/>
  <c r="D20" i="8"/>
  <c r="C20" i="8"/>
  <c r="B20" i="8"/>
  <c r="O19" i="8"/>
  <c r="N19" i="8"/>
  <c r="M19" i="8"/>
  <c r="L19" i="8"/>
  <c r="K19" i="8"/>
  <c r="J19" i="8"/>
  <c r="G19" i="8"/>
  <c r="F19" i="8"/>
  <c r="E19" i="8"/>
  <c r="D19" i="8"/>
  <c r="C19" i="8"/>
  <c r="B19" i="8"/>
  <c r="O18" i="8"/>
  <c r="N18" i="8"/>
  <c r="M18" i="8"/>
  <c r="L18" i="8"/>
  <c r="K18" i="8"/>
  <c r="J18" i="8"/>
  <c r="G18" i="8"/>
  <c r="F18" i="8"/>
  <c r="E18" i="8"/>
  <c r="D18" i="8"/>
  <c r="C18" i="8"/>
  <c r="B18" i="8"/>
  <c r="O17" i="8"/>
  <c r="N17" i="8"/>
  <c r="M17" i="8"/>
  <c r="L17" i="8"/>
  <c r="K17" i="8"/>
  <c r="J17" i="8"/>
  <c r="G17" i="8"/>
  <c r="F17" i="8"/>
  <c r="E17" i="8"/>
  <c r="D17" i="8"/>
  <c r="C17" i="8"/>
  <c r="B17" i="8"/>
  <c r="O10" i="8"/>
  <c r="O11" i="8"/>
  <c r="O13" i="8"/>
  <c r="N10" i="8"/>
  <c r="N11" i="8"/>
  <c r="N13" i="8"/>
  <c r="M10" i="8"/>
  <c r="M11" i="8"/>
  <c r="M13" i="8"/>
  <c r="L10" i="8"/>
  <c r="L11" i="8"/>
  <c r="L13" i="8"/>
  <c r="K10" i="8"/>
  <c r="K11" i="8"/>
  <c r="K13" i="8"/>
  <c r="J10" i="8"/>
  <c r="J11" i="8"/>
  <c r="J13" i="8"/>
  <c r="G10" i="8"/>
  <c r="G11" i="8"/>
  <c r="G13" i="8"/>
  <c r="F10" i="8"/>
  <c r="F11" i="8"/>
  <c r="F13" i="8"/>
  <c r="E10" i="8"/>
  <c r="E11" i="8"/>
  <c r="E13" i="8"/>
  <c r="D10" i="8"/>
  <c r="D11" i="8"/>
  <c r="D13" i="8"/>
  <c r="C10" i="8"/>
  <c r="C11" i="8"/>
  <c r="C13" i="8"/>
  <c r="B10" i="8"/>
  <c r="B11" i="8"/>
  <c r="B13" i="8"/>
  <c r="O9" i="8"/>
  <c r="N9" i="8"/>
  <c r="M9" i="8"/>
  <c r="L9" i="8"/>
  <c r="K9" i="8"/>
  <c r="J9" i="8"/>
  <c r="G9" i="8"/>
  <c r="F9" i="8"/>
  <c r="E9" i="8"/>
  <c r="D9" i="8"/>
  <c r="C9" i="8"/>
  <c r="B9" i="8"/>
  <c r="O113" i="8"/>
  <c r="N113" i="8"/>
  <c r="M113" i="8"/>
  <c r="L113" i="8"/>
  <c r="K113" i="8"/>
  <c r="J113" i="8"/>
  <c r="G113" i="8"/>
  <c r="F113" i="8"/>
  <c r="E113" i="8"/>
  <c r="D113" i="8"/>
  <c r="C113" i="8"/>
  <c r="B113" i="8"/>
  <c r="O112" i="8"/>
  <c r="N112" i="8"/>
  <c r="M112" i="8"/>
  <c r="L112" i="8"/>
  <c r="K112" i="8"/>
  <c r="J112" i="8"/>
  <c r="G112" i="8"/>
  <c r="F112" i="8"/>
  <c r="E112" i="8"/>
  <c r="D112" i="8"/>
  <c r="C112" i="8"/>
  <c r="B112" i="8"/>
  <c r="O111" i="8"/>
  <c r="N111" i="8"/>
  <c r="M111" i="8"/>
  <c r="L111" i="8"/>
  <c r="K111" i="8"/>
  <c r="J111" i="8"/>
  <c r="G111" i="8"/>
  <c r="F111" i="8"/>
  <c r="E111" i="8"/>
  <c r="D111" i="8"/>
  <c r="C111" i="8"/>
  <c r="B111" i="8"/>
  <c r="O110" i="8"/>
  <c r="N110" i="8"/>
  <c r="M110" i="8"/>
  <c r="L110" i="8"/>
  <c r="K110" i="8"/>
  <c r="J110" i="8"/>
  <c r="G110" i="8"/>
  <c r="F110" i="8"/>
  <c r="E110" i="8"/>
  <c r="D110" i="8"/>
  <c r="C110" i="8"/>
  <c r="B110" i="8"/>
  <c r="O109" i="8"/>
  <c r="N109" i="8"/>
  <c r="M109" i="8"/>
  <c r="L109" i="8"/>
  <c r="K109" i="8"/>
  <c r="J109" i="8"/>
  <c r="G109" i="8"/>
  <c r="F109" i="8"/>
  <c r="E109" i="8"/>
  <c r="D109" i="8"/>
  <c r="C109" i="8"/>
  <c r="B109" i="8"/>
  <c r="O102" i="8"/>
  <c r="O103" i="8"/>
  <c r="O105" i="8"/>
  <c r="N102" i="8"/>
  <c r="N103" i="8"/>
  <c r="N105" i="8"/>
  <c r="M102" i="8"/>
  <c r="M103" i="8"/>
  <c r="M105" i="8"/>
  <c r="L102" i="8"/>
  <c r="L103" i="8"/>
  <c r="L105" i="8"/>
  <c r="K102" i="8"/>
  <c r="K103" i="8"/>
  <c r="K105" i="8"/>
  <c r="J102" i="8"/>
  <c r="J103" i="8"/>
  <c r="J105" i="8"/>
  <c r="G102" i="8"/>
  <c r="G103" i="8"/>
  <c r="G105" i="8"/>
  <c r="F102" i="8"/>
  <c r="F103" i="8"/>
  <c r="F105" i="8"/>
  <c r="E102" i="8"/>
  <c r="E103" i="8"/>
  <c r="E105" i="8"/>
  <c r="D102" i="8"/>
  <c r="D103" i="8"/>
  <c r="D105" i="8"/>
  <c r="C102" i="8"/>
  <c r="C103" i="8"/>
  <c r="C105" i="8"/>
  <c r="B102" i="8"/>
  <c r="B103" i="8"/>
  <c r="B105" i="8"/>
  <c r="O101" i="8"/>
  <c r="N101" i="8"/>
  <c r="M101" i="8"/>
  <c r="L101" i="8"/>
  <c r="K101" i="8"/>
  <c r="J101" i="8"/>
  <c r="G101" i="8"/>
  <c r="F101" i="8"/>
  <c r="E101" i="8"/>
  <c r="D101" i="8"/>
  <c r="C101" i="8"/>
  <c r="B101" i="8"/>
  <c r="O86" i="8"/>
  <c r="N86" i="8"/>
  <c r="M86" i="8"/>
  <c r="L86" i="8"/>
  <c r="K86" i="8"/>
  <c r="J86" i="8"/>
  <c r="G86" i="8"/>
  <c r="F86" i="8"/>
  <c r="E86" i="8"/>
  <c r="D86" i="8"/>
  <c r="C86" i="8"/>
  <c r="B86" i="8"/>
  <c r="O85" i="8"/>
  <c r="N85" i="8"/>
  <c r="M85" i="8"/>
  <c r="L85" i="8"/>
  <c r="K85" i="8"/>
  <c r="J85" i="8"/>
  <c r="G85" i="8"/>
  <c r="F85" i="8"/>
  <c r="E85" i="8"/>
  <c r="D85" i="8"/>
  <c r="C85" i="8"/>
  <c r="B85" i="8"/>
  <c r="O84" i="8"/>
  <c r="N84" i="8"/>
  <c r="M84" i="8"/>
  <c r="L84" i="8"/>
  <c r="K84" i="8"/>
  <c r="J84" i="8"/>
  <c r="G84" i="8"/>
  <c r="F84" i="8"/>
  <c r="E84" i="8"/>
  <c r="D84" i="8"/>
  <c r="C84" i="8"/>
  <c r="B84" i="8"/>
  <c r="O83" i="8"/>
  <c r="N83" i="8"/>
  <c r="M83" i="8"/>
  <c r="L83" i="8"/>
  <c r="K83" i="8"/>
  <c r="J83" i="8"/>
  <c r="G83" i="8"/>
  <c r="F83" i="8"/>
  <c r="E83" i="8"/>
  <c r="D83" i="8"/>
  <c r="C83" i="8"/>
  <c r="B83" i="8"/>
  <c r="O82" i="8"/>
  <c r="N82" i="8"/>
  <c r="M82" i="8"/>
  <c r="L82" i="8"/>
  <c r="K82" i="8"/>
  <c r="J82" i="8"/>
  <c r="G82" i="8"/>
  <c r="F82" i="8"/>
  <c r="E82" i="8"/>
  <c r="D82" i="8"/>
  <c r="C82" i="8"/>
  <c r="B82" i="8"/>
  <c r="O81" i="8"/>
  <c r="N81" i="8"/>
  <c r="M81" i="8"/>
  <c r="L81" i="8"/>
  <c r="K81" i="8"/>
  <c r="J81" i="8"/>
  <c r="G81" i="8"/>
  <c r="F81" i="8"/>
  <c r="E81" i="8"/>
  <c r="D81" i="8"/>
  <c r="C81" i="8"/>
  <c r="B81" i="8"/>
  <c r="O74" i="8"/>
  <c r="O75" i="8"/>
  <c r="O77" i="8"/>
  <c r="N74" i="8"/>
  <c r="N75" i="8"/>
  <c r="N77" i="8"/>
  <c r="M74" i="8"/>
  <c r="M75" i="8"/>
  <c r="M77" i="8"/>
  <c r="L74" i="8"/>
  <c r="L75" i="8"/>
  <c r="L77" i="8"/>
  <c r="K74" i="8"/>
  <c r="K75" i="8"/>
  <c r="K77" i="8"/>
  <c r="J74" i="8"/>
  <c r="J75" i="8"/>
  <c r="J77" i="8"/>
  <c r="G74" i="8"/>
  <c r="G75" i="8"/>
  <c r="G77" i="8"/>
  <c r="F74" i="8"/>
  <c r="F75" i="8"/>
  <c r="F77" i="8"/>
  <c r="E74" i="8"/>
  <c r="E75" i="8"/>
  <c r="E77" i="8"/>
  <c r="D74" i="8"/>
  <c r="D75" i="8"/>
  <c r="D77" i="8"/>
  <c r="C74" i="8"/>
  <c r="C75" i="8"/>
  <c r="C77" i="8"/>
  <c r="B74" i="8"/>
  <c r="B75" i="8"/>
  <c r="B77" i="8"/>
  <c r="O73" i="8"/>
  <c r="N73" i="8"/>
  <c r="M73" i="8"/>
  <c r="L73" i="8"/>
  <c r="K73" i="8"/>
  <c r="J73" i="8"/>
  <c r="G73" i="8"/>
  <c r="F73" i="8"/>
  <c r="E73" i="8"/>
  <c r="D73" i="8"/>
  <c r="C73" i="8"/>
  <c r="B73" i="8"/>
  <c r="G65" i="7"/>
  <c r="F65" i="7"/>
  <c r="E65" i="7"/>
  <c r="D65" i="7"/>
  <c r="C65" i="7"/>
  <c r="B65" i="7"/>
  <c r="O64" i="7"/>
  <c r="N64" i="7"/>
  <c r="M64" i="7"/>
  <c r="L64" i="7"/>
  <c r="K64" i="7"/>
  <c r="J64" i="7"/>
  <c r="G64" i="7"/>
  <c r="F64" i="7"/>
  <c r="E64" i="7"/>
  <c r="D64" i="7"/>
  <c r="C64" i="7"/>
  <c r="B64" i="7"/>
  <c r="O63" i="7"/>
  <c r="N63" i="7"/>
  <c r="M63" i="7"/>
  <c r="L63" i="7"/>
  <c r="K63" i="7"/>
  <c r="J63" i="7"/>
  <c r="G63" i="7"/>
  <c r="F63" i="7"/>
  <c r="E63" i="7"/>
  <c r="D63" i="7"/>
  <c r="C63" i="7"/>
  <c r="B63" i="7"/>
  <c r="O62" i="7"/>
  <c r="N62" i="7"/>
  <c r="M62" i="7"/>
  <c r="L62" i="7"/>
  <c r="K62" i="7"/>
  <c r="J62" i="7"/>
  <c r="G62" i="7"/>
  <c r="F62" i="7"/>
  <c r="E62" i="7"/>
  <c r="D62" i="7"/>
  <c r="C62" i="7"/>
  <c r="B62" i="7"/>
  <c r="O61" i="7"/>
  <c r="N61" i="7"/>
  <c r="M61" i="7"/>
  <c r="L61" i="7"/>
  <c r="K61" i="7"/>
  <c r="J61" i="7"/>
  <c r="G61" i="7"/>
  <c r="F61" i="7"/>
  <c r="E61" i="7"/>
  <c r="D61" i="7"/>
  <c r="C61" i="7"/>
  <c r="B61" i="7"/>
  <c r="O60" i="7"/>
  <c r="N60" i="7"/>
  <c r="M60" i="7"/>
  <c r="L60" i="7"/>
  <c r="K60" i="7"/>
  <c r="J60" i="7"/>
  <c r="G60" i="7"/>
  <c r="F60" i="7"/>
  <c r="E60" i="7"/>
  <c r="D60" i="7"/>
  <c r="C60" i="7"/>
  <c r="B60" i="7"/>
  <c r="O59" i="7"/>
  <c r="N59" i="7"/>
  <c r="M59" i="7"/>
  <c r="L59" i="7"/>
  <c r="K59" i="7"/>
  <c r="J59" i="7"/>
  <c r="G59" i="7"/>
  <c r="F59" i="7"/>
  <c r="E59" i="7"/>
  <c r="D59" i="7"/>
  <c r="C59" i="7"/>
  <c r="B59" i="7"/>
  <c r="U52" i="7"/>
  <c r="U53" i="7"/>
  <c r="U55" i="7"/>
  <c r="T52" i="7"/>
  <c r="T53" i="7"/>
  <c r="T55" i="7"/>
  <c r="S52" i="7"/>
  <c r="S53" i="7"/>
  <c r="S55" i="7"/>
  <c r="R52" i="7"/>
  <c r="R53" i="7"/>
  <c r="R55" i="7"/>
  <c r="O52" i="7"/>
  <c r="O53" i="7"/>
  <c r="O55" i="7"/>
  <c r="N52" i="7"/>
  <c r="N53" i="7"/>
  <c r="N55" i="7"/>
  <c r="M52" i="7"/>
  <c r="M53" i="7"/>
  <c r="M55" i="7"/>
  <c r="L52" i="7"/>
  <c r="L53" i="7"/>
  <c r="L55" i="7"/>
  <c r="K52" i="7"/>
  <c r="K53" i="7"/>
  <c r="K55" i="7"/>
  <c r="J52" i="7"/>
  <c r="J53" i="7"/>
  <c r="J55" i="7"/>
  <c r="G52" i="7"/>
  <c r="G53" i="7"/>
  <c r="G55" i="7"/>
  <c r="F52" i="7"/>
  <c r="F53" i="7"/>
  <c r="F55" i="7"/>
  <c r="E52" i="7"/>
  <c r="E53" i="7"/>
  <c r="E55" i="7"/>
  <c r="D52" i="7"/>
  <c r="D53" i="7"/>
  <c r="D55" i="7"/>
  <c r="C52" i="7"/>
  <c r="C53" i="7"/>
  <c r="C55" i="7"/>
  <c r="B52" i="7"/>
  <c r="B53" i="7"/>
  <c r="B55" i="7"/>
  <c r="U51" i="7"/>
  <c r="T51" i="7"/>
  <c r="S51" i="7"/>
  <c r="R51" i="7"/>
  <c r="O51" i="7"/>
  <c r="N51" i="7"/>
  <c r="M51" i="7"/>
  <c r="L51" i="7"/>
  <c r="K51" i="7"/>
  <c r="J51" i="7"/>
  <c r="G51" i="7"/>
  <c r="F51" i="7"/>
  <c r="E51" i="7"/>
  <c r="D51" i="7"/>
  <c r="C51" i="7"/>
  <c r="B51" i="7"/>
  <c r="S22" i="7"/>
  <c r="G22" i="7"/>
  <c r="F22" i="7"/>
  <c r="E22" i="7"/>
  <c r="D22" i="7"/>
  <c r="C22" i="7"/>
  <c r="B22" i="7"/>
  <c r="S21" i="7"/>
  <c r="G21" i="7"/>
  <c r="F21" i="7"/>
  <c r="E21" i="7"/>
  <c r="D21" i="7"/>
  <c r="C21" i="7"/>
  <c r="B21" i="7"/>
  <c r="U20" i="7"/>
  <c r="T20" i="7"/>
  <c r="S20" i="7"/>
  <c r="R20" i="7"/>
  <c r="O20" i="7"/>
  <c r="N20" i="7"/>
  <c r="M20" i="7"/>
  <c r="L20" i="7"/>
  <c r="K20" i="7"/>
  <c r="J20" i="7"/>
  <c r="G20" i="7"/>
  <c r="F20" i="7"/>
  <c r="E20" i="7"/>
  <c r="D20" i="7"/>
  <c r="C20" i="7"/>
  <c r="B20" i="7"/>
  <c r="U19" i="7"/>
  <c r="T19" i="7"/>
  <c r="S19" i="7"/>
  <c r="R19" i="7"/>
  <c r="O19" i="7"/>
  <c r="N19" i="7"/>
  <c r="M19" i="7"/>
  <c r="L19" i="7"/>
  <c r="K19" i="7"/>
  <c r="J19" i="7"/>
  <c r="G19" i="7"/>
  <c r="F19" i="7"/>
  <c r="E19" i="7"/>
  <c r="D19" i="7"/>
  <c r="C19" i="7"/>
  <c r="B19" i="7"/>
  <c r="U18" i="7"/>
  <c r="T18" i="7"/>
  <c r="S18" i="7"/>
  <c r="R18" i="7"/>
  <c r="O18" i="7"/>
  <c r="N18" i="7"/>
  <c r="M18" i="7"/>
  <c r="L18" i="7"/>
  <c r="K18" i="7"/>
  <c r="J18" i="7"/>
  <c r="G18" i="7"/>
  <c r="F18" i="7"/>
  <c r="E18" i="7"/>
  <c r="D18" i="7"/>
  <c r="C18" i="7"/>
  <c r="B18" i="7"/>
  <c r="U17" i="7"/>
  <c r="T17" i="7"/>
  <c r="S17" i="7"/>
  <c r="R17" i="7"/>
  <c r="O17" i="7"/>
  <c r="N17" i="7"/>
  <c r="M17" i="7"/>
  <c r="L17" i="7"/>
  <c r="K17" i="7"/>
  <c r="J17" i="7"/>
  <c r="G17" i="7"/>
  <c r="F17" i="7"/>
  <c r="E17" i="7"/>
  <c r="D17" i="7"/>
  <c r="C17" i="7"/>
  <c r="B17" i="7"/>
  <c r="U16" i="7"/>
  <c r="T16" i="7"/>
  <c r="S16" i="7"/>
  <c r="R16" i="7"/>
  <c r="O16" i="7"/>
  <c r="N16" i="7"/>
  <c r="M16" i="7"/>
  <c r="L16" i="7"/>
  <c r="K16" i="7"/>
  <c r="J16" i="7"/>
  <c r="G16" i="7"/>
  <c r="F16" i="7"/>
  <c r="E16" i="7"/>
  <c r="D16" i="7"/>
  <c r="C16" i="7"/>
  <c r="B16" i="7"/>
  <c r="U15" i="7"/>
  <c r="T15" i="7"/>
  <c r="S15" i="7"/>
  <c r="R15" i="7"/>
  <c r="O15" i="7"/>
  <c r="N15" i="7"/>
  <c r="M15" i="7"/>
  <c r="L15" i="7"/>
  <c r="K15" i="7"/>
  <c r="J15" i="7"/>
  <c r="G15" i="7"/>
  <c r="F15" i="7"/>
  <c r="E15" i="7"/>
  <c r="D15" i="7"/>
  <c r="C15" i="7"/>
  <c r="B15" i="7"/>
  <c r="U8" i="7"/>
  <c r="U9" i="7"/>
  <c r="U11" i="7"/>
  <c r="T8" i="7"/>
  <c r="T9" i="7"/>
  <c r="T11" i="7"/>
  <c r="S8" i="7"/>
  <c r="S9" i="7"/>
  <c r="S11" i="7"/>
  <c r="R8" i="7"/>
  <c r="R9" i="7"/>
  <c r="R11" i="7"/>
  <c r="O8" i="7"/>
  <c r="O9" i="7"/>
  <c r="O11" i="7"/>
  <c r="N8" i="7"/>
  <c r="N9" i="7"/>
  <c r="N11" i="7"/>
  <c r="M8" i="7"/>
  <c r="M9" i="7"/>
  <c r="M11" i="7"/>
  <c r="L8" i="7"/>
  <c r="L9" i="7"/>
  <c r="L11" i="7"/>
  <c r="K8" i="7"/>
  <c r="K9" i="7"/>
  <c r="K11" i="7"/>
  <c r="J8" i="7"/>
  <c r="J9" i="7"/>
  <c r="J11" i="7"/>
  <c r="G8" i="7"/>
  <c r="G9" i="7"/>
  <c r="G11" i="7"/>
  <c r="F8" i="7"/>
  <c r="F9" i="7"/>
  <c r="F11" i="7"/>
  <c r="E8" i="7"/>
  <c r="E9" i="7"/>
  <c r="E11" i="7"/>
  <c r="D8" i="7"/>
  <c r="D9" i="7"/>
  <c r="D11" i="7"/>
  <c r="C8" i="7"/>
  <c r="C9" i="7"/>
  <c r="C11" i="7"/>
  <c r="B8" i="7"/>
  <c r="B9" i="7"/>
  <c r="B11" i="7"/>
  <c r="U7" i="7"/>
  <c r="T7" i="7"/>
  <c r="S7" i="7"/>
  <c r="R7" i="7"/>
  <c r="O7" i="7"/>
  <c r="N7" i="7"/>
  <c r="M7" i="7"/>
  <c r="L7" i="7"/>
  <c r="K7" i="7"/>
  <c r="J7" i="7"/>
  <c r="G7" i="7"/>
  <c r="F7" i="7"/>
  <c r="E7" i="7"/>
  <c r="D7" i="7"/>
  <c r="C7" i="7"/>
  <c r="B7" i="7"/>
  <c r="K74" i="6"/>
  <c r="G74" i="6"/>
  <c r="C74" i="6"/>
  <c r="K73" i="6"/>
  <c r="G73" i="6"/>
  <c r="C73" i="6"/>
  <c r="K72" i="6"/>
  <c r="G72" i="6"/>
  <c r="C72" i="6"/>
  <c r="K71" i="6"/>
  <c r="G71" i="6"/>
  <c r="C71" i="6"/>
  <c r="B71" i="6"/>
  <c r="K70" i="6"/>
  <c r="J70" i="6"/>
  <c r="G70" i="6"/>
  <c r="F70" i="6"/>
  <c r="C70" i="6"/>
  <c r="B70" i="6"/>
  <c r="K69" i="6"/>
  <c r="J69" i="6"/>
  <c r="G69" i="6"/>
  <c r="F69" i="6"/>
  <c r="C69" i="6"/>
  <c r="B69" i="6"/>
  <c r="K68" i="6"/>
  <c r="J68" i="6"/>
  <c r="G68" i="6"/>
  <c r="F68" i="6"/>
  <c r="C68" i="6"/>
  <c r="B68" i="6"/>
  <c r="K67" i="6"/>
  <c r="J67" i="6"/>
  <c r="G67" i="6"/>
  <c r="F67" i="6"/>
  <c r="C67" i="6"/>
  <c r="K66" i="6"/>
  <c r="J66" i="6"/>
  <c r="G66" i="6"/>
  <c r="F66" i="6"/>
  <c r="C66" i="6"/>
  <c r="B66" i="6"/>
  <c r="K65" i="6"/>
  <c r="J65" i="6"/>
  <c r="G65" i="6"/>
  <c r="F65" i="6"/>
  <c r="C65" i="6"/>
  <c r="B65" i="6"/>
  <c r="K64" i="6"/>
  <c r="J64" i="6"/>
  <c r="G64" i="6"/>
  <c r="F64" i="6"/>
  <c r="C64" i="6"/>
  <c r="B64" i="6"/>
  <c r="K63" i="6"/>
  <c r="J63" i="6"/>
  <c r="G63" i="6"/>
  <c r="F63" i="6"/>
  <c r="C63" i="6"/>
  <c r="B63" i="6"/>
  <c r="K62" i="6"/>
  <c r="J62" i="6"/>
  <c r="G62" i="6"/>
  <c r="F62" i="6"/>
  <c r="C62" i="6"/>
  <c r="B62" i="6"/>
  <c r="J60" i="6"/>
  <c r="F60" i="6"/>
  <c r="B60" i="6"/>
  <c r="J59" i="6"/>
  <c r="F59" i="6"/>
  <c r="B59" i="6"/>
  <c r="K55" i="6"/>
  <c r="K56" i="6"/>
  <c r="K58" i="6"/>
  <c r="J55" i="6"/>
  <c r="J56" i="6"/>
  <c r="J58" i="6"/>
  <c r="G55" i="6"/>
  <c r="G56" i="6"/>
  <c r="G58" i="6"/>
  <c r="F55" i="6"/>
  <c r="F56" i="6"/>
  <c r="F58" i="6"/>
  <c r="C55" i="6"/>
  <c r="C56" i="6"/>
  <c r="C58" i="6"/>
  <c r="B55" i="6"/>
  <c r="B56" i="6"/>
  <c r="B58" i="6"/>
  <c r="K54" i="6"/>
  <c r="J54" i="6"/>
  <c r="G54" i="6"/>
  <c r="F54" i="6"/>
  <c r="C54" i="6"/>
  <c r="B54" i="6"/>
  <c r="K27" i="6"/>
  <c r="G27" i="6"/>
  <c r="C27" i="6"/>
  <c r="K26" i="6"/>
  <c r="G26" i="6"/>
  <c r="C26" i="6"/>
  <c r="K25" i="6"/>
  <c r="J25" i="6"/>
  <c r="G25" i="6"/>
  <c r="F25" i="6"/>
  <c r="C25" i="6"/>
  <c r="B25" i="6"/>
  <c r="K24" i="6"/>
  <c r="J24" i="6"/>
  <c r="G24" i="6"/>
  <c r="F24" i="6"/>
  <c r="C24" i="6"/>
  <c r="B24" i="6"/>
  <c r="K23" i="6"/>
  <c r="J23" i="6"/>
  <c r="G23" i="6"/>
  <c r="F23" i="6"/>
  <c r="C23" i="6"/>
  <c r="B23" i="6"/>
  <c r="K22" i="6"/>
  <c r="J22" i="6"/>
  <c r="G22" i="6"/>
  <c r="F22" i="6"/>
  <c r="C22" i="6"/>
  <c r="B22" i="6"/>
  <c r="K21" i="6"/>
  <c r="G21" i="6"/>
  <c r="C21" i="6"/>
  <c r="K20" i="6"/>
  <c r="G20" i="6"/>
  <c r="C20" i="6"/>
  <c r="K19" i="6"/>
  <c r="J19" i="6"/>
  <c r="G19" i="6"/>
  <c r="F19" i="6"/>
  <c r="C19" i="6"/>
  <c r="B19" i="6"/>
  <c r="K18" i="6"/>
  <c r="J18" i="6"/>
  <c r="G18" i="6"/>
  <c r="F18" i="6"/>
  <c r="C18" i="6"/>
  <c r="B18" i="6"/>
  <c r="K17" i="6"/>
  <c r="J17" i="6"/>
  <c r="G17" i="6"/>
  <c r="F17" i="6"/>
  <c r="C17" i="6"/>
  <c r="B17" i="6"/>
  <c r="K16" i="6"/>
  <c r="J16" i="6"/>
  <c r="G16" i="6"/>
  <c r="F16" i="6"/>
  <c r="C16" i="6"/>
  <c r="B16" i="6"/>
  <c r="K15" i="6"/>
  <c r="J15" i="6"/>
  <c r="G15" i="6"/>
  <c r="F15" i="6"/>
  <c r="C15" i="6"/>
  <c r="B15" i="6"/>
  <c r="J13" i="6"/>
  <c r="F13" i="6"/>
  <c r="B13" i="6"/>
  <c r="J12" i="6"/>
  <c r="F12" i="6"/>
  <c r="B12" i="6"/>
  <c r="K8" i="6"/>
  <c r="K9" i="6"/>
  <c r="K11" i="6"/>
  <c r="J8" i="6"/>
  <c r="J9" i="6"/>
  <c r="J11" i="6"/>
  <c r="G8" i="6"/>
  <c r="G9" i="6"/>
  <c r="G11" i="6"/>
  <c r="F8" i="6"/>
  <c r="F9" i="6"/>
  <c r="F11" i="6"/>
  <c r="C8" i="6"/>
  <c r="C9" i="6"/>
  <c r="C11" i="6"/>
  <c r="B8" i="6"/>
  <c r="B9" i="6"/>
  <c r="B11" i="6"/>
  <c r="K7" i="6"/>
  <c r="J7" i="6"/>
  <c r="G7" i="6"/>
  <c r="F7" i="6"/>
  <c r="C7" i="6"/>
  <c r="B7" i="6"/>
  <c r="C247" i="5"/>
  <c r="B247" i="5"/>
  <c r="C246" i="5"/>
  <c r="B246" i="5"/>
  <c r="C245" i="5"/>
  <c r="B245" i="5"/>
  <c r="C244" i="5"/>
  <c r="B244" i="5"/>
  <c r="C243" i="5"/>
  <c r="B243" i="5"/>
  <c r="B242" i="5"/>
  <c r="B240" i="5"/>
  <c r="B239" i="5"/>
  <c r="C235" i="5"/>
  <c r="C236" i="5"/>
  <c r="C238" i="5"/>
  <c r="B235" i="5"/>
  <c r="B236" i="5"/>
  <c r="B238" i="5"/>
  <c r="C234" i="5"/>
  <c r="B234" i="5"/>
  <c r="E208" i="5"/>
  <c r="B208" i="5"/>
  <c r="E207" i="5"/>
  <c r="C207" i="5"/>
  <c r="B207" i="5"/>
  <c r="E206" i="5"/>
  <c r="B206" i="5"/>
  <c r="E205" i="5"/>
  <c r="C205" i="5"/>
  <c r="B205" i="5"/>
  <c r="F204" i="5"/>
  <c r="E204" i="5"/>
  <c r="C204" i="5"/>
  <c r="B204" i="5"/>
  <c r="F203" i="5"/>
  <c r="E203" i="5"/>
  <c r="C203" i="5"/>
  <c r="B203" i="5"/>
  <c r="E202" i="5"/>
  <c r="B202" i="5"/>
  <c r="F201" i="5"/>
  <c r="E201" i="5"/>
  <c r="C201" i="5"/>
  <c r="B201" i="5"/>
  <c r="F200" i="5"/>
  <c r="E200" i="5"/>
  <c r="C200" i="5"/>
  <c r="B200" i="5"/>
  <c r="F199" i="5"/>
  <c r="E199" i="5"/>
  <c r="C199" i="5"/>
  <c r="B199" i="5"/>
  <c r="F198" i="5"/>
  <c r="E198" i="5"/>
  <c r="C198" i="5"/>
  <c r="B198" i="5"/>
  <c r="E196" i="5"/>
  <c r="B196" i="5"/>
  <c r="E195" i="5"/>
  <c r="B195" i="5"/>
  <c r="F191" i="5"/>
  <c r="F192" i="5"/>
  <c r="F194" i="5"/>
  <c r="E191" i="5"/>
  <c r="E192" i="5"/>
  <c r="E194" i="5"/>
  <c r="C191" i="5"/>
  <c r="C192" i="5"/>
  <c r="C194" i="5"/>
  <c r="B191" i="5"/>
  <c r="B192" i="5"/>
  <c r="B194" i="5"/>
  <c r="F190" i="5"/>
  <c r="E190" i="5"/>
  <c r="C190" i="5"/>
  <c r="B190" i="5"/>
  <c r="H144" i="5"/>
  <c r="M178" i="5"/>
  <c r="M177" i="5"/>
  <c r="B144" i="5"/>
  <c r="K177" i="5"/>
  <c r="M176" i="5"/>
  <c r="K176" i="5"/>
  <c r="M175" i="5"/>
  <c r="E144" i="5"/>
  <c r="L175" i="5"/>
  <c r="K175" i="5"/>
  <c r="M174" i="5"/>
  <c r="L174" i="5"/>
  <c r="K174" i="5"/>
  <c r="M173" i="5"/>
  <c r="L173" i="5"/>
  <c r="K173" i="5"/>
  <c r="M172" i="5"/>
  <c r="L172" i="5"/>
  <c r="K172" i="5"/>
  <c r="M171" i="5"/>
  <c r="L171" i="5"/>
  <c r="K171" i="5"/>
  <c r="M170" i="5"/>
  <c r="L170" i="5"/>
  <c r="K170" i="5"/>
  <c r="M169" i="5"/>
  <c r="L169" i="5"/>
  <c r="K169" i="5"/>
  <c r="M168" i="5"/>
  <c r="L168" i="5"/>
  <c r="K168" i="5"/>
  <c r="B164" i="5"/>
  <c r="B163" i="5"/>
  <c r="M162" i="5"/>
  <c r="I162" i="5"/>
  <c r="B162" i="5"/>
  <c r="M161" i="5"/>
  <c r="K161" i="5"/>
  <c r="I161" i="5"/>
  <c r="C161" i="5"/>
  <c r="B161" i="5"/>
  <c r="M160" i="5"/>
  <c r="K160" i="5"/>
  <c r="I160" i="5"/>
  <c r="C160" i="5"/>
  <c r="B160" i="5"/>
  <c r="M159" i="5"/>
  <c r="L159" i="5"/>
  <c r="K159" i="5"/>
  <c r="I159" i="5"/>
  <c r="H159" i="5"/>
  <c r="F159" i="5"/>
  <c r="E159" i="5"/>
  <c r="C159" i="5"/>
  <c r="B159" i="5"/>
  <c r="M158" i="5"/>
  <c r="L158" i="5"/>
  <c r="K158" i="5"/>
  <c r="I158" i="5"/>
  <c r="H158" i="5"/>
  <c r="F158" i="5"/>
  <c r="E158" i="5"/>
  <c r="C158" i="5"/>
  <c r="B158" i="5"/>
  <c r="M157" i="5"/>
  <c r="L157" i="5"/>
  <c r="K157" i="5"/>
  <c r="I157" i="5"/>
  <c r="H157" i="5"/>
  <c r="F157" i="5"/>
  <c r="E157" i="5"/>
  <c r="C157" i="5"/>
  <c r="B157" i="5"/>
  <c r="M156" i="5"/>
  <c r="L156" i="5"/>
  <c r="K156" i="5"/>
  <c r="I156" i="5"/>
  <c r="H156" i="5"/>
  <c r="F156" i="5"/>
  <c r="E156" i="5"/>
  <c r="C156" i="5"/>
  <c r="B156" i="5"/>
  <c r="M155" i="5"/>
  <c r="L155" i="5"/>
  <c r="K155" i="5"/>
  <c r="I155" i="5"/>
  <c r="H155" i="5"/>
  <c r="F155" i="5"/>
  <c r="E155" i="5"/>
  <c r="C155" i="5"/>
  <c r="B155" i="5"/>
  <c r="M154" i="5"/>
  <c r="L154" i="5"/>
  <c r="K154" i="5"/>
  <c r="I154" i="5"/>
  <c r="H154" i="5"/>
  <c r="F154" i="5"/>
  <c r="E154" i="5"/>
  <c r="C154" i="5"/>
  <c r="B154" i="5"/>
  <c r="M153" i="5"/>
  <c r="L153" i="5"/>
  <c r="K153" i="5"/>
  <c r="I153" i="5"/>
  <c r="H153" i="5"/>
  <c r="F153" i="5"/>
  <c r="E153" i="5"/>
  <c r="C153" i="5"/>
  <c r="B153" i="5"/>
  <c r="M152" i="5"/>
  <c r="L152" i="5"/>
  <c r="K152" i="5"/>
  <c r="I152" i="5"/>
  <c r="H152" i="5"/>
  <c r="F152" i="5"/>
  <c r="E152" i="5"/>
  <c r="C152" i="5"/>
  <c r="B152" i="5"/>
  <c r="H150" i="5"/>
  <c r="E150" i="5"/>
  <c r="B150" i="5"/>
  <c r="H149" i="5"/>
  <c r="E149" i="5"/>
  <c r="B149" i="5"/>
  <c r="M145" i="5"/>
  <c r="M146" i="5"/>
  <c r="M148" i="5"/>
  <c r="L145" i="5"/>
  <c r="L146" i="5"/>
  <c r="L148" i="5"/>
  <c r="K145" i="5"/>
  <c r="K146" i="5"/>
  <c r="K148" i="5"/>
  <c r="I145" i="5"/>
  <c r="I146" i="5"/>
  <c r="I148" i="5"/>
  <c r="H145" i="5"/>
  <c r="H146" i="5"/>
  <c r="H148" i="5"/>
  <c r="F145" i="5"/>
  <c r="F146" i="5"/>
  <c r="F148" i="5"/>
  <c r="E145" i="5"/>
  <c r="E146" i="5"/>
  <c r="E148" i="5"/>
  <c r="C145" i="5"/>
  <c r="C146" i="5"/>
  <c r="C148" i="5"/>
  <c r="B145" i="5"/>
  <c r="B146" i="5"/>
  <c r="B148" i="5"/>
  <c r="M144" i="5"/>
  <c r="L144" i="5"/>
  <c r="K144" i="5"/>
  <c r="I144" i="5"/>
  <c r="F144" i="5"/>
  <c r="C144" i="5"/>
  <c r="Q97" i="5"/>
  <c r="W131" i="5"/>
  <c r="B97" i="5"/>
  <c r="H131" i="5"/>
  <c r="T97" i="5"/>
  <c r="X130" i="5"/>
  <c r="W130" i="5"/>
  <c r="E97" i="5"/>
  <c r="I130" i="5"/>
  <c r="H130" i="5"/>
  <c r="X129" i="5"/>
  <c r="W129" i="5"/>
  <c r="I129" i="5"/>
  <c r="H129" i="5"/>
  <c r="W127" i="5"/>
  <c r="H127" i="5"/>
  <c r="X126" i="5"/>
  <c r="W126" i="5"/>
  <c r="I126" i="5"/>
  <c r="H126" i="5"/>
  <c r="X125" i="5"/>
  <c r="W125" i="5"/>
  <c r="I125" i="5"/>
  <c r="H125" i="5"/>
  <c r="X123" i="5"/>
  <c r="W123" i="5"/>
  <c r="I123" i="5"/>
  <c r="H123" i="5"/>
  <c r="X122" i="5"/>
  <c r="W122" i="5"/>
  <c r="I122" i="5"/>
  <c r="H122" i="5"/>
  <c r="X121" i="5"/>
  <c r="W121" i="5"/>
  <c r="I121" i="5"/>
  <c r="H121" i="5"/>
  <c r="X120" i="5"/>
  <c r="W120" i="5"/>
  <c r="I120" i="5"/>
  <c r="H120" i="5"/>
  <c r="W116" i="5"/>
  <c r="R116" i="5"/>
  <c r="H116" i="5"/>
  <c r="C116" i="5"/>
  <c r="X115" i="5"/>
  <c r="W115" i="5"/>
  <c r="U115" i="5"/>
  <c r="T115" i="5"/>
  <c r="R115" i="5"/>
  <c r="Q115" i="5"/>
  <c r="I115" i="5"/>
  <c r="H115" i="5"/>
  <c r="F115" i="5"/>
  <c r="E115" i="5"/>
  <c r="C115" i="5"/>
  <c r="B115" i="5"/>
  <c r="X114" i="5"/>
  <c r="W114" i="5"/>
  <c r="U114" i="5"/>
  <c r="T114" i="5"/>
  <c r="R114" i="5"/>
  <c r="Q114" i="5"/>
  <c r="I114" i="5"/>
  <c r="H114" i="5"/>
  <c r="F114" i="5"/>
  <c r="E114" i="5"/>
  <c r="C114" i="5"/>
  <c r="B114" i="5"/>
  <c r="T113" i="5"/>
  <c r="Q113" i="5"/>
  <c r="E113" i="5"/>
  <c r="B113" i="5"/>
  <c r="W112" i="5"/>
  <c r="T112" i="5"/>
  <c r="R112" i="5"/>
  <c r="Q112" i="5"/>
  <c r="H112" i="5"/>
  <c r="E112" i="5"/>
  <c r="C112" i="5"/>
  <c r="B112" i="5"/>
  <c r="X111" i="5"/>
  <c r="W111" i="5"/>
  <c r="U111" i="5"/>
  <c r="T111" i="5"/>
  <c r="R111" i="5"/>
  <c r="Q111" i="5"/>
  <c r="I111" i="5"/>
  <c r="H111" i="5"/>
  <c r="F111" i="5"/>
  <c r="E111" i="5"/>
  <c r="C111" i="5"/>
  <c r="B111" i="5"/>
  <c r="X110" i="5"/>
  <c r="W110" i="5"/>
  <c r="U110" i="5"/>
  <c r="T110" i="5"/>
  <c r="R110" i="5"/>
  <c r="Q110" i="5"/>
  <c r="I110" i="5"/>
  <c r="H110" i="5"/>
  <c r="F110" i="5"/>
  <c r="E110" i="5"/>
  <c r="C110" i="5"/>
  <c r="B110" i="5"/>
  <c r="T109" i="5"/>
  <c r="Q109" i="5"/>
  <c r="E109" i="5"/>
  <c r="B109" i="5"/>
  <c r="X108" i="5"/>
  <c r="W108" i="5"/>
  <c r="U108" i="5"/>
  <c r="T108" i="5"/>
  <c r="R108" i="5"/>
  <c r="Q108" i="5"/>
  <c r="I108" i="5"/>
  <c r="H108" i="5"/>
  <c r="F108" i="5"/>
  <c r="E108" i="5"/>
  <c r="C108" i="5"/>
  <c r="B108" i="5"/>
  <c r="X107" i="5"/>
  <c r="W107" i="5"/>
  <c r="U107" i="5"/>
  <c r="T107" i="5"/>
  <c r="R107" i="5"/>
  <c r="Q107" i="5"/>
  <c r="I107" i="5"/>
  <c r="H107" i="5"/>
  <c r="F107" i="5"/>
  <c r="E107" i="5"/>
  <c r="C107" i="5"/>
  <c r="B107" i="5"/>
  <c r="X106" i="5"/>
  <c r="W106" i="5"/>
  <c r="U106" i="5"/>
  <c r="T106" i="5"/>
  <c r="R106" i="5"/>
  <c r="Q106" i="5"/>
  <c r="I106" i="5"/>
  <c r="H106" i="5"/>
  <c r="F106" i="5"/>
  <c r="E106" i="5"/>
  <c r="C106" i="5"/>
  <c r="B106" i="5"/>
  <c r="X105" i="5"/>
  <c r="W105" i="5"/>
  <c r="U105" i="5"/>
  <c r="T105" i="5"/>
  <c r="R105" i="5"/>
  <c r="Q105" i="5"/>
  <c r="I105" i="5"/>
  <c r="H105" i="5"/>
  <c r="F105" i="5"/>
  <c r="E105" i="5"/>
  <c r="C105" i="5"/>
  <c r="B105" i="5"/>
  <c r="W103" i="5"/>
  <c r="T103" i="5"/>
  <c r="Q103" i="5"/>
  <c r="H103" i="5"/>
  <c r="E103" i="5"/>
  <c r="B103" i="5"/>
  <c r="W102" i="5"/>
  <c r="T102" i="5"/>
  <c r="Q102" i="5"/>
  <c r="H102" i="5"/>
  <c r="E102" i="5"/>
  <c r="B102" i="5"/>
  <c r="X98" i="5"/>
  <c r="X99" i="5"/>
  <c r="X101" i="5"/>
  <c r="W98" i="5"/>
  <c r="W99" i="5"/>
  <c r="W101" i="5"/>
  <c r="U98" i="5"/>
  <c r="U99" i="5"/>
  <c r="U101" i="5"/>
  <c r="T98" i="5"/>
  <c r="T99" i="5"/>
  <c r="T101" i="5"/>
  <c r="R98" i="5"/>
  <c r="R99" i="5"/>
  <c r="R101" i="5"/>
  <c r="Q98" i="5"/>
  <c r="Q99" i="5"/>
  <c r="Q101" i="5"/>
  <c r="I98" i="5"/>
  <c r="I99" i="5"/>
  <c r="I101" i="5"/>
  <c r="H98" i="5"/>
  <c r="H99" i="5"/>
  <c r="H101" i="5"/>
  <c r="F98" i="5"/>
  <c r="F99" i="5"/>
  <c r="F101" i="5"/>
  <c r="E98" i="5"/>
  <c r="E99" i="5"/>
  <c r="E101" i="5"/>
  <c r="C98" i="5"/>
  <c r="C99" i="5"/>
  <c r="C101" i="5"/>
  <c r="B98" i="5"/>
  <c r="B99" i="5"/>
  <c r="B101" i="5"/>
  <c r="X97" i="5"/>
  <c r="W97" i="5"/>
  <c r="U97" i="5"/>
  <c r="R97" i="5"/>
  <c r="I97" i="5"/>
  <c r="H97" i="5"/>
  <c r="F97" i="5"/>
  <c r="C97" i="5"/>
  <c r="Q50" i="5"/>
  <c r="Z89" i="5"/>
  <c r="B50" i="5"/>
  <c r="K89" i="5"/>
  <c r="Z88" i="5"/>
  <c r="K88" i="5"/>
  <c r="Z87" i="5"/>
  <c r="K87" i="5"/>
  <c r="Z86" i="5"/>
  <c r="K86" i="5"/>
  <c r="Z85" i="5"/>
  <c r="K85" i="5"/>
  <c r="W50" i="5"/>
  <c r="AB84" i="5"/>
  <c r="Z84" i="5"/>
  <c r="H50" i="5"/>
  <c r="M84" i="5"/>
  <c r="K84" i="5"/>
  <c r="AB83" i="5"/>
  <c r="Z83" i="5"/>
  <c r="M83" i="5"/>
  <c r="K83" i="5"/>
  <c r="AB82" i="5"/>
  <c r="T50" i="5"/>
  <c r="AA82" i="5"/>
  <c r="Z82" i="5"/>
  <c r="M82" i="5"/>
  <c r="E50" i="5"/>
  <c r="L82" i="5"/>
  <c r="K82" i="5"/>
  <c r="AB81" i="5"/>
  <c r="AA81" i="5"/>
  <c r="Z81" i="5"/>
  <c r="M81" i="5"/>
  <c r="L81" i="5"/>
  <c r="K81" i="5"/>
  <c r="AB80" i="5"/>
  <c r="AA80" i="5"/>
  <c r="Z80" i="5"/>
  <c r="M80" i="5"/>
  <c r="L80" i="5"/>
  <c r="K80" i="5"/>
  <c r="AB79" i="5"/>
  <c r="AA79" i="5"/>
  <c r="Z79" i="5"/>
  <c r="M79" i="5"/>
  <c r="L79" i="5"/>
  <c r="K79" i="5"/>
  <c r="AB78" i="5"/>
  <c r="AA78" i="5"/>
  <c r="Z78" i="5"/>
  <c r="M78" i="5"/>
  <c r="L78" i="5"/>
  <c r="K78" i="5"/>
  <c r="AB77" i="5"/>
  <c r="AA77" i="5"/>
  <c r="Z77" i="5"/>
  <c r="M77" i="5"/>
  <c r="L77" i="5"/>
  <c r="K77" i="5"/>
  <c r="AB76" i="5"/>
  <c r="AA76" i="5"/>
  <c r="Z76" i="5"/>
  <c r="M76" i="5"/>
  <c r="L76" i="5"/>
  <c r="K76" i="5"/>
  <c r="AB75" i="5"/>
  <c r="AA75" i="5"/>
  <c r="Z75" i="5"/>
  <c r="M75" i="5"/>
  <c r="L75" i="5"/>
  <c r="K75" i="5"/>
  <c r="AB74" i="5"/>
  <c r="AA74" i="5"/>
  <c r="Z74" i="5"/>
  <c r="M74" i="5"/>
  <c r="L74" i="5"/>
  <c r="K74" i="5"/>
  <c r="Z73" i="5"/>
  <c r="R73" i="5"/>
  <c r="K73" i="5"/>
  <c r="C73" i="5"/>
  <c r="Z72" i="5"/>
  <c r="R72" i="5"/>
  <c r="Q72" i="5"/>
  <c r="K72" i="5"/>
  <c r="C72" i="5"/>
  <c r="B72" i="5"/>
  <c r="Z71" i="5"/>
  <c r="R71" i="5"/>
  <c r="Q71" i="5"/>
  <c r="K71" i="5"/>
  <c r="C71" i="5"/>
  <c r="B71" i="5"/>
  <c r="Z70" i="5"/>
  <c r="R70" i="5"/>
  <c r="Q70" i="5"/>
  <c r="K70" i="5"/>
  <c r="C70" i="5"/>
  <c r="B70" i="5"/>
  <c r="Z69" i="5"/>
  <c r="R69" i="5"/>
  <c r="Q69" i="5"/>
  <c r="K69" i="5"/>
  <c r="C69" i="5"/>
  <c r="B69" i="5"/>
  <c r="AB68" i="5"/>
  <c r="Z68" i="5"/>
  <c r="X68" i="5"/>
  <c r="R68" i="5"/>
  <c r="Q68" i="5"/>
  <c r="M68" i="5"/>
  <c r="K68" i="5"/>
  <c r="C68" i="5"/>
  <c r="B68" i="5"/>
  <c r="AB67" i="5"/>
  <c r="Z67" i="5"/>
  <c r="X67" i="5"/>
  <c r="R67" i="5"/>
  <c r="Q67" i="5"/>
  <c r="M67" i="5"/>
  <c r="K67" i="5"/>
  <c r="I67" i="5"/>
  <c r="C67" i="5"/>
  <c r="B67" i="5"/>
  <c r="AB66" i="5"/>
  <c r="AA66" i="5"/>
  <c r="Z66" i="5"/>
  <c r="X66" i="5"/>
  <c r="U66" i="5"/>
  <c r="R66" i="5"/>
  <c r="Q66" i="5"/>
  <c r="M66" i="5"/>
  <c r="L66" i="5"/>
  <c r="K66" i="5"/>
  <c r="I66" i="5"/>
  <c r="F66" i="5"/>
  <c r="C66" i="5"/>
  <c r="B66" i="5"/>
  <c r="AB65" i="5"/>
  <c r="AA65" i="5"/>
  <c r="Z65" i="5"/>
  <c r="X65" i="5"/>
  <c r="W65" i="5"/>
  <c r="U65" i="5"/>
  <c r="T65" i="5"/>
  <c r="R65" i="5"/>
  <c r="Q65" i="5"/>
  <c r="M65" i="5"/>
  <c r="L65" i="5"/>
  <c r="K65" i="5"/>
  <c r="I65" i="5"/>
  <c r="H65" i="5"/>
  <c r="F65" i="5"/>
  <c r="E65" i="5"/>
  <c r="C65" i="5"/>
  <c r="B65" i="5"/>
  <c r="AB64" i="5"/>
  <c r="AA64" i="5"/>
  <c r="Z64" i="5"/>
  <c r="X64" i="5"/>
  <c r="W64" i="5"/>
  <c r="U64" i="5"/>
  <c r="T64" i="5"/>
  <c r="R64" i="5"/>
  <c r="Q64" i="5"/>
  <c r="M64" i="5"/>
  <c r="L64" i="5"/>
  <c r="K64" i="5"/>
  <c r="I64" i="5"/>
  <c r="H64" i="5"/>
  <c r="F64" i="5"/>
  <c r="E64" i="5"/>
  <c r="C64" i="5"/>
  <c r="B64" i="5"/>
  <c r="AB63" i="5"/>
  <c r="AA63" i="5"/>
  <c r="Z63" i="5"/>
  <c r="X63" i="5"/>
  <c r="W63" i="5"/>
  <c r="U63" i="5"/>
  <c r="T63" i="5"/>
  <c r="R63" i="5"/>
  <c r="Q63" i="5"/>
  <c r="M63" i="5"/>
  <c r="L63" i="5"/>
  <c r="K63" i="5"/>
  <c r="I63" i="5"/>
  <c r="H63" i="5"/>
  <c r="F63" i="5"/>
  <c r="E63" i="5"/>
  <c r="C63" i="5"/>
  <c r="B63" i="5"/>
  <c r="AB62" i="5"/>
  <c r="AA62" i="5"/>
  <c r="Z62" i="5"/>
  <c r="X62" i="5"/>
  <c r="W62" i="5"/>
  <c r="U62" i="5"/>
  <c r="T62" i="5"/>
  <c r="R62" i="5"/>
  <c r="Q62" i="5"/>
  <c r="M62" i="5"/>
  <c r="L62" i="5"/>
  <c r="K62" i="5"/>
  <c r="I62" i="5"/>
  <c r="H62" i="5"/>
  <c r="F62" i="5"/>
  <c r="E62" i="5"/>
  <c r="C62" i="5"/>
  <c r="B62" i="5"/>
  <c r="AB61" i="5"/>
  <c r="AA61" i="5"/>
  <c r="Z61" i="5"/>
  <c r="X61" i="5"/>
  <c r="W61" i="5"/>
  <c r="U61" i="5"/>
  <c r="T61" i="5"/>
  <c r="R61" i="5"/>
  <c r="Q61" i="5"/>
  <c r="M61" i="5"/>
  <c r="L61" i="5"/>
  <c r="K61" i="5"/>
  <c r="I61" i="5"/>
  <c r="H61" i="5"/>
  <c r="F61" i="5"/>
  <c r="E61" i="5"/>
  <c r="C61" i="5"/>
  <c r="B61" i="5"/>
  <c r="AB60" i="5"/>
  <c r="AA60" i="5"/>
  <c r="Z60" i="5"/>
  <c r="X60" i="5"/>
  <c r="W60" i="5"/>
  <c r="U60" i="5"/>
  <c r="T60" i="5"/>
  <c r="R60" i="5"/>
  <c r="Q60" i="5"/>
  <c r="M60" i="5"/>
  <c r="L60" i="5"/>
  <c r="K60" i="5"/>
  <c r="I60" i="5"/>
  <c r="H60" i="5"/>
  <c r="F60" i="5"/>
  <c r="E60" i="5"/>
  <c r="C60" i="5"/>
  <c r="B60" i="5"/>
  <c r="AB59" i="5"/>
  <c r="AA59" i="5"/>
  <c r="Z59" i="5"/>
  <c r="X59" i="5"/>
  <c r="W59" i="5"/>
  <c r="U59" i="5"/>
  <c r="T59" i="5"/>
  <c r="R59" i="5"/>
  <c r="Q59" i="5"/>
  <c r="M59" i="5"/>
  <c r="L59" i="5"/>
  <c r="K59" i="5"/>
  <c r="I59" i="5"/>
  <c r="H59" i="5"/>
  <c r="F59" i="5"/>
  <c r="E59" i="5"/>
  <c r="C59" i="5"/>
  <c r="B59" i="5"/>
  <c r="AB58" i="5"/>
  <c r="AA58" i="5"/>
  <c r="Z58" i="5"/>
  <c r="X58" i="5"/>
  <c r="W58" i="5"/>
  <c r="U58" i="5"/>
  <c r="T58" i="5"/>
  <c r="R58" i="5"/>
  <c r="Q58" i="5"/>
  <c r="M58" i="5"/>
  <c r="L58" i="5"/>
  <c r="K58" i="5"/>
  <c r="I58" i="5"/>
  <c r="H58" i="5"/>
  <c r="F58" i="5"/>
  <c r="E58" i="5"/>
  <c r="C58" i="5"/>
  <c r="B58" i="5"/>
  <c r="W56" i="5"/>
  <c r="T56" i="5"/>
  <c r="Q56" i="5"/>
  <c r="H56" i="5"/>
  <c r="E56" i="5"/>
  <c r="B56" i="5"/>
  <c r="W55" i="5"/>
  <c r="T55" i="5"/>
  <c r="Q55" i="5"/>
  <c r="H55" i="5"/>
  <c r="E55" i="5"/>
  <c r="B55" i="5"/>
  <c r="AB51" i="5"/>
  <c r="AB52" i="5"/>
  <c r="AB54" i="5"/>
  <c r="AA51" i="5"/>
  <c r="AA52" i="5"/>
  <c r="AA54" i="5"/>
  <c r="Z51" i="5"/>
  <c r="Z52" i="5"/>
  <c r="Z54" i="5"/>
  <c r="X51" i="5"/>
  <c r="X52" i="5"/>
  <c r="X54" i="5"/>
  <c r="W51" i="5"/>
  <c r="W52" i="5"/>
  <c r="W54" i="5"/>
  <c r="U51" i="5"/>
  <c r="U52" i="5"/>
  <c r="U54" i="5"/>
  <c r="T51" i="5"/>
  <c r="T52" i="5"/>
  <c r="T54" i="5"/>
  <c r="R51" i="5"/>
  <c r="R52" i="5"/>
  <c r="R54" i="5"/>
  <c r="Q51" i="5"/>
  <c r="Q52" i="5"/>
  <c r="Q54" i="5"/>
  <c r="M51" i="5"/>
  <c r="M52" i="5"/>
  <c r="M54" i="5"/>
  <c r="L51" i="5"/>
  <c r="L52" i="5"/>
  <c r="L54" i="5"/>
  <c r="K51" i="5"/>
  <c r="K52" i="5"/>
  <c r="K54" i="5"/>
  <c r="I51" i="5"/>
  <c r="I52" i="5"/>
  <c r="I54" i="5"/>
  <c r="H51" i="5"/>
  <c r="H52" i="5"/>
  <c r="H54" i="5"/>
  <c r="F51" i="5"/>
  <c r="F52" i="5"/>
  <c r="F54" i="5"/>
  <c r="E51" i="5"/>
  <c r="E52" i="5"/>
  <c r="E54" i="5"/>
  <c r="C51" i="5"/>
  <c r="C52" i="5"/>
  <c r="C54" i="5"/>
  <c r="B51" i="5"/>
  <c r="B52" i="5"/>
  <c r="B54" i="5"/>
  <c r="AB50" i="5"/>
  <c r="AA50" i="5"/>
  <c r="Z50" i="5"/>
  <c r="X50" i="5"/>
  <c r="U50" i="5"/>
  <c r="R50" i="5"/>
  <c r="M50" i="5"/>
  <c r="L50" i="5"/>
  <c r="K50" i="5"/>
  <c r="I50" i="5"/>
  <c r="F50" i="5"/>
  <c r="C50" i="5"/>
  <c r="C27" i="5"/>
  <c r="C26" i="5"/>
  <c r="C25" i="5"/>
  <c r="B25" i="5"/>
  <c r="F24" i="5"/>
  <c r="C24" i="5"/>
  <c r="B24" i="5"/>
  <c r="F23" i="5"/>
  <c r="C23" i="5"/>
  <c r="B23" i="5"/>
  <c r="M22" i="5"/>
  <c r="L22" i="5"/>
  <c r="J22" i="5"/>
  <c r="I22" i="5"/>
  <c r="F22" i="5"/>
  <c r="E22" i="5"/>
  <c r="C22" i="5"/>
  <c r="B22" i="5"/>
  <c r="M21" i="5"/>
  <c r="L21" i="5"/>
  <c r="J21" i="5"/>
  <c r="I21" i="5"/>
  <c r="F21" i="5"/>
  <c r="E21" i="5"/>
  <c r="C21" i="5"/>
  <c r="M20" i="5"/>
  <c r="L20" i="5"/>
  <c r="J20" i="5"/>
  <c r="I20" i="5"/>
  <c r="F20" i="5"/>
  <c r="E20" i="5"/>
  <c r="C20" i="5"/>
  <c r="M19" i="5"/>
  <c r="L19" i="5"/>
  <c r="J19" i="5"/>
  <c r="I19" i="5"/>
  <c r="F19" i="5"/>
  <c r="E19" i="5"/>
  <c r="C19" i="5"/>
  <c r="B19" i="5"/>
  <c r="M18" i="5"/>
  <c r="L18" i="5"/>
  <c r="J18" i="5"/>
  <c r="I18" i="5"/>
  <c r="E18" i="5"/>
  <c r="C18" i="5"/>
  <c r="B18" i="5"/>
  <c r="M17" i="5"/>
  <c r="L17" i="5"/>
  <c r="J17" i="5"/>
  <c r="I17" i="5"/>
  <c r="F17" i="5"/>
  <c r="E17" i="5"/>
  <c r="C17" i="5"/>
  <c r="B17" i="5"/>
  <c r="M16" i="5"/>
  <c r="L16" i="5"/>
  <c r="J16" i="5"/>
  <c r="I16" i="5"/>
  <c r="F16" i="5"/>
  <c r="E16" i="5"/>
  <c r="C16" i="5"/>
  <c r="B16" i="5"/>
  <c r="M15" i="5"/>
  <c r="L15" i="5"/>
  <c r="J15" i="5"/>
  <c r="I15" i="5"/>
  <c r="E15" i="5"/>
  <c r="C15" i="5"/>
  <c r="B15" i="5"/>
  <c r="L13" i="5"/>
  <c r="I13" i="5"/>
  <c r="E13" i="5"/>
  <c r="B13" i="5"/>
  <c r="L12" i="5"/>
  <c r="I12" i="5"/>
  <c r="E12" i="5"/>
  <c r="B12" i="5"/>
  <c r="M8" i="5"/>
  <c r="M9" i="5"/>
  <c r="M11" i="5"/>
  <c r="L8" i="5"/>
  <c r="L9" i="5"/>
  <c r="L11" i="5"/>
  <c r="J8" i="5"/>
  <c r="J9" i="5"/>
  <c r="J11" i="5"/>
  <c r="I8" i="5"/>
  <c r="I9" i="5"/>
  <c r="I11" i="5"/>
  <c r="F8" i="5"/>
  <c r="F9" i="5"/>
  <c r="F11" i="5"/>
  <c r="E8" i="5"/>
  <c r="E9" i="5"/>
  <c r="E11" i="5"/>
  <c r="C8" i="5"/>
  <c r="C9" i="5"/>
  <c r="C11" i="5"/>
  <c r="B8" i="5"/>
  <c r="B9" i="5"/>
  <c r="B11" i="5"/>
  <c r="M7" i="5"/>
  <c r="L7" i="5"/>
  <c r="J7" i="5"/>
  <c r="I7" i="5"/>
  <c r="F7" i="5"/>
  <c r="E7" i="5"/>
  <c r="C7" i="5"/>
  <c r="B7" i="5"/>
  <c r="N164" i="4"/>
  <c r="J164" i="4"/>
  <c r="F164" i="4"/>
  <c r="B164" i="4"/>
  <c r="N163" i="4"/>
  <c r="J163" i="4"/>
  <c r="F163" i="4"/>
  <c r="B163" i="4"/>
  <c r="O162" i="4"/>
  <c r="N162" i="4"/>
  <c r="K162" i="4"/>
  <c r="J162" i="4"/>
  <c r="G162" i="4"/>
  <c r="F162" i="4"/>
  <c r="C162" i="4"/>
  <c r="B162" i="4"/>
  <c r="O161" i="4"/>
  <c r="N161" i="4"/>
  <c r="K161" i="4"/>
  <c r="J161" i="4"/>
  <c r="G161" i="4"/>
  <c r="F161" i="4"/>
  <c r="C161" i="4"/>
  <c r="B161" i="4"/>
  <c r="O160" i="4"/>
  <c r="N160" i="4"/>
  <c r="K160" i="4"/>
  <c r="J160" i="4"/>
  <c r="G160" i="4"/>
  <c r="F160" i="4"/>
  <c r="C160" i="4"/>
  <c r="B160" i="4"/>
  <c r="O159" i="4"/>
  <c r="K159" i="4"/>
  <c r="G159" i="4"/>
  <c r="F159" i="4"/>
  <c r="C159" i="4"/>
  <c r="B159" i="4"/>
  <c r="O158" i="4"/>
  <c r="N158" i="4"/>
  <c r="K158" i="4"/>
  <c r="J158" i="4"/>
  <c r="G158" i="4"/>
  <c r="F158" i="4"/>
  <c r="C158" i="4"/>
  <c r="B158" i="4"/>
  <c r="O157" i="4"/>
  <c r="N157" i="4"/>
  <c r="K157" i="4"/>
  <c r="J157" i="4"/>
  <c r="G157" i="4"/>
  <c r="F157" i="4"/>
  <c r="C157" i="4"/>
  <c r="B157" i="4"/>
  <c r="O156" i="4"/>
  <c r="N156" i="4"/>
  <c r="K156" i="4"/>
  <c r="J156" i="4"/>
  <c r="G156" i="4"/>
  <c r="F156" i="4"/>
  <c r="C156" i="4"/>
  <c r="B156" i="4"/>
  <c r="O155" i="4"/>
  <c r="N155" i="4"/>
  <c r="K155" i="4"/>
  <c r="J155" i="4"/>
  <c r="G155" i="4"/>
  <c r="F155" i="4"/>
  <c r="C155" i="4"/>
  <c r="B155" i="4"/>
  <c r="O154" i="4"/>
  <c r="N154" i="4"/>
  <c r="K154" i="4"/>
  <c r="J154" i="4"/>
  <c r="G154" i="4"/>
  <c r="F154" i="4"/>
  <c r="C154" i="4"/>
  <c r="B154" i="4"/>
  <c r="O153" i="4"/>
  <c r="N153" i="4"/>
  <c r="K153" i="4"/>
  <c r="J153" i="4"/>
  <c r="G153" i="4"/>
  <c r="F153" i="4"/>
  <c r="C153" i="4"/>
  <c r="B153" i="4"/>
  <c r="O152" i="4"/>
  <c r="N152" i="4"/>
  <c r="K152" i="4"/>
  <c r="G152" i="4"/>
  <c r="F152" i="4"/>
  <c r="C152" i="4"/>
  <c r="B152" i="4"/>
  <c r="O151" i="4"/>
  <c r="N151" i="4"/>
  <c r="K151" i="4"/>
  <c r="J151" i="4"/>
  <c r="G151" i="4"/>
  <c r="F151" i="4"/>
  <c r="C151" i="4"/>
  <c r="B151" i="4"/>
  <c r="O150" i="4"/>
  <c r="N150" i="4"/>
  <c r="K150" i="4"/>
  <c r="J150" i="4"/>
  <c r="G150" i="4"/>
  <c r="F150" i="4"/>
  <c r="C150" i="4"/>
  <c r="B150" i="4"/>
  <c r="N148" i="4"/>
  <c r="J148" i="4"/>
  <c r="F148" i="4"/>
  <c r="B148" i="4"/>
  <c r="N147" i="4"/>
  <c r="J147" i="4"/>
  <c r="F147" i="4"/>
  <c r="B147" i="4"/>
  <c r="O143" i="4"/>
  <c r="O144" i="4"/>
  <c r="O146" i="4"/>
  <c r="N143" i="4"/>
  <c r="N144" i="4"/>
  <c r="N146" i="4"/>
  <c r="K143" i="4"/>
  <c r="K144" i="4"/>
  <c r="K146" i="4"/>
  <c r="J143" i="4"/>
  <c r="J144" i="4"/>
  <c r="J146" i="4"/>
  <c r="G143" i="4"/>
  <c r="G144" i="4"/>
  <c r="G146" i="4"/>
  <c r="F143" i="4"/>
  <c r="F144" i="4"/>
  <c r="F146" i="4"/>
  <c r="C143" i="4"/>
  <c r="C144" i="4"/>
  <c r="C146" i="4"/>
  <c r="B143" i="4"/>
  <c r="B144" i="4"/>
  <c r="B146" i="4"/>
  <c r="O142" i="4"/>
  <c r="N142" i="4"/>
  <c r="K142" i="4"/>
  <c r="J142" i="4"/>
  <c r="G142" i="4"/>
  <c r="F142" i="4"/>
  <c r="C142" i="4"/>
  <c r="B142" i="4"/>
  <c r="N119" i="4"/>
  <c r="J119" i="4"/>
  <c r="F119" i="4"/>
  <c r="B119" i="4"/>
  <c r="N118" i="4"/>
  <c r="J118" i="4"/>
  <c r="F118" i="4"/>
  <c r="B118" i="4"/>
  <c r="O117" i="4"/>
  <c r="N117" i="4"/>
  <c r="K117" i="4"/>
  <c r="J117" i="4"/>
  <c r="G117" i="4"/>
  <c r="F117" i="4"/>
  <c r="C117" i="4"/>
  <c r="B117" i="4"/>
  <c r="O116" i="4"/>
  <c r="N116" i="4"/>
  <c r="K116" i="4"/>
  <c r="J116" i="4"/>
  <c r="G116" i="4"/>
  <c r="F116" i="4"/>
  <c r="C116" i="4"/>
  <c r="B116" i="4"/>
  <c r="O115" i="4"/>
  <c r="N115" i="4"/>
  <c r="K115" i="4"/>
  <c r="J115" i="4"/>
  <c r="G115" i="4"/>
  <c r="F115" i="4"/>
  <c r="C115" i="4"/>
  <c r="B115" i="4"/>
  <c r="O114" i="4"/>
  <c r="K114" i="4"/>
  <c r="G114" i="4"/>
  <c r="F114" i="4"/>
  <c r="C114" i="4"/>
  <c r="B114" i="4"/>
  <c r="O113" i="4"/>
  <c r="N113" i="4"/>
  <c r="K113" i="4"/>
  <c r="J113" i="4"/>
  <c r="G113" i="4"/>
  <c r="F113" i="4"/>
  <c r="C113" i="4"/>
  <c r="B113" i="4"/>
  <c r="O112" i="4"/>
  <c r="N112" i="4"/>
  <c r="K112" i="4"/>
  <c r="J112" i="4"/>
  <c r="G112" i="4"/>
  <c r="F112" i="4"/>
  <c r="C112" i="4"/>
  <c r="B112" i="4"/>
  <c r="O111" i="4"/>
  <c r="N111" i="4"/>
  <c r="K111" i="4"/>
  <c r="J111" i="4"/>
  <c r="G111" i="4"/>
  <c r="F111" i="4"/>
  <c r="C111" i="4"/>
  <c r="B111" i="4"/>
  <c r="O110" i="4"/>
  <c r="N110" i="4"/>
  <c r="K110" i="4"/>
  <c r="J110" i="4"/>
  <c r="G110" i="4"/>
  <c r="F110" i="4"/>
  <c r="C110" i="4"/>
  <c r="B110" i="4"/>
  <c r="O109" i="4"/>
  <c r="N109" i="4"/>
  <c r="K109" i="4"/>
  <c r="J109" i="4"/>
  <c r="G109" i="4"/>
  <c r="F109" i="4"/>
  <c r="C109" i="4"/>
  <c r="B109" i="4"/>
  <c r="O108" i="4"/>
  <c r="N108" i="4"/>
  <c r="K108" i="4"/>
  <c r="J108" i="4"/>
  <c r="G108" i="4"/>
  <c r="F108" i="4"/>
  <c r="C108" i="4"/>
  <c r="B108" i="4"/>
  <c r="O107" i="4"/>
  <c r="N107" i="4"/>
  <c r="K107" i="4"/>
  <c r="G107" i="4"/>
  <c r="F107" i="4"/>
  <c r="C107" i="4"/>
  <c r="B107" i="4"/>
  <c r="O106" i="4"/>
  <c r="N106" i="4"/>
  <c r="K106" i="4"/>
  <c r="J106" i="4"/>
  <c r="G106" i="4"/>
  <c r="F106" i="4"/>
  <c r="C106" i="4"/>
  <c r="B106" i="4"/>
  <c r="O105" i="4"/>
  <c r="N105" i="4"/>
  <c r="K105" i="4"/>
  <c r="J105" i="4"/>
  <c r="G105" i="4"/>
  <c r="F105" i="4"/>
  <c r="C105" i="4"/>
  <c r="B105" i="4"/>
  <c r="N103" i="4"/>
  <c r="J103" i="4"/>
  <c r="F103" i="4"/>
  <c r="B103" i="4"/>
  <c r="N102" i="4"/>
  <c r="J102" i="4"/>
  <c r="F102" i="4"/>
  <c r="B102" i="4"/>
  <c r="O98" i="4"/>
  <c r="O99" i="4"/>
  <c r="O101" i="4"/>
  <c r="N98" i="4"/>
  <c r="N99" i="4"/>
  <c r="N101" i="4"/>
  <c r="K98" i="4"/>
  <c r="K99" i="4"/>
  <c r="K101" i="4"/>
  <c r="J98" i="4"/>
  <c r="J99" i="4"/>
  <c r="J101" i="4"/>
  <c r="G98" i="4"/>
  <c r="G99" i="4"/>
  <c r="G101" i="4"/>
  <c r="F98" i="4"/>
  <c r="F99" i="4"/>
  <c r="F101" i="4"/>
  <c r="C98" i="4"/>
  <c r="C99" i="4"/>
  <c r="C101" i="4"/>
  <c r="B98" i="4"/>
  <c r="B99" i="4"/>
  <c r="B101" i="4"/>
  <c r="O97" i="4"/>
  <c r="N97" i="4"/>
  <c r="K97" i="4"/>
  <c r="J97" i="4"/>
  <c r="G97" i="4"/>
  <c r="F97" i="4"/>
  <c r="C97" i="4"/>
  <c r="B97" i="4"/>
  <c r="N74" i="4"/>
  <c r="J74" i="4"/>
  <c r="F74" i="4"/>
  <c r="B74" i="4"/>
  <c r="O73" i="4"/>
  <c r="N73" i="4"/>
  <c r="K73" i="4"/>
  <c r="J73" i="4"/>
  <c r="G73" i="4"/>
  <c r="F73" i="4"/>
  <c r="C73" i="4"/>
  <c r="B73" i="4"/>
  <c r="O72" i="4"/>
  <c r="N72" i="4"/>
  <c r="K72" i="4"/>
  <c r="J72" i="4"/>
  <c r="G72" i="4"/>
  <c r="F72" i="4"/>
  <c r="C72" i="4"/>
  <c r="B72" i="4"/>
  <c r="O71" i="4"/>
  <c r="N71" i="4"/>
  <c r="K71" i="4"/>
  <c r="J71" i="4"/>
  <c r="G71" i="4"/>
  <c r="F71" i="4"/>
  <c r="C71" i="4"/>
  <c r="B71" i="4"/>
  <c r="O70" i="4"/>
  <c r="N70" i="4"/>
  <c r="K70" i="4"/>
  <c r="J70" i="4"/>
  <c r="G70" i="4"/>
  <c r="F70" i="4"/>
  <c r="C70" i="4"/>
  <c r="B70" i="4"/>
  <c r="O69" i="4"/>
  <c r="N69" i="4"/>
  <c r="K69" i="4"/>
  <c r="J69" i="4"/>
  <c r="G69" i="4"/>
  <c r="F69" i="4"/>
  <c r="C69" i="4"/>
  <c r="B69" i="4"/>
  <c r="O68" i="4"/>
  <c r="N68" i="4"/>
  <c r="K68" i="4"/>
  <c r="J68" i="4"/>
  <c r="G68" i="4"/>
  <c r="F68" i="4"/>
  <c r="C68" i="4"/>
  <c r="B68" i="4"/>
  <c r="O67" i="4"/>
  <c r="N67" i="4"/>
  <c r="K67" i="4"/>
  <c r="J67" i="4"/>
  <c r="G67" i="4"/>
  <c r="F67" i="4"/>
  <c r="C67" i="4"/>
  <c r="B67" i="4"/>
  <c r="O66" i="4"/>
  <c r="N66" i="4"/>
  <c r="K66" i="4"/>
  <c r="J66" i="4"/>
  <c r="G66" i="4"/>
  <c r="F66" i="4"/>
  <c r="C66" i="4"/>
  <c r="B66" i="4"/>
  <c r="O65" i="4"/>
  <c r="N65" i="4"/>
  <c r="K65" i="4"/>
  <c r="J65" i="4"/>
  <c r="G65" i="4"/>
  <c r="F65" i="4"/>
  <c r="C65" i="4"/>
  <c r="B65" i="4"/>
  <c r="O64" i="4"/>
  <c r="N64" i="4"/>
  <c r="K64" i="4"/>
  <c r="J64" i="4"/>
  <c r="G64" i="4"/>
  <c r="F64" i="4"/>
  <c r="C64" i="4"/>
  <c r="B64" i="4"/>
  <c r="O63" i="4"/>
  <c r="N63" i="4"/>
  <c r="K63" i="4"/>
  <c r="J63" i="4"/>
  <c r="G63" i="4"/>
  <c r="F63" i="4"/>
  <c r="C63" i="4"/>
  <c r="B63" i="4"/>
  <c r="O62" i="4"/>
  <c r="N62" i="4"/>
  <c r="K62" i="4"/>
  <c r="J62" i="4"/>
  <c r="G62" i="4"/>
  <c r="F62" i="4"/>
  <c r="C62" i="4"/>
  <c r="B62" i="4"/>
  <c r="O61" i="4"/>
  <c r="N61" i="4"/>
  <c r="K61" i="4"/>
  <c r="J61" i="4"/>
  <c r="G61" i="4"/>
  <c r="F61" i="4"/>
  <c r="C61" i="4"/>
  <c r="B61" i="4"/>
  <c r="O60" i="4"/>
  <c r="N60" i="4"/>
  <c r="K60" i="4"/>
  <c r="J60" i="4"/>
  <c r="G60" i="4"/>
  <c r="F60" i="4"/>
  <c r="C60" i="4"/>
  <c r="B60" i="4"/>
  <c r="N58" i="4"/>
  <c r="J58" i="4"/>
  <c r="F58" i="4"/>
  <c r="B58" i="4"/>
  <c r="N57" i="4"/>
  <c r="J57" i="4"/>
  <c r="F57" i="4"/>
  <c r="B57" i="4"/>
  <c r="O53" i="4"/>
  <c r="O54" i="4"/>
  <c r="O56" i="4"/>
  <c r="N53" i="4"/>
  <c r="N54" i="4"/>
  <c r="N56" i="4"/>
  <c r="K53" i="4"/>
  <c r="K54" i="4"/>
  <c r="K56" i="4"/>
  <c r="J53" i="4"/>
  <c r="J54" i="4"/>
  <c r="J56" i="4"/>
  <c r="G53" i="4"/>
  <c r="G54" i="4"/>
  <c r="G56" i="4"/>
  <c r="F53" i="4"/>
  <c r="F54" i="4"/>
  <c r="F56" i="4"/>
  <c r="C53" i="4"/>
  <c r="C54" i="4"/>
  <c r="C56" i="4"/>
  <c r="B53" i="4"/>
  <c r="B54" i="4"/>
  <c r="B56" i="4"/>
  <c r="O52" i="4"/>
  <c r="N52" i="4"/>
  <c r="K52" i="4"/>
  <c r="J52" i="4"/>
  <c r="G52" i="4"/>
  <c r="F52" i="4"/>
  <c r="C52" i="4"/>
  <c r="B52" i="4"/>
  <c r="N29" i="4"/>
  <c r="J29" i="4"/>
  <c r="F29" i="4"/>
  <c r="B29" i="4"/>
  <c r="O28" i="4"/>
  <c r="N28" i="4"/>
  <c r="K28" i="4"/>
  <c r="J28" i="4"/>
  <c r="G28" i="4"/>
  <c r="F28" i="4"/>
  <c r="C28" i="4"/>
  <c r="B28" i="4"/>
  <c r="O27" i="4"/>
  <c r="N27" i="4"/>
  <c r="K27" i="4"/>
  <c r="J27" i="4"/>
  <c r="G27" i="4"/>
  <c r="F27" i="4"/>
  <c r="C27" i="4"/>
  <c r="B27" i="4"/>
  <c r="O26" i="4"/>
  <c r="N26" i="4"/>
  <c r="K26" i="4"/>
  <c r="J26" i="4"/>
  <c r="G26" i="4"/>
  <c r="F26" i="4"/>
  <c r="C26" i="4"/>
  <c r="B26" i="4"/>
  <c r="O25" i="4"/>
  <c r="N25" i="4"/>
  <c r="K25" i="4"/>
  <c r="J25" i="4"/>
  <c r="G25" i="4"/>
  <c r="F25" i="4"/>
  <c r="C25" i="4"/>
  <c r="B25" i="4"/>
  <c r="O24" i="4"/>
  <c r="N24" i="4"/>
  <c r="K24" i="4"/>
  <c r="J24" i="4"/>
  <c r="G24" i="4"/>
  <c r="F24" i="4"/>
  <c r="C24" i="4"/>
  <c r="B24" i="4"/>
  <c r="O23" i="4"/>
  <c r="N23" i="4"/>
  <c r="K23" i="4"/>
  <c r="J23" i="4"/>
  <c r="G23" i="4"/>
  <c r="F23" i="4"/>
  <c r="C23" i="4"/>
  <c r="B23" i="4"/>
  <c r="O22" i="4"/>
  <c r="N22" i="4"/>
  <c r="K22" i="4"/>
  <c r="J22" i="4"/>
  <c r="G22" i="4"/>
  <c r="F22" i="4"/>
  <c r="C22" i="4"/>
  <c r="B22" i="4"/>
  <c r="O21" i="4"/>
  <c r="N21" i="4"/>
  <c r="K21" i="4"/>
  <c r="J21" i="4"/>
  <c r="G21" i="4"/>
  <c r="F21" i="4"/>
  <c r="C21" i="4"/>
  <c r="B21" i="4"/>
  <c r="O20" i="4"/>
  <c r="N20" i="4"/>
  <c r="K20" i="4"/>
  <c r="J20" i="4"/>
  <c r="G20" i="4"/>
  <c r="F20" i="4"/>
  <c r="C20" i="4"/>
  <c r="B20" i="4"/>
  <c r="O19" i="4"/>
  <c r="N19" i="4"/>
  <c r="K19" i="4"/>
  <c r="J19" i="4"/>
  <c r="G19" i="4"/>
  <c r="F19" i="4"/>
  <c r="C19" i="4"/>
  <c r="B19" i="4"/>
  <c r="O18" i="4"/>
  <c r="N18" i="4"/>
  <c r="K18" i="4"/>
  <c r="J18" i="4"/>
  <c r="G18" i="4"/>
  <c r="F18" i="4"/>
  <c r="C18" i="4"/>
  <c r="B18" i="4"/>
  <c r="O17" i="4"/>
  <c r="N17" i="4"/>
  <c r="K17" i="4"/>
  <c r="J17" i="4"/>
  <c r="G17" i="4"/>
  <c r="F17" i="4"/>
  <c r="C17" i="4"/>
  <c r="B17" i="4"/>
  <c r="O16" i="4"/>
  <c r="N16" i="4"/>
  <c r="K16" i="4"/>
  <c r="J16" i="4"/>
  <c r="G16" i="4"/>
  <c r="F16" i="4"/>
  <c r="C16" i="4"/>
  <c r="B16" i="4"/>
  <c r="O15" i="4"/>
  <c r="N15" i="4"/>
  <c r="K15" i="4"/>
  <c r="J15" i="4"/>
  <c r="G15" i="4"/>
  <c r="F15" i="4"/>
  <c r="C15" i="4"/>
  <c r="B15" i="4"/>
  <c r="N13" i="4"/>
  <c r="J13" i="4"/>
  <c r="F13" i="4"/>
  <c r="B13" i="4"/>
  <c r="N12" i="4"/>
  <c r="J12" i="4"/>
  <c r="F12" i="4"/>
  <c r="B12" i="4"/>
  <c r="O8" i="4"/>
  <c r="O9" i="4"/>
  <c r="O11" i="4"/>
  <c r="N8" i="4"/>
  <c r="N9" i="4"/>
  <c r="N11" i="4"/>
  <c r="K8" i="4"/>
  <c r="K9" i="4"/>
  <c r="K11" i="4"/>
  <c r="J8" i="4"/>
  <c r="J9" i="4"/>
  <c r="J11" i="4"/>
  <c r="G8" i="4"/>
  <c r="G9" i="4"/>
  <c r="G11" i="4"/>
  <c r="F8" i="4"/>
  <c r="F9" i="4"/>
  <c r="F11" i="4"/>
  <c r="C8" i="4"/>
  <c r="C9" i="4"/>
  <c r="C11" i="4"/>
  <c r="B8" i="4"/>
  <c r="B9" i="4"/>
  <c r="B11" i="4"/>
  <c r="O7" i="4"/>
  <c r="N7" i="4"/>
  <c r="K7" i="4"/>
  <c r="J7" i="4"/>
  <c r="G7" i="4"/>
  <c r="F7" i="4"/>
  <c r="C7" i="4"/>
  <c r="B7" i="4"/>
  <c r="B24" i="3"/>
  <c r="B23" i="3"/>
  <c r="B22" i="3"/>
  <c r="B21" i="3"/>
  <c r="C20" i="3"/>
  <c r="B20" i="3"/>
  <c r="C19" i="3"/>
  <c r="B19" i="3"/>
  <c r="C18" i="3"/>
  <c r="B18" i="3"/>
  <c r="B16" i="3"/>
  <c r="B15" i="3"/>
  <c r="C11" i="3"/>
  <c r="C12" i="3"/>
  <c r="C14" i="3"/>
  <c r="B11" i="3"/>
  <c r="B12" i="3"/>
  <c r="B14" i="3"/>
  <c r="C10" i="3"/>
  <c r="B10" i="3"/>
  <c r="L153" i="2"/>
  <c r="K153" i="2"/>
  <c r="J153" i="2"/>
  <c r="I153" i="2"/>
  <c r="L152" i="2"/>
  <c r="K152" i="2"/>
  <c r="J152" i="2"/>
  <c r="I152" i="2"/>
  <c r="L151" i="2"/>
  <c r="K151" i="2"/>
  <c r="J151" i="2"/>
  <c r="I151" i="2"/>
  <c r="E151" i="2"/>
  <c r="D151" i="2"/>
  <c r="C151" i="2"/>
  <c r="B151" i="2"/>
  <c r="L150" i="2"/>
  <c r="K150" i="2"/>
  <c r="J150" i="2"/>
  <c r="I150" i="2"/>
  <c r="E150" i="2"/>
  <c r="D150" i="2"/>
  <c r="C150" i="2"/>
  <c r="B150" i="2"/>
  <c r="L149" i="2"/>
  <c r="K149" i="2"/>
  <c r="J149" i="2"/>
  <c r="I149" i="2"/>
  <c r="E149" i="2"/>
  <c r="D149" i="2"/>
  <c r="C149" i="2"/>
  <c r="B149" i="2"/>
  <c r="L148" i="2"/>
  <c r="K148" i="2"/>
  <c r="J148" i="2"/>
  <c r="I148" i="2"/>
  <c r="E148" i="2"/>
  <c r="D148" i="2"/>
  <c r="C148" i="2"/>
  <c r="B148" i="2"/>
  <c r="L147" i="2"/>
  <c r="K147" i="2"/>
  <c r="J147" i="2"/>
  <c r="I147" i="2"/>
  <c r="E147" i="2"/>
  <c r="D147" i="2"/>
  <c r="C147" i="2"/>
  <c r="B147" i="2"/>
  <c r="L146" i="2"/>
  <c r="K146" i="2"/>
  <c r="J146" i="2"/>
  <c r="I146" i="2"/>
  <c r="E146" i="2"/>
  <c r="D146" i="2"/>
  <c r="C146" i="2"/>
  <c r="B146" i="2"/>
  <c r="L145" i="2"/>
  <c r="K145" i="2"/>
  <c r="J145" i="2"/>
  <c r="I145" i="2"/>
  <c r="E145" i="2"/>
  <c r="D145" i="2"/>
  <c r="C145" i="2"/>
  <c r="B145" i="2"/>
  <c r="L144" i="2"/>
  <c r="K144" i="2"/>
  <c r="J144" i="2"/>
  <c r="I144" i="2"/>
  <c r="E144" i="2"/>
  <c r="D144" i="2"/>
  <c r="C144" i="2"/>
  <c r="B144" i="2"/>
  <c r="L143" i="2"/>
  <c r="K143" i="2"/>
  <c r="J143" i="2"/>
  <c r="I143" i="2"/>
  <c r="E143" i="2"/>
  <c r="D143" i="2"/>
  <c r="C143" i="2"/>
  <c r="B143" i="2"/>
  <c r="L142" i="2"/>
  <c r="K142" i="2"/>
  <c r="J142" i="2"/>
  <c r="I142" i="2"/>
  <c r="E142" i="2"/>
  <c r="D142" i="2"/>
  <c r="C142" i="2"/>
  <c r="B142" i="2"/>
  <c r="I140" i="2"/>
  <c r="B140" i="2"/>
  <c r="I139" i="2"/>
  <c r="B139" i="2"/>
  <c r="L135" i="2"/>
  <c r="L136" i="2"/>
  <c r="L138" i="2"/>
  <c r="K135" i="2"/>
  <c r="K136" i="2"/>
  <c r="K138" i="2"/>
  <c r="J135" i="2"/>
  <c r="J136" i="2"/>
  <c r="J138" i="2"/>
  <c r="I135" i="2"/>
  <c r="I136" i="2"/>
  <c r="I138" i="2"/>
  <c r="E135" i="2"/>
  <c r="E136" i="2"/>
  <c r="E138" i="2"/>
  <c r="D135" i="2"/>
  <c r="D136" i="2"/>
  <c r="D138" i="2"/>
  <c r="C135" i="2"/>
  <c r="C136" i="2"/>
  <c r="C138" i="2"/>
  <c r="B135" i="2"/>
  <c r="B136" i="2"/>
  <c r="B138" i="2"/>
  <c r="L134" i="2"/>
  <c r="K134" i="2"/>
  <c r="J134" i="2"/>
  <c r="I134" i="2"/>
  <c r="E134" i="2"/>
  <c r="D134" i="2"/>
  <c r="C134" i="2"/>
  <c r="B134" i="2"/>
  <c r="W94" i="2"/>
  <c r="M94" i="2"/>
  <c r="C94" i="2"/>
  <c r="W93" i="2"/>
  <c r="M93" i="2"/>
  <c r="C93" i="2"/>
  <c r="W92" i="2"/>
  <c r="V92" i="2"/>
  <c r="M92" i="2"/>
  <c r="L92" i="2"/>
  <c r="C92" i="2"/>
  <c r="B92" i="2"/>
  <c r="W91" i="2"/>
  <c r="V91" i="2"/>
  <c r="M91" i="2"/>
  <c r="L91" i="2"/>
  <c r="C91" i="2"/>
  <c r="B91" i="2"/>
  <c r="W90" i="2"/>
  <c r="V90" i="2"/>
  <c r="M90" i="2"/>
  <c r="L90" i="2"/>
  <c r="C90" i="2"/>
  <c r="B90" i="2"/>
  <c r="Z89" i="2"/>
  <c r="W89" i="2"/>
  <c r="V89" i="2"/>
  <c r="M89" i="2"/>
  <c r="L89" i="2"/>
  <c r="C89" i="2"/>
  <c r="B89" i="2"/>
  <c r="Z88" i="2"/>
  <c r="Y88" i="2"/>
  <c r="W88" i="2"/>
  <c r="V88" i="2"/>
  <c r="P88" i="2"/>
  <c r="M88" i="2"/>
  <c r="L88" i="2"/>
  <c r="F88" i="2"/>
  <c r="C88" i="2"/>
  <c r="B88" i="2"/>
  <c r="Z87" i="2"/>
  <c r="Y87" i="2"/>
  <c r="W87" i="2"/>
  <c r="V87" i="2"/>
  <c r="P87" i="2"/>
  <c r="O87" i="2"/>
  <c r="M87" i="2"/>
  <c r="L87" i="2"/>
  <c r="F87" i="2"/>
  <c r="E87" i="2"/>
  <c r="C87" i="2"/>
  <c r="B87" i="2"/>
  <c r="AB86" i="2"/>
  <c r="Z86" i="2"/>
  <c r="Y86" i="2"/>
  <c r="W86" i="2"/>
  <c r="V86" i="2"/>
  <c r="R86" i="2"/>
  <c r="P86" i="2"/>
  <c r="O86" i="2"/>
  <c r="M86" i="2"/>
  <c r="L86" i="2"/>
  <c r="H86" i="2"/>
  <c r="F86" i="2"/>
  <c r="E86" i="2"/>
  <c r="C86" i="2"/>
  <c r="B86" i="2"/>
  <c r="AC85" i="2"/>
  <c r="AB85" i="2"/>
  <c r="Z85" i="2"/>
  <c r="Y85" i="2"/>
  <c r="W85" i="2"/>
  <c r="V85" i="2"/>
  <c r="S85" i="2"/>
  <c r="R85" i="2"/>
  <c r="P85" i="2"/>
  <c r="O85" i="2"/>
  <c r="M85" i="2"/>
  <c r="L85" i="2"/>
  <c r="I85" i="2"/>
  <c r="H85" i="2"/>
  <c r="F85" i="2"/>
  <c r="E85" i="2"/>
  <c r="C85" i="2"/>
  <c r="B85" i="2"/>
  <c r="AC84" i="2"/>
  <c r="AB84" i="2"/>
  <c r="Z84" i="2"/>
  <c r="Y84" i="2"/>
  <c r="W84" i="2"/>
  <c r="V84" i="2"/>
  <c r="S84" i="2"/>
  <c r="R84" i="2"/>
  <c r="P84" i="2"/>
  <c r="O84" i="2"/>
  <c r="M84" i="2"/>
  <c r="L84" i="2"/>
  <c r="I84" i="2"/>
  <c r="H84" i="2"/>
  <c r="F84" i="2"/>
  <c r="E84" i="2"/>
  <c r="C84" i="2"/>
  <c r="B84" i="2"/>
  <c r="AC83" i="2"/>
  <c r="AB83" i="2"/>
  <c r="Z83" i="2"/>
  <c r="Y83" i="2"/>
  <c r="W83" i="2"/>
  <c r="V83" i="2"/>
  <c r="S83" i="2"/>
  <c r="R83" i="2"/>
  <c r="P83" i="2"/>
  <c r="O83" i="2"/>
  <c r="M83" i="2"/>
  <c r="L83" i="2"/>
  <c r="I83" i="2"/>
  <c r="H83" i="2"/>
  <c r="F83" i="2"/>
  <c r="E83" i="2"/>
  <c r="C83" i="2"/>
  <c r="B83" i="2"/>
  <c r="AC82" i="2"/>
  <c r="AB82" i="2"/>
  <c r="Z82" i="2"/>
  <c r="Y82" i="2"/>
  <c r="W82" i="2"/>
  <c r="V82" i="2"/>
  <c r="S82" i="2"/>
  <c r="R82" i="2"/>
  <c r="P82" i="2"/>
  <c r="O82" i="2"/>
  <c r="M82" i="2"/>
  <c r="L82" i="2"/>
  <c r="I82" i="2"/>
  <c r="H82" i="2"/>
  <c r="F82" i="2"/>
  <c r="E82" i="2"/>
  <c r="C82" i="2"/>
  <c r="B82" i="2"/>
  <c r="AC81" i="2"/>
  <c r="AB81" i="2"/>
  <c r="Z81" i="2"/>
  <c r="Y81" i="2"/>
  <c r="W81" i="2"/>
  <c r="V81" i="2"/>
  <c r="S81" i="2"/>
  <c r="R81" i="2"/>
  <c r="P81" i="2"/>
  <c r="O81" i="2"/>
  <c r="M81" i="2"/>
  <c r="L81" i="2"/>
  <c r="I81" i="2"/>
  <c r="H81" i="2"/>
  <c r="F81" i="2"/>
  <c r="E81" i="2"/>
  <c r="C81" i="2"/>
  <c r="B81" i="2"/>
  <c r="AC80" i="2"/>
  <c r="AB80" i="2"/>
  <c r="Z80" i="2"/>
  <c r="Y80" i="2"/>
  <c r="W80" i="2"/>
  <c r="V80" i="2"/>
  <c r="S80" i="2"/>
  <c r="R80" i="2"/>
  <c r="P80" i="2"/>
  <c r="O80" i="2"/>
  <c r="M80" i="2"/>
  <c r="L80" i="2"/>
  <c r="I80" i="2"/>
  <c r="H80" i="2"/>
  <c r="F80" i="2"/>
  <c r="E80" i="2"/>
  <c r="C80" i="2"/>
  <c r="B80" i="2"/>
  <c r="AC79" i="2"/>
  <c r="AB79" i="2"/>
  <c r="Z79" i="2"/>
  <c r="Y79" i="2"/>
  <c r="W79" i="2"/>
  <c r="V79" i="2"/>
  <c r="S79" i="2"/>
  <c r="R79" i="2"/>
  <c r="P79" i="2"/>
  <c r="O79" i="2"/>
  <c r="M79" i="2"/>
  <c r="L79" i="2"/>
  <c r="I79" i="2"/>
  <c r="H79" i="2"/>
  <c r="F79" i="2"/>
  <c r="E79" i="2"/>
  <c r="C79" i="2"/>
  <c r="B79" i="2"/>
  <c r="AB77" i="2"/>
  <c r="Y77" i="2"/>
  <c r="V77" i="2"/>
  <c r="R77" i="2"/>
  <c r="O77" i="2"/>
  <c r="L77" i="2"/>
  <c r="H77" i="2"/>
  <c r="E77" i="2"/>
  <c r="B77" i="2"/>
  <c r="AB76" i="2"/>
  <c r="Y76" i="2"/>
  <c r="V76" i="2"/>
  <c r="R76" i="2"/>
  <c r="O76" i="2"/>
  <c r="L76" i="2"/>
  <c r="H76" i="2"/>
  <c r="E76" i="2"/>
  <c r="B76" i="2"/>
  <c r="AC72" i="2"/>
  <c r="AC73" i="2"/>
  <c r="AC75" i="2"/>
  <c r="AB72" i="2"/>
  <c r="AB73" i="2"/>
  <c r="AB75" i="2"/>
  <c r="Z72" i="2"/>
  <c r="Z73" i="2"/>
  <c r="Z75" i="2"/>
  <c r="Y72" i="2"/>
  <c r="Y73" i="2"/>
  <c r="Y75" i="2"/>
  <c r="W72" i="2"/>
  <c r="W73" i="2"/>
  <c r="W75" i="2"/>
  <c r="V72" i="2"/>
  <c r="V73" i="2"/>
  <c r="V75" i="2"/>
  <c r="S72" i="2"/>
  <c r="S73" i="2"/>
  <c r="S75" i="2"/>
  <c r="R72" i="2"/>
  <c r="R73" i="2"/>
  <c r="R75" i="2"/>
  <c r="P72" i="2"/>
  <c r="P73" i="2"/>
  <c r="P75" i="2"/>
  <c r="O72" i="2"/>
  <c r="O73" i="2"/>
  <c r="O75" i="2"/>
  <c r="M72" i="2"/>
  <c r="M73" i="2"/>
  <c r="M75" i="2"/>
  <c r="L72" i="2"/>
  <c r="L73" i="2"/>
  <c r="L75" i="2"/>
  <c r="I72" i="2"/>
  <c r="I73" i="2"/>
  <c r="I75" i="2"/>
  <c r="H72" i="2"/>
  <c r="H73" i="2"/>
  <c r="H75" i="2"/>
  <c r="F72" i="2"/>
  <c r="F73" i="2"/>
  <c r="F75" i="2"/>
  <c r="E72" i="2"/>
  <c r="E73" i="2"/>
  <c r="E75" i="2"/>
  <c r="C72" i="2"/>
  <c r="C73" i="2"/>
  <c r="C75" i="2"/>
  <c r="B72" i="2"/>
  <c r="B73" i="2"/>
  <c r="B75" i="2"/>
  <c r="AC71" i="2"/>
  <c r="AB71" i="2"/>
  <c r="Z71" i="2"/>
  <c r="Y71" i="2"/>
  <c r="W71" i="2"/>
  <c r="V71" i="2"/>
  <c r="S71" i="2"/>
  <c r="R71" i="2"/>
  <c r="P71" i="2"/>
  <c r="O71" i="2"/>
  <c r="M71" i="2"/>
  <c r="L71" i="2"/>
  <c r="I71" i="2"/>
  <c r="H71" i="2"/>
  <c r="F71" i="2"/>
  <c r="E71" i="2"/>
  <c r="C71" i="2"/>
  <c r="B71" i="2"/>
  <c r="C38" i="2"/>
  <c r="C37" i="2"/>
  <c r="C36" i="2"/>
  <c r="C35" i="2"/>
  <c r="F34" i="2"/>
  <c r="E34" i="2"/>
  <c r="C34" i="2"/>
  <c r="F33" i="2"/>
  <c r="E33" i="2"/>
  <c r="C33" i="2"/>
  <c r="F32" i="2"/>
  <c r="E32" i="2"/>
  <c r="C32" i="2"/>
  <c r="H31" i="2"/>
  <c r="F31" i="2"/>
  <c r="E31" i="2"/>
  <c r="C31" i="2"/>
  <c r="H30" i="2"/>
  <c r="F30" i="2"/>
  <c r="E30" i="2"/>
  <c r="C30" i="2"/>
  <c r="H29" i="2"/>
  <c r="F29" i="2"/>
  <c r="E29" i="2"/>
  <c r="C29" i="2"/>
  <c r="B29" i="2"/>
  <c r="H28" i="2"/>
  <c r="F28" i="2"/>
  <c r="E28" i="2"/>
  <c r="C28" i="2"/>
  <c r="B28" i="2"/>
  <c r="H27" i="2"/>
  <c r="F27" i="2"/>
  <c r="E27" i="2"/>
  <c r="C27" i="2"/>
  <c r="B27" i="2"/>
  <c r="H26" i="2"/>
  <c r="F26" i="2"/>
  <c r="E26" i="2"/>
  <c r="C26" i="2"/>
  <c r="B26" i="2"/>
  <c r="H25" i="2"/>
  <c r="F25" i="2"/>
  <c r="E25" i="2"/>
  <c r="C25" i="2"/>
  <c r="B25" i="2"/>
  <c r="I24" i="2"/>
  <c r="H24" i="2"/>
  <c r="F24" i="2"/>
  <c r="E24" i="2"/>
  <c r="C24" i="2"/>
  <c r="B24" i="2"/>
  <c r="I23" i="2"/>
  <c r="H23" i="2"/>
  <c r="F23" i="2"/>
  <c r="E23" i="2"/>
  <c r="C23" i="2"/>
  <c r="B23" i="2"/>
  <c r="M22" i="2"/>
  <c r="I22" i="2"/>
  <c r="H22" i="2"/>
  <c r="F22" i="2"/>
  <c r="E22" i="2"/>
  <c r="C22" i="2"/>
  <c r="B22" i="2"/>
  <c r="M21" i="2"/>
  <c r="L21" i="2"/>
  <c r="I21" i="2"/>
  <c r="H21" i="2"/>
  <c r="F21" i="2"/>
  <c r="E21" i="2"/>
  <c r="C21" i="2"/>
  <c r="B21" i="2"/>
  <c r="M20" i="2"/>
  <c r="L20" i="2"/>
  <c r="I20" i="2"/>
  <c r="H20" i="2"/>
  <c r="F20" i="2"/>
  <c r="E20" i="2"/>
  <c r="C20" i="2"/>
  <c r="B20" i="2"/>
  <c r="M19" i="2"/>
  <c r="L19" i="2"/>
  <c r="I19" i="2"/>
  <c r="H19" i="2"/>
  <c r="F19" i="2"/>
  <c r="E19" i="2"/>
  <c r="C19" i="2"/>
  <c r="B19" i="2"/>
  <c r="M18" i="2"/>
  <c r="L18" i="2"/>
  <c r="I18" i="2"/>
  <c r="H18" i="2"/>
  <c r="F18" i="2"/>
  <c r="E18" i="2"/>
  <c r="C18" i="2"/>
  <c r="B18" i="2"/>
  <c r="M17" i="2"/>
  <c r="L17" i="2"/>
  <c r="I17" i="2"/>
  <c r="H17" i="2"/>
  <c r="F17" i="2"/>
  <c r="E17" i="2"/>
  <c r="C17" i="2"/>
  <c r="B17" i="2"/>
  <c r="M16" i="2"/>
  <c r="L16" i="2"/>
  <c r="I16" i="2"/>
  <c r="H16" i="2"/>
  <c r="F16" i="2"/>
  <c r="E16" i="2"/>
  <c r="C16" i="2"/>
  <c r="B16" i="2"/>
  <c r="M15" i="2"/>
  <c r="L15" i="2"/>
  <c r="I15" i="2"/>
  <c r="H15" i="2"/>
  <c r="F15" i="2"/>
  <c r="E15" i="2"/>
  <c r="C15" i="2"/>
  <c r="B15" i="2"/>
  <c r="L13" i="2"/>
  <c r="H13" i="2"/>
  <c r="E13" i="2"/>
  <c r="B13" i="2"/>
  <c r="L12" i="2"/>
  <c r="H12" i="2"/>
  <c r="E12" i="2"/>
  <c r="B12" i="2"/>
  <c r="M8" i="2"/>
  <c r="M9" i="2"/>
  <c r="M11" i="2"/>
  <c r="L8" i="2"/>
  <c r="L9" i="2"/>
  <c r="L11" i="2"/>
  <c r="I8" i="2"/>
  <c r="I9" i="2"/>
  <c r="I11" i="2"/>
  <c r="H8" i="2"/>
  <c r="H9" i="2"/>
  <c r="H11" i="2"/>
  <c r="F8" i="2"/>
  <c r="F9" i="2"/>
  <c r="F11" i="2"/>
  <c r="E8" i="2"/>
  <c r="E9" i="2"/>
  <c r="E11" i="2"/>
  <c r="C8" i="2"/>
  <c r="C9" i="2"/>
  <c r="C11" i="2"/>
  <c r="B8" i="2"/>
  <c r="B9" i="2"/>
  <c r="B11" i="2"/>
  <c r="M7" i="2"/>
  <c r="L7" i="2"/>
  <c r="I7" i="2"/>
  <c r="H7" i="2"/>
  <c r="F7" i="2"/>
  <c r="E7" i="2"/>
  <c r="C7" i="2"/>
  <c r="B7" i="2"/>
  <c r="X174" i="1"/>
  <c r="X173" i="1"/>
  <c r="X172" i="1"/>
  <c r="U172" i="1"/>
  <c r="X171" i="1"/>
  <c r="U171" i="1"/>
  <c r="T171" i="1"/>
  <c r="X170" i="1"/>
  <c r="W170" i="1"/>
  <c r="U170" i="1"/>
  <c r="T170" i="1"/>
  <c r="X169" i="1"/>
  <c r="W169" i="1"/>
  <c r="U169" i="1"/>
  <c r="T169" i="1"/>
  <c r="X168" i="1"/>
  <c r="W168" i="1"/>
  <c r="U168" i="1"/>
  <c r="T168" i="1"/>
  <c r="X167" i="1"/>
  <c r="W167" i="1"/>
  <c r="U167" i="1"/>
  <c r="T167" i="1"/>
  <c r="X166" i="1"/>
  <c r="W166" i="1"/>
  <c r="U166" i="1"/>
  <c r="T166" i="1"/>
  <c r="X165" i="1"/>
  <c r="W165" i="1"/>
  <c r="U165" i="1"/>
  <c r="T165" i="1"/>
  <c r="X164" i="1"/>
  <c r="W164" i="1"/>
  <c r="U164" i="1"/>
  <c r="T164" i="1"/>
  <c r="X163" i="1"/>
  <c r="W163" i="1"/>
  <c r="U163" i="1"/>
  <c r="T163" i="1"/>
  <c r="X162" i="1"/>
  <c r="W162" i="1"/>
  <c r="U162" i="1"/>
  <c r="T162" i="1"/>
  <c r="X161" i="1"/>
  <c r="W161" i="1"/>
  <c r="U161" i="1"/>
  <c r="T161" i="1"/>
  <c r="X159" i="1"/>
  <c r="U159" i="1"/>
  <c r="P159" i="1"/>
  <c r="O159" i="1"/>
  <c r="X158" i="1"/>
  <c r="U158" i="1"/>
  <c r="P158" i="1"/>
  <c r="O158" i="1"/>
  <c r="X157" i="1"/>
  <c r="U157" i="1"/>
  <c r="P157" i="1"/>
  <c r="O157" i="1"/>
  <c r="G157" i="1"/>
  <c r="F157" i="1"/>
  <c r="X156" i="1"/>
  <c r="U156" i="1"/>
  <c r="T156" i="1"/>
  <c r="P156" i="1"/>
  <c r="O156" i="1"/>
  <c r="G156" i="1"/>
  <c r="F156" i="1"/>
  <c r="C156" i="1"/>
  <c r="B156" i="1"/>
  <c r="X155" i="1"/>
  <c r="W155" i="1"/>
  <c r="U155" i="1"/>
  <c r="T155" i="1"/>
  <c r="P155" i="1"/>
  <c r="O155" i="1"/>
  <c r="L155" i="1"/>
  <c r="K155" i="1"/>
  <c r="G155" i="1"/>
  <c r="F155" i="1"/>
  <c r="C155" i="1"/>
  <c r="B155" i="1"/>
  <c r="X154" i="1"/>
  <c r="W154" i="1"/>
  <c r="U154" i="1"/>
  <c r="T154" i="1"/>
  <c r="P154" i="1"/>
  <c r="O154" i="1"/>
  <c r="L154" i="1"/>
  <c r="K154" i="1"/>
  <c r="G154" i="1"/>
  <c r="F154" i="1"/>
  <c r="C154" i="1"/>
  <c r="B154" i="1"/>
  <c r="X153" i="1"/>
  <c r="W153" i="1"/>
  <c r="U153" i="1"/>
  <c r="T153" i="1"/>
  <c r="P153" i="1"/>
  <c r="O153" i="1"/>
  <c r="L153" i="1"/>
  <c r="K153" i="1"/>
  <c r="G153" i="1"/>
  <c r="F153" i="1"/>
  <c r="C153" i="1"/>
  <c r="B153" i="1"/>
  <c r="X152" i="1"/>
  <c r="W152" i="1"/>
  <c r="U152" i="1"/>
  <c r="T152" i="1"/>
  <c r="P152" i="1"/>
  <c r="O152" i="1"/>
  <c r="L152" i="1"/>
  <c r="K152" i="1"/>
  <c r="G152" i="1"/>
  <c r="F152" i="1"/>
  <c r="C152" i="1"/>
  <c r="B152" i="1"/>
  <c r="X151" i="1"/>
  <c r="W151" i="1"/>
  <c r="U151" i="1"/>
  <c r="T151" i="1"/>
  <c r="P151" i="1"/>
  <c r="O151" i="1"/>
  <c r="L151" i="1"/>
  <c r="K151" i="1"/>
  <c r="G151" i="1"/>
  <c r="F151" i="1"/>
  <c r="C151" i="1"/>
  <c r="B151" i="1"/>
  <c r="X150" i="1"/>
  <c r="W150" i="1"/>
  <c r="U150" i="1"/>
  <c r="T150" i="1"/>
  <c r="P150" i="1"/>
  <c r="O150" i="1"/>
  <c r="L150" i="1"/>
  <c r="K150" i="1"/>
  <c r="G150" i="1"/>
  <c r="F150" i="1"/>
  <c r="C150" i="1"/>
  <c r="B150" i="1"/>
  <c r="X149" i="1"/>
  <c r="W149" i="1"/>
  <c r="U149" i="1"/>
  <c r="T149" i="1"/>
  <c r="P149" i="1"/>
  <c r="O149" i="1"/>
  <c r="L149" i="1"/>
  <c r="K149" i="1"/>
  <c r="G149" i="1"/>
  <c r="F149" i="1"/>
  <c r="C149" i="1"/>
  <c r="B149" i="1"/>
  <c r="X148" i="1"/>
  <c r="W148" i="1"/>
  <c r="U148" i="1"/>
  <c r="T148" i="1"/>
  <c r="P148" i="1"/>
  <c r="O148" i="1"/>
  <c r="L148" i="1"/>
  <c r="K148" i="1"/>
  <c r="G148" i="1"/>
  <c r="F148" i="1"/>
  <c r="C148" i="1"/>
  <c r="B148" i="1"/>
  <c r="X147" i="1"/>
  <c r="W147" i="1"/>
  <c r="U147" i="1"/>
  <c r="T147" i="1"/>
  <c r="P147" i="1"/>
  <c r="O147" i="1"/>
  <c r="L147" i="1"/>
  <c r="K147" i="1"/>
  <c r="G147" i="1"/>
  <c r="F147" i="1"/>
  <c r="C147" i="1"/>
  <c r="B147" i="1"/>
  <c r="X146" i="1"/>
  <c r="W146" i="1"/>
  <c r="U146" i="1"/>
  <c r="T146" i="1"/>
  <c r="P146" i="1"/>
  <c r="O146" i="1"/>
  <c r="L146" i="1"/>
  <c r="K146" i="1"/>
  <c r="G146" i="1"/>
  <c r="F146" i="1"/>
  <c r="C146" i="1"/>
  <c r="B146" i="1"/>
  <c r="W143" i="1"/>
  <c r="T143" i="1"/>
  <c r="O143" i="1"/>
  <c r="K143" i="1"/>
  <c r="F143" i="1"/>
  <c r="B143" i="1"/>
  <c r="W142" i="1"/>
  <c r="T142" i="1"/>
  <c r="O142" i="1"/>
  <c r="K142" i="1"/>
  <c r="F142" i="1"/>
  <c r="B142" i="1"/>
  <c r="X138" i="1"/>
  <c r="X139" i="1"/>
  <c r="X141" i="1"/>
  <c r="W138" i="1"/>
  <c r="W139" i="1"/>
  <c r="W141" i="1"/>
  <c r="U138" i="1"/>
  <c r="U139" i="1"/>
  <c r="U141" i="1"/>
  <c r="T138" i="1"/>
  <c r="T139" i="1"/>
  <c r="T141" i="1"/>
  <c r="P138" i="1"/>
  <c r="P139" i="1"/>
  <c r="P141" i="1"/>
  <c r="O138" i="1"/>
  <c r="O139" i="1"/>
  <c r="O141" i="1"/>
  <c r="L138" i="1"/>
  <c r="L139" i="1"/>
  <c r="L141" i="1"/>
  <c r="K138" i="1"/>
  <c r="K139" i="1"/>
  <c r="K141" i="1"/>
  <c r="G138" i="1"/>
  <c r="G141" i="1"/>
  <c r="F138" i="1"/>
  <c r="F141" i="1"/>
  <c r="C138" i="1"/>
  <c r="C139" i="1"/>
  <c r="C141" i="1"/>
  <c r="B138" i="1"/>
  <c r="B139" i="1"/>
  <c r="B141" i="1"/>
  <c r="X137" i="1"/>
  <c r="W137" i="1"/>
  <c r="U137" i="1"/>
  <c r="T137" i="1"/>
  <c r="P137" i="1"/>
  <c r="O137" i="1"/>
  <c r="L137" i="1"/>
  <c r="K137" i="1"/>
  <c r="G137" i="1"/>
  <c r="F137" i="1"/>
  <c r="C137" i="1"/>
  <c r="B137" i="1"/>
  <c r="X130" i="1"/>
  <c r="X129" i="1"/>
  <c r="X128" i="1"/>
  <c r="U128" i="1"/>
  <c r="X127" i="1"/>
  <c r="U127" i="1"/>
  <c r="T127" i="1"/>
  <c r="X126" i="1"/>
  <c r="W126" i="1"/>
  <c r="U126" i="1"/>
  <c r="T126" i="1"/>
  <c r="X125" i="1"/>
  <c r="W125" i="1"/>
  <c r="U125" i="1"/>
  <c r="T125" i="1"/>
  <c r="X124" i="1"/>
  <c r="W124" i="1"/>
  <c r="U124" i="1"/>
  <c r="T124" i="1"/>
  <c r="X123" i="1"/>
  <c r="W123" i="1"/>
  <c r="U123" i="1"/>
  <c r="T123" i="1"/>
  <c r="X122" i="1"/>
  <c r="W122" i="1"/>
  <c r="U122" i="1"/>
  <c r="T122" i="1"/>
  <c r="X121" i="1"/>
  <c r="W121" i="1"/>
  <c r="U121" i="1"/>
  <c r="T121" i="1"/>
  <c r="X120" i="1"/>
  <c r="W120" i="1"/>
  <c r="U120" i="1"/>
  <c r="T120" i="1"/>
  <c r="X119" i="1"/>
  <c r="W119" i="1"/>
  <c r="U119" i="1"/>
  <c r="T119" i="1"/>
  <c r="X118" i="1"/>
  <c r="W118" i="1"/>
  <c r="U118" i="1"/>
  <c r="T118" i="1"/>
  <c r="X117" i="1"/>
  <c r="W117" i="1"/>
  <c r="U117" i="1"/>
  <c r="T117" i="1"/>
  <c r="X115" i="1"/>
  <c r="U115" i="1"/>
  <c r="P115" i="1"/>
  <c r="X114" i="1"/>
  <c r="U114" i="1"/>
  <c r="P114" i="1"/>
  <c r="O114" i="1"/>
  <c r="X113" i="1"/>
  <c r="U113" i="1"/>
  <c r="P113" i="1"/>
  <c r="O113" i="1"/>
  <c r="G113" i="1"/>
  <c r="F113" i="1"/>
  <c r="X112" i="1"/>
  <c r="U112" i="1"/>
  <c r="T112" i="1"/>
  <c r="P112" i="1"/>
  <c r="O112" i="1"/>
  <c r="G112" i="1"/>
  <c r="F112" i="1"/>
  <c r="C112" i="1"/>
  <c r="B112" i="1"/>
  <c r="X111" i="1"/>
  <c r="W111" i="1"/>
  <c r="U111" i="1"/>
  <c r="T111" i="1"/>
  <c r="P111" i="1"/>
  <c r="O111" i="1"/>
  <c r="L111" i="1"/>
  <c r="K111" i="1"/>
  <c r="G111" i="1"/>
  <c r="F111" i="1"/>
  <c r="C111" i="1"/>
  <c r="B111" i="1"/>
  <c r="X110" i="1"/>
  <c r="W110" i="1"/>
  <c r="U110" i="1"/>
  <c r="T110" i="1"/>
  <c r="P110" i="1"/>
  <c r="O110" i="1"/>
  <c r="L110" i="1"/>
  <c r="K110" i="1"/>
  <c r="G110" i="1"/>
  <c r="F110" i="1"/>
  <c r="C110" i="1"/>
  <c r="B110" i="1"/>
  <c r="X109" i="1"/>
  <c r="W109" i="1"/>
  <c r="U109" i="1"/>
  <c r="T109" i="1"/>
  <c r="P109" i="1"/>
  <c r="O109" i="1"/>
  <c r="L109" i="1"/>
  <c r="K109" i="1"/>
  <c r="G109" i="1"/>
  <c r="F109" i="1"/>
  <c r="C109" i="1"/>
  <c r="B109" i="1"/>
  <c r="X108" i="1"/>
  <c r="W108" i="1"/>
  <c r="U108" i="1"/>
  <c r="T108" i="1"/>
  <c r="P108" i="1"/>
  <c r="O108" i="1"/>
  <c r="L108" i="1"/>
  <c r="K108" i="1"/>
  <c r="G108" i="1"/>
  <c r="F108" i="1"/>
  <c r="C108" i="1"/>
  <c r="B108" i="1"/>
  <c r="X107" i="1"/>
  <c r="W107" i="1"/>
  <c r="U107" i="1"/>
  <c r="T107" i="1"/>
  <c r="P107" i="1"/>
  <c r="O107" i="1"/>
  <c r="L107" i="1"/>
  <c r="K107" i="1"/>
  <c r="G107" i="1"/>
  <c r="F107" i="1"/>
  <c r="C107" i="1"/>
  <c r="B107" i="1"/>
  <c r="X106" i="1"/>
  <c r="W106" i="1"/>
  <c r="U106" i="1"/>
  <c r="T106" i="1"/>
  <c r="P106" i="1"/>
  <c r="O106" i="1"/>
  <c r="L106" i="1"/>
  <c r="K106" i="1"/>
  <c r="G106" i="1"/>
  <c r="F106" i="1"/>
  <c r="C106" i="1"/>
  <c r="B106" i="1"/>
  <c r="X105" i="1"/>
  <c r="W105" i="1"/>
  <c r="U105" i="1"/>
  <c r="T105" i="1"/>
  <c r="P105" i="1"/>
  <c r="O105" i="1"/>
  <c r="L105" i="1"/>
  <c r="K105" i="1"/>
  <c r="G105" i="1"/>
  <c r="F105" i="1"/>
  <c r="C105" i="1"/>
  <c r="B105" i="1"/>
  <c r="X104" i="1"/>
  <c r="W104" i="1"/>
  <c r="U104" i="1"/>
  <c r="T104" i="1"/>
  <c r="P104" i="1"/>
  <c r="O104" i="1"/>
  <c r="L104" i="1"/>
  <c r="K104" i="1"/>
  <c r="G104" i="1"/>
  <c r="F104" i="1"/>
  <c r="C104" i="1"/>
  <c r="B104" i="1"/>
  <c r="X103" i="1"/>
  <c r="W103" i="1"/>
  <c r="U103" i="1"/>
  <c r="T103" i="1"/>
  <c r="P103" i="1"/>
  <c r="O103" i="1"/>
  <c r="L103" i="1"/>
  <c r="K103" i="1"/>
  <c r="G103" i="1"/>
  <c r="F103" i="1"/>
  <c r="C103" i="1"/>
  <c r="B103" i="1"/>
  <c r="X102" i="1"/>
  <c r="W102" i="1"/>
  <c r="U102" i="1"/>
  <c r="T102" i="1"/>
  <c r="P102" i="1"/>
  <c r="O102" i="1"/>
  <c r="L102" i="1"/>
  <c r="K102" i="1"/>
  <c r="G102" i="1"/>
  <c r="F102" i="1"/>
  <c r="C102" i="1"/>
  <c r="B102" i="1"/>
  <c r="T99" i="1"/>
  <c r="K99" i="1"/>
  <c r="B99" i="1"/>
  <c r="W98" i="1"/>
  <c r="T98" i="1"/>
  <c r="O98" i="1"/>
  <c r="K98" i="1"/>
  <c r="F98" i="1"/>
  <c r="B98" i="1"/>
  <c r="X94" i="1"/>
  <c r="X95" i="1"/>
  <c r="X97" i="1"/>
  <c r="W94" i="1"/>
  <c r="W95" i="1"/>
  <c r="W97" i="1"/>
  <c r="U94" i="1"/>
  <c r="U95" i="1"/>
  <c r="U97" i="1"/>
  <c r="T94" i="1"/>
  <c r="T95" i="1"/>
  <c r="T97" i="1"/>
  <c r="P94" i="1"/>
  <c r="P95" i="1"/>
  <c r="P97" i="1"/>
  <c r="O94" i="1"/>
  <c r="O97" i="1"/>
  <c r="L94" i="1"/>
  <c r="L95" i="1"/>
  <c r="L97" i="1"/>
  <c r="K94" i="1"/>
  <c r="K95" i="1"/>
  <c r="K97" i="1"/>
  <c r="G97" i="1"/>
  <c r="F97" i="1"/>
  <c r="C94" i="1"/>
  <c r="C95" i="1"/>
  <c r="C97" i="1"/>
  <c r="B94" i="1"/>
  <c r="B95" i="1"/>
  <c r="B97" i="1"/>
  <c r="X93" i="1"/>
  <c r="W93" i="1"/>
  <c r="U93" i="1"/>
  <c r="T93" i="1"/>
  <c r="P93" i="1"/>
  <c r="O93" i="1"/>
  <c r="L93" i="1"/>
  <c r="K93" i="1"/>
  <c r="C93" i="1"/>
  <c r="B93" i="1"/>
  <c r="X83" i="1"/>
  <c r="W83" i="1"/>
  <c r="U83" i="1"/>
  <c r="X82" i="1"/>
  <c r="W82" i="1"/>
  <c r="U82" i="1"/>
  <c r="X81" i="1"/>
  <c r="W81" i="1"/>
  <c r="U81" i="1"/>
  <c r="T81" i="1"/>
  <c r="W80" i="1"/>
  <c r="U80" i="1"/>
  <c r="T80" i="1"/>
  <c r="X79" i="1"/>
  <c r="W79" i="1"/>
  <c r="U79" i="1"/>
  <c r="T79" i="1"/>
  <c r="X78" i="1"/>
  <c r="W78" i="1"/>
  <c r="T78" i="1"/>
  <c r="X77" i="1"/>
  <c r="W77" i="1"/>
  <c r="U77" i="1"/>
  <c r="X76" i="1"/>
  <c r="W76" i="1"/>
  <c r="U76" i="1"/>
  <c r="T76" i="1"/>
  <c r="X75" i="1"/>
  <c r="W75" i="1"/>
  <c r="U75" i="1"/>
  <c r="T75" i="1"/>
  <c r="X74" i="1"/>
  <c r="W74" i="1"/>
  <c r="U74" i="1"/>
  <c r="T74" i="1"/>
  <c r="X68" i="1"/>
  <c r="W68" i="1"/>
  <c r="U68" i="1"/>
  <c r="P68" i="1"/>
  <c r="O68" i="1"/>
  <c r="L68" i="1"/>
  <c r="K68" i="1"/>
  <c r="X67" i="1"/>
  <c r="W67" i="1"/>
  <c r="U67" i="1"/>
  <c r="P67" i="1"/>
  <c r="O67" i="1"/>
  <c r="L67" i="1"/>
  <c r="K67" i="1"/>
  <c r="G67" i="1"/>
  <c r="F67" i="1"/>
  <c r="X66" i="1"/>
  <c r="W66" i="1"/>
  <c r="U66" i="1"/>
  <c r="T66" i="1"/>
  <c r="P66" i="1"/>
  <c r="O66" i="1"/>
  <c r="L66" i="1"/>
  <c r="K66" i="1"/>
  <c r="G66" i="1"/>
  <c r="F66" i="1"/>
  <c r="C66" i="1"/>
  <c r="B66" i="1"/>
  <c r="W65" i="1"/>
  <c r="T65" i="1"/>
  <c r="L65" i="1"/>
  <c r="K65" i="1"/>
  <c r="G65" i="1"/>
  <c r="F65" i="1"/>
  <c r="C65" i="1"/>
  <c r="B65" i="1"/>
  <c r="X64" i="1"/>
  <c r="W64" i="1"/>
  <c r="U64" i="1"/>
  <c r="T64" i="1"/>
  <c r="P64" i="1"/>
  <c r="O64" i="1"/>
  <c r="L64" i="1"/>
  <c r="K64" i="1"/>
  <c r="G64" i="1"/>
  <c r="F64" i="1"/>
  <c r="C64" i="1"/>
  <c r="B64" i="1"/>
  <c r="X63" i="1"/>
  <c r="W63" i="1"/>
  <c r="U63" i="1"/>
  <c r="T63" i="1"/>
  <c r="P63" i="1"/>
  <c r="O63" i="1"/>
  <c r="L63" i="1"/>
  <c r="K63" i="1"/>
  <c r="C63" i="1"/>
  <c r="B63" i="1"/>
  <c r="X62" i="1"/>
  <c r="W62" i="1"/>
  <c r="U62" i="1"/>
  <c r="P62" i="1"/>
  <c r="O62" i="1"/>
  <c r="L62" i="1"/>
  <c r="K62" i="1"/>
  <c r="G62" i="1"/>
  <c r="F62" i="1"/>
  <c r="X61" i="1"/>
  <c r="W61" i="1"/>
  <c r="U61" i="1"/>
  <c r="T61" i="1"/>
  <c r="P61" i="1"/>
  <c r="O61" i="1"/>
  <c r="L61" i="1"/>
  <c r="K61" i="1"/>
  <c r="G61" i="1"/>
  <c r="F61" i="1"/>
  <c r="C61" i="1"/>
  <c r="B61" i="1"/>
  <c r="X60" i="1"/>
  <c r="W60" i="1"/>
  <c r="U60" i="1"/>
  <c r="T60" i="1"/>
  <c r="P60" i="1"/>
  <c r="O60" i="1"/>
  <c r="L60" i="1"/>
  <c r="K60" i="1"/>
  <c r="G60" i="1"/>
  <c r="F60" i="1"/>
  <c r="C60" i="1"/>
  <c r="B60" i="1"/>
  <c r="X59" i="1"/>
  <c r="W59" i="1"/>
  <c r="U59" i="1"/>
  <c r="T59" i="1"/>
  <c r="P59" i="1"/>
  <c r="O59" i="1"/>
  <c r="L59" i="1"/>
  <c r="K59" i="1"/>
  <c r="G59" i="1"/>
  <c r="F59" i="1"/>
  <c r="C59" i="1"/>
  <c r="B59" i="1"/>
  <c r="W56" i="1"/>
  <c r="T56" i="1"/>
  <c r="O56" i="1"/>
  <c r="K56" i="1"/>
  <c r="F56" i="1"/>
  <c r="B56" i="1"/>
  <c r="W55" i="1"/>
  <c r="T55" i="1"/>
  <c r="O55" i="1"/>
  <c r="K55" i="1"/>
  <c r="F55" i="1"/>
  <c r="B55" i="1"/>
  <c r="X51" i="1"/>
  <c r="X52" i="1"/>
  <c r="X54" i="1"/>
  <c r="W51" i="1"/>
  <c r="W52" i="1"/>
  <c r="W54" i="1"/>
  <c r="U51" i="1"/>
  <c r="U52" i="1"/>
  <c r="U54" i="1"/>
  <c r="T51" i="1"/>
  <c r="T52" i="1"/>
  <c r="T54" i="1"/>
  <c r="P51" i="1"/>
  <c r="P52" i="1"/>
  <c r="P54" i="1"/>
  <c r="O51" i="1"/>
  <c r="O52" i="1"/>
  <c r="O54" i="1"/>
  <c r="L51" i="1"/>
  <c r="L52" i="1"/>
  <c r="L54" i="1"/>
  <c r="K51" i="1"/>
  <c r="K52" i="1"/>
  <c r="K54" i="1"/>
  <c r="G51" i="1"/>
  <c r="G52" i="1"/>
  <c r="G54" i="1"/>
  <c r="F51" i="1"/>
  <c r="F52" i="1"/>
  <c r="F54" i="1"/>
  <c r="C51" i="1"/>
  <c r="C52" i="1"/>
  <c r="C54" i="1"/>
  <c r="B51" i="1"/>
  <c r="B52" i="1"/>
  <c r="B54" i="1"/>
  <c r="X50" i="1"/>
  <c r="W50" i="1"/>
  <c r="U50" i="1"/>
  <c r="T50" i="1"/>
  <c r="P50" i="1"/>
  <c r="O50" i="1"/>
  <c r="L50" i="1"/>
  <c r="K50" i="1"/>
  <c r="G50" i="1"/>
  <c r="F50" i="1"/>
  <c r="C50" i="1"/>
  <c r="B50" i="1"/>
  <c r="X41" i="1"/>
  <c r="W41" i="1"/>
  <c r="U41" i="1"/>
  <c r="X40" i="1"/>
  <c r="W40" i="1"/>
  <c r="U40" i="1"/>
  <c r="X39" i="1"/>
  <c r="W39" i="1"/>
  <c r="U39" i="1"/>
  <c r="T39" i="1"/>
  <c r="W38" i="1"/>
  <c r="U38" i="1"/>
  <c r="T38" i="1"/>
  <c r="X37" i="1"/>
  <c r="W37" i="1"/>
  <c r="U37" i="1"/>
  <c r="T37" i="1"/>
  <c r="X36" i="1"/>
  <c r="W36" i="1"/>
  <c r="T36" i="1"/>
  <c r="X35" i="1"/>
  <c r="W35" i="1"/>
  <c r="U35" i="1"/>
  <c r="X34" i="1"/>
  <c r="W34" i="1"/>
  <c r="U34" i="1"/>
  <c r="T34" i="1"/>
  <c r="X33" i="1"/>
  <c r="W33" i="1"/>
  <c r="U33" i="1"/>
  <c r="T33" i="1"/>
  <c r="X32" i="1"/>
  <c r="W32" i="1"/>
  <c r="U32" i="1"/>
  <c r="T32" i="1"/>
  <c r="X26" i="1"/>
  <c r="W26" i="1"/>
  <c r="U26" i="1"/>
  <c r="P26" i="1"/>
  <c r="O26" i="1"/>
  <c r="L26" i="1"/>
  <c r="K26" i="1"/>
  <c r="X25" i="1"/>
  <c r="W25" i="1"/>
  <c r="U25" i="1"/>
  <c r="P25" i="1"/>
  <c r="O25" i="1"/>
  <c r="L25" i="1"/>
  <c r="K25" i="1"/>
  <c r="G25" i="1"/>
  <c r="F25" i="1"/>
  <c r="X24" i="1"/>
  <c r="W24" i="1"/>
  <c r="U24" i="1"/>
  <c r="T24" i="1"/>
  <c r="P24" i="1"/>
  <c r="O24" i="1"/>
  <c r="L24" i="1"/>
  <c r="K24" i="1"/>
  <c r="G24" i="1"/>
  <c r="F24" i="1"/>
  <c r="C24" i="1"/>
  <c r="B24" i="1"/>
  <c r="W23" i="1"/>
  <c r="U23" i="1"/>
  <c r="T23" i="1"/>
  <c r="L23" i="1"/>
  <c r="K23" i="1"/>
  <c r="G23" i="1"/>
  <c r="F23" i="1"/>
  <c r="C23" i="1"/>
  <c r="B23" i="1"/>
  <c r="X22" i="1"/>
  <c r="W22" i="1"/>
  <c r="U22" i="1"/>
  <c r="T22" i="1"/>
  <c r="P22" i="1"/>
  <c r="O22" i="1"/>
  <c r="L22" i="1"/>
  <c r="K22" i="1"/>
  <c r="G22" i="1"/>
  <c r="F22" i="1"/>
  <c r="C22" i="1"/>
  <c r="B22" i="1"/>
  <c r="X21" i="1"/>
  <c r="W21" i="1"/>
  <c r="T21" i="1"/>
  <c r="P21" i="1"/>
  <c r="O21" i="1"/>
  <c r="L21" i="1"/>
  <c r="K21" i="1"/>
  <c r="C21" i="1"/>
  <c r="B21" i="1"/>
  <c r="X20" i="1"/>
  <c r="W20" i="1"/>
  <c r="U20" i="1"/>
  <c r="P20" i="1"/>
  <c r="O20" i="1"/>
  <c r="L20" i="1"/>
  <c r="K20" i="1"/>
  <c r="G20" i="1"/>
  <c r="F20" i="1"/>
  <c r="X19" i="1"/>
  <c r="W19" i="1"/>
  <c r="U19" i="1"/>
  <c r="T19" i="1"/>
  <c r="P19" i="1"/>
  <c r="O19" i="1"/>
  <c r="L19" i="1"/>
  <c r="K19" i="1"/>
  <c r="G19" i="1"/>
  <c r="F19" i="1"/>
  <c r="C19" i="1"/>
  <c r="B19" i="1"/>
  <c r="X18" i="1"/>
  <c r="W18" i="1"/>
  <c r="U18" i="1"/>
  <c r="T18" i="1"/>
  <c r="P18" i="1"/>
  <c r="O18" i="1"/>
  <c r="L18" i="1"/>
  <c r="K18" i="1"/>
  <c r="G18" i="1"/>
  <c r="F18" i="1"/>
  <c r="C18" i="1"/>
  <c r="B18" i="1"/>
  <c r="X17" i="1"/>
  <c r="W17" i="1"/>
  <c r="U17" i="1"/>
  <c r="T17" i="1"/>
  <c r="P17" i="1"/>
  <c r="O17" i="1"/>
  <c r="L17" i="1"/>
  <c r="K17" i="1"/>
  <c r="G17" i="1"/>
  <c r="F17" i="1"/>
  <c r="C17" i="1"/>
  <c r="B17" i="1"/>
  <c r="W14" i="1"/>
  <c r="T14" i="1"/>
  <c r="O14" i="1"/>
  <c r="F14" i="1"/>
  <c r="B14" i="1"/>
  <c r="W13" i="1"/>
  <c r="T13" i="1"/>
  <c r="O13" i="1"/>
  <c r="K13" i="1"/>
  <c r="F13" i="1"/>
  <c r="B13" i="1"/>
  <c r="X9" i="1"/>
  <c r="X10" i="1"/>
  <c r="X12" i="1"/>
  <c r="W9" i="1"/>
  <c r="W10" i="1"/>
  <c r="W12" i="1"/>
  <c r="U9" i="1"/>
  <c r="U10" i="1"/>
  <c r="U12" i="1"/>
  <c r="T9" i="1"/>
  <c r="T10" i="1"/>
  <c r="T12" i="1"/>
  <c r="P9" i="1"/>
  <c r="P10" i="1"/>
  <c r="P12" i="1"/>
  <c r="O9" i="1"/>
  <c r="O10" i="1"/>
  <c r="O12" i="1"/>
  <c r="L9" i="1"/>
  <c r="L10" i="1"/>
  <c r="L12" i="1"/>
  <c r="K9" i="1"/>
  <c r="K10" i="1"/>
  <c r="K12" i="1"/>
  <c r="G9" i="1"/>
  <c r="G10" i="1"/>
  <c r="G12" i="1"/>
  <c r="F9" i="1"/>
  <c r="F10" i="1"/>
  <c r="F12" i="1"/>
  <c r="C9" i="1"/>
  <c r="C10" i="1"/>
  <c r="C12" i="1"/>
  <c r="B9" i="1"/>
  <c r="B10" i="1"/>
  <c r="B12" i="1"/>
  <c r="X8" i="1"/>
  <c r="W8" i="1"/>
  <c r="U8" i="1"/>
  <c r="T8" i="1"/>
  <c r="P8" i="1"/>
  <c r="O8" i="1"/>
  <c r="L8" i="1"/>
  <c r="K8" i="1"/>
  <c r="G8" i="1"/>
  <c r="F8" i="1"/>
  <c r="C8" i="1"/>
  <c r="B8" i="1"/>
</calcChain>
</file>

<file path=xl/sharedStrings.xml><?xml version="1.0" encoding="utf-8"?>
<sst xmlns="http://schemas.openxmlformats.org/spreadsheetml/2006/main" count="1863" uniqueCount="135">
  <si>
    <t>A</t>
  </si>
  <si>
    <t>wildtype</t>
  </si>
  <si>
    <t>Ctrl-IgG</t>
  </si>
  <si>
    <t>RAS-IgG</t>
  </si>
  <si>
    <t>PKI</t>
  </si>
  <si>
    <t>mEPSC Frequency</t>
  </si>
  <si>
    <t>ctrl</t>
  </si>
  <si>
    <t>FSK</t>
  </si>
  <si>
    <t>PKI+FSK</t>
  </si>
  <si>
    <t>Fold Frequency change</t>
  </si>
  <si>
    <t>mean</t>
  </si>
  <si>
    <t>sd</t>
  </si>
  <si>
    <t>n</t>
  </si>
  <si>
    <t>SEM</t>
  </si>
  <si>
    <r>
      <t xml:space="preserve">F </t>
    </r>
    <r>
      <rPr>
        <sz val="12"/>
        <color theme="1"/>
        <rFont val="Calibri"/>
        <family val="2"/>
        <scheme val="minor"/>
      </rPr>
      <t>(equal var.)</t>
    </r>
  </si>
  <si>
    <r>
      <t xml:space="preserve">p (paired </t>
    </r>
    <r>
      <rPr>
        <sz val="12"/>
        <color theme="1"/>
        <rFont val="Calibri"/>
        <family val="2"/>
        <scheme val="minor"/>
      </rPr>
      <t>t-test)</t>
    </r>
  </si>
  <si>
    <r>
      <t xml:space="preserve">p </t>
    </r>
    <r>
      <rPr>
        <sz val="12"/>
        <color theme="1"/>
        <rFont val="Calibri"/>
        <family val="2"/>
        <scheme val="minor"/>
      </rPr>
      <t>(t-test)</t>
    </r>
  </si>
  <si>
    <t>log-transformed</t>
  </si>
  <si>
    <t>raw data</t>
  </si>
  <si>
    <t>mEPSC Amplitude</t>
  </si>
  <si>
    <t>Fold Amplitude change</t>
  </si>
  <si>
    <t>B</t>
  </si>
  <si>
    <t>GluA1 KO</t>
  </si>
  <si>
    <t>wild type</t>
  </si>
  <si>
    <t>GluA3 KO</t>
  </si>
  <si>
    <t>GluA3 KO + SEP-GluA3</t>
  </si>
  <si>
    <t>Amplitude</t>
  </si>
  <si>
    <t>IBMX+cAMP</t>
  </si>
  <si>
    <t>IBMX+FSK</t>
  </si>
  <si>
    <t>D</t>
  </si>
  <si>
    <t>N Channels</t>
  </si>
  <si>
    <t>Conductance</t>
  </si>
  <si>
    <t>Open Probability</t>
  </si>
  <si>
    <t>E</t>
  </si>
  <si>
    <t>cell body</t>
  </si>
  <si>
    <t>dendrite</t>
  </si>
  <si>
    <t>Norm. F intensity</t>
  </si>
  <si>
    <t>-6 min</t>
  </si>
  <si>
    <t>-1 min</t>
  </si>
  <si>
    <t>30 min</t>
  </si>
  <si>
    <t>40 min</t>
  </si>
  <si>
    <t>supplement 1</t>
  </si>
  <si>
    <t>GluA3-KO + SEP-GluA3</t>
  </si>
  <si>
    <t>IBMX</t>
  </si>
  <si>
    <t>0.5 min</t>
  </si>
  <si>
    <t>3.5 min</t>
  </si>
  <si>
    <t>6.5 min</t>
  </si>
  <si>
    <t>Relative Fraction</t>
  </si>
  <si>
    <t>O1</t>
  </si>
  <si>
    <t>O2</t>
  </si>
  <si>
    <t>O3</t>
  </si>
  <si>
    <t>Average Conductance</t>
  </si>
  <si>
    <t>AMPA/NMDA</t>
  </si>
  <si>
    <t>Paired Pulse Ratio</t>
  </si>
  <si>
    <t>C</t>
  </si>
  <si>
    <t>GluA3 KO + GFP-GluA3</t>
  </si>
  <si>
    <t>fold freq change</t>
  </si>
  <si>
    <t>fold ampl change</t>
  </si>
  <si>
    <t>GluA1/3 KO</t>
  </si>
  <si>
    <t>single channel conductance</t>
  </si>
  <si>
    <t>fold cond change</t>
  </si>
  <si>
    <t>F</t>
  </si>
  <si>
    <t>H</t>
  </si>
  <si>
    <t>Rectification Index</t>
  </si>
  <si>
    <r>
      <t>I</t>
    </r>
    <r>
      <rPr>
        <i/>
        <vertAlign val="subscript"/>
        <sz val="11"/>
        <color theme="1"/>
        <rFont val="Calibri"/>
        <family val="2"/>
        <scheme val="minor"/>
      </rPr>
      <t>AMPA</t>
    </r>
    <r>
      <rPr>
        <i/>
        <sz val="11"/>
        <color theme="1"/>
        <rFont val="Calibri"/>
        <family val="2"/>
        <scheme val="minor"/>
      </rPr>
      <t xml:space="preserve"> </t>
    </r>
  </si>
  <si>
    <r>
      <t>I</t>
    </r>
    <r>
      <rPr>
        <i/>
        <vertAlign val="subscript"/>
        <sz val="11"/>
        <color theme="1"/>
        <rFont val="Calibri"/>
        <family val="2"/>
        <scheme val="minor"/>
      </rPr>
      <t>NMDA</t>
    </r>
  </si>
  <si>
    <t>AMPA/NMDA Ratio</t>
  </si>
  <si>
    <r>
      <t>1/CV</t>
    </r>
    <r>
      <rPr>
        <i/>
        <vertAlign val="superscript"/>
        <sz val="11"/>
        <color theme="1"/>
        <rFont val="Calibri"/>
        <family val="2"/>
        <scheme val="minor"/>
      </rPr>
      <t xml:space="preserve">2 </t>
    </r>
    <r>
      <rPr>
        <i/>
        <sz val="11"/>
        <color theme="1"/>
        <rFont val="Calibri"/>
        <family val="2"/>
        <scheme val="minor"/>
      </rPr>
      <t xml:space="preserve">AMPA </t>
    </r>
  </si>
  <si>
    <r>
      <t>1/CV</t>
    </r>
    <r>
      <rPr>
        <i/>
        <vertAlign val="superscript"/>
        <sz val="11"/>
        <color theme="1"/>
        <rFont val="Calibri"/>
        <family val="2"/>
        <scheme val="minor"/>
      </rPr>
      <t xml:space="preserve">2 </t>
    </r>
    <r>
      <rPr>
        <i/>
        <sz val="11"/>
        <color theme="1"/>
        <rFont val="Calibri"/>
        <family val="2"/>
        <scheme val="minor"/>
      </rPr>
      <t>NMDA</t>
    </r>
  </si>
  <si>
    <r>
      <t>(1/CV</t>
    </r>
    <r>
      <rPr>
        <i/>
        <vertAlign val="super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>)</t>
    </r>
    <r>
      <rPr>
        <i/>
        <vertAlign val="subscript"/>
        <sz val="11"/>
        <color theme="1"/>
        <rFont val="Calibri"/>
        <family val="2"/>
        <scheme val="minor"/>
      </rPr>
      <t>AMPA</t>
    </r>
    <r>
      <rPr>
        <i/>
        <sz val="11"/>
        <color theme="1"/>
        <rFont val="Calibri"/>
        <family val="2"/>
        <scheme val="minor"/>
      </rPr>
      <t>/(1/CV</t>
    </r>
    <r>
      <rPr>
        <i/>
        <vertAlign val="super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>)</t>
    </r>
    <r>
      <rPr>
        <i/>
        <vertAlign val="subscript"/>
        <sz val="11"/>
        <color theme="1"/>
        <rFont val="Calibri"/>
        <family val="2"/>
        <scheme val="minor"/>
      </rPr>
      <t>NMDA</t>
    </r>
  </si>
  <si>
    <t>supplement 2</t>
  </si>
  <si>
    <t>supplement 3</t>
  </si>
  <si>
    <t>rectification index</t>
  </si>
  <si>
    <t>uninf</t>
  </si>
  <si>
    <t>GFP-GluA3 inf</t>
  </si>
  <si>
    <t>SEP-GluA1</t>
  </si>
  <si>
    <t>FSK + IBMX</t>
  </si>
  <si>
    <t>no drugs</t>
  </si>
  <si>
    <t>FSK+IBMX</t>
  </si>
  <si>
    <t>0 min</t>
  </si>
  <si>
    <t>2 min</t>
  </si>
  <si>
    <t>5 min</t>
  </si>
  <si>
    <t>10 min</t>
  </si>
  <si>
    <t>20 min</t>
  </si>
  <si>
    <t>Average F intensity</t>
  </si>
  <si>
    <t>Bleaching</t>
  </si>
  <si>
    <t>SEP-GluA3</t>
  </si>
  <si>
    <t>tdTomato GluA1</t>
  </si>
  <si>
    <t>tdTomato GluA3</t>
  </si>
  <si>
    <t>N002</t>
  </si>
  <si>
    <t>FSK+PKI</t>
  </si>
  <si>
    <t>8cpt</t>
  </si>
  <si>
    <t>ESI05</t>
  </si>
  <si>
    <t>ESI05+FSK</t>
  </si>
  <si>
    <t>KT5720</t>
  </si>
  <si>
    <t>FSK+KT5720</t>
  </si>
  <si>
    <t>+ cAMP</t>
  </si>
  <si>
    <t>Slrsb</t>
  </si>
  <si>
    <t>Slrsb + FSK</t>
  </si>
  <si>
    <t>isopr</t>
  </si>
  <si>
    <t>ibmx</t>
  </si>
  <si>
    <t>isopr+ibmx</t>
  </si>
  <si>
    <t>1st min</t>
  </si>
  <si>
    <t>2nd min</t>
  </si>
  <si>
    <t>3rd min</t>
  </si>
  <si>
    <t>4th min</t>
  </si>
  <si>
    <t>5th min</t>
  </si>
  <si>
    <t>Ras-IgG</t>
  </si>
  <si>
    <t>5-10 min</t>
  </si>
  <si>
    <t>wildtype +PKI</t>
  </si>
  <si>
    <t>wildtype + PKI</t>
  </si>
  <si>
    <t>GluA1 KO + PKI</t>
  </si>
  <si>
    <t xml:space="preserve">Locomotion </t>
  </si>
  <si>
    <t>Epi</t>
  </si>
  <si>
    <t>veh</t>
  </si>
  <si>
    <t>Epi + Prop</t>
  </si>
  <si>
    <t>flGluA3 + GFP</t>
  </si>
  <si>
    <t>flGluA3 + CRE-GFP</t>
  </si>
  <si>
    <t>Figure 1 - source data</t>
  </si>
  <si>
    <t>Figure 1 - supplement 1 - source data</t>
  </si>
  <si>
    <t>Figure 1 - supplement 2 - source data</t>
  </si>
  <si>
    <t>Figure 2 - source data</t>
  </si>
  <si>
    <t>Figure 3 - source data</t>
  </si>
  <si>
    <t>Figure 3 - supplement 1 - source data</t>
  </si>
  <si>
    <t>Figure 3 - supplement 2 - source data</t>
  </si>
  <si>
    <t>Figure 3 - supplement 3 - source data</t>
  </si>
  <si>
    <t>Figure 4 - source data</t>
  </si>
  <si>
    <t>Figure 4 - supplement 1 - source data</t>
  </si>
  <si>
    <t>Figure 5 - source data</t>
  </si>
  <si>
    <t>Figure 5 - supplement 1 - source data</t>
  </si>
  <si>
    <t>Figure 5 - supplement 2 - source data</t>
  </si>
  <si>
    <t>Figure 5 - supplement 3 - source data</t>
  </si>
  <si>
    <t>Figure 6 - source data</t>
  </si>
  <si>
    <t>Figure 6 - supplement 1 - source data</t>
  </si>
  <si>
    <t>Figure 7 -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</si>
</sst>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36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</font>
    <font>
      <sz val="11"/>
      <color theme="1"/>
      <name val="Calibri"/>
    </font>
    <font>
      <sz val="11"/>
      <color rgb="FFFF0000"/>
      <name val="Calibri"/>
    </font>
    <font>
      <sz val="11"/>
      <color theme="0" tint="-0.499984740745262"/>
      <name val="Calibri"/>
      <scheme val="minor"/>
    </font>
    <font>
      <sz val="11"/>
      <color rgb="FFFF0000"/>
      <name val="Calibri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scheme val="minor"/>
    </font>
    <font>
      <sz val="12"/>
      <color theme="1"/>
      <name val="Calibri"/>
    </font>
    <font>
      <sz val="12"/>
      <name val="Calibri"/>
    </font>
    <font>
      <b/>
      <sz val="11"/>
      <color rgb="FFFF0000"/>
      <name val="Calibri"/>
      <family val="2"/>
      <scheme val="minor"/>
    </font>
    <font>
      <sz val="12"/>
      <color rgb="FFFF0000"/>
      <name val="Calibri"/>
    </font>
    <font>
      <i/>
      <sz val="11"/>
      <name val="Calibri"/>
      <family val="2"/>
      <scheme val="minor"/>
    </font>
    <font>
      <sz val="12"/>
      <name val="Calibri"/>
      <scheme val="minor"/>
    </font>
    <font>
      <i/>
      <sz val="12"/>
      <name val="Calibri"/>
    </font>
    <font>
      <sz val="12"/>
      <color rgb="FF3366FF"/>
      <name val="Calibri"/>
      <scheme val="minor"/>
    </font>
    <font>
      <sz val="12"/>
      <color theme="8" tint="-0.249977111117893"/>
      <name val="Calibri"/>
      <scheme val="minor"/>
    </font>
    <font>
      <sz val="12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2"/>
      <color rgb="FF31869B"/>
      <name val="Calibri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69">
    <xf numFmtId="0" fontId="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Font="1" applyBorder="1"/>
    <xf numFmtId="0" fontId="3" fillId="0" borderId="0" xfId="0" applyFont="1"/>
    <xf numFmtId="0" fontId="0" fillId="0" borderId="1" xfId="0" applyBorder="1"/>
    <xf numFmtId="0" fontId="4" fillId="0" borderId="1" xfId="0" applyFont="1" applyBorder="1"/>
    <xf numFmtId="0" fontId="0" fillId="0" borderId="1" xfId="0" applyFont="1" applyBorder="1"/>
    <xf numFmtId="0" fontId="5" fillId="0" borderId="1" xfId="0" applyFont="1" applyBorder="1"/>
    <xf numFmtId="0" fontId="5" fillId="0" borderId="0" xfId="0" applyFont="1"/>
    <xf numFmtId="164" fontId="0" fillId="0" borderId="0" xfId="0" applyNumberFormat="1"/>
    <xf numFmtId="0" fontId="0" fillId="0" borderId="0" xfId="0" applyFont="1"/>
    <xf numFmtId="0" fontId="5" fillId="0" borderId="2" xfId="0" applyFont="1" applyBorder="1"/>
    <xf numFmtId="0" fontId="0" fillId="0" borderId="2" xfId="0" applyBorder="1"/>
    <xf numFmtId="164" fontId="6" fillId="0" borderId="2" xfId="0" applyNumberFormat="1" applyFont="1" applyFill="1" applyBorder="1"/>
    <xf numFmtId="0" fontId="6" fillId="0" borderId="2" xfId="0" applyFont="1" applyFill="1" applyBorder="1"/>
    <xf numFmtId="0" fontId="0" fillId="0" borderId="0" xfId="0" applyNumberFormat="1"/>
    <xf numFmtId="0" fontId="0" fillId="0" borderId="0" xfId="0" applyNumberFormat="1" applyFont="1"/>
    <xf numFmtId="0" fontId="7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6" fillId="0" borderId="0" xfId="0" applyNumberFormat="1" applyFont="1"/>
    <xf numFmtId="164" fontId="6" fillId="0" borderId="0" xfId="0" applyNumberFormat="1" applyFont="1" applyFill="1"/>
    <xf numFmtId="0" fontId="7" fillId="0" borderId="0" xfId="0" applyNumberFormat="1" applyFont="1"/>
    <xf numFmtId="0" fontId="6" fillId="0" borderId="0" xfId="0" applyFont="1" applyFill="1"/>
    <xf numFmtId="0" fontId="11" fillId="0" borderId="0" xfId="0" applyFont="1"/>
    <xf numFmtId="0" fontId="7" fillId="0" borderId="0" xfId="0" applyNumberFormat="1" applyFont="1" applyFill="1"/>
    <xf numFmtId="0" fontId="10" fillId="0" borderId="0" xfId="0" applyNumberFormat="1" applyFont="1"/>
    <xf numFmtId="0" fontId="4" fillId="0" borderId="2" xfId="0" applyFont="1" applyBorder="1"/>
    <xf numFmtId="0" fontId="5" fillId="0" borderId="0" xfId="0" applyFont="1" applyBorder="1"/>
    <xf numFmtId="0" fontId="3" fillId="0" borderId="0" xfId="0" applyFont="1" applyBorder="1"/>
    <xf numFmtId="0" fontId="0" fillId="0" borderId="1" xfId="0" quotePrefix="1" applyFont="1" applyBorder="1"/>
    <xf numFmtId="0" fontId="3" fillId="0" borderId="0" xfId="0" applyFont="1" applyAlignment="1">
      <alignment horizontal="center"/>
    </xf>
    <xf numFmtId="164" fontId="12" fillId="0" borderId="0" xfId="0" applyNumberFormat="1" applyFont="1" applyFill="1"/>
    <xf numFmtId="0" fontId="12" fillId="0" borderId="0" xfId="0" applyFont="1" applyFill="1"/>
    <xf numFmtId="0" fontId="12" fillId="0" borderId="0" xfId="0" applyFont="1" applyBorder="1"/>
    <xf numFmtId="0" fontId="12" fillId="0" borderId="2" xfId="0" applyFont="1" applyBorder="1"/>
    <xf numFmtId="164" fontId="12" fillId="0" borderId="2" xfId="0" applyNumberFormat="1" applyFont="1" applyFill="1" applyBorder="1"/>
    <xf numFmtId="0" fontId="12" fillId="0" borderId="2" xfId="0" applyFont="1" applyFill="1" applyBorder="1"/>
    <xf numFmtId="0" fontId="12" fillId="0" borderId="0" xfId="0" applyFont="1"/>
    <xf numFmtId="0" fontId="13" fillId="0" borderId="0" xfId="0" applyFont="1"/>
    <xf numFmtId="164" fontId="14" fillId="0" borderId="0" xfId="0" applyNumberFormat="1" applyFont="1" applyFill="1"/>
    <xf numFmtId="0" fontId="15" fillId="0" borderId="0" xfId="0" applyFont="1" applyFill="1"/>
    <xf numFmtId="164" fontId="15" fillId="0" borderId="0" xfId="0" applyNumberFormat="1" applyFont="1" applyFill="1"/>
    <xf numFmtId="164" fontId="0" fillId="0" borderId="0" xfId="0" applyNumberFormat="1" applyFont="1" applyFill="1"/>
    <xf numFmtId="164" fontId="0" fillId="0" borderId="0" xfId="0" applyNumberFormat="1" applyFill="1"/>
    <xf numFmtId="0" fontId="6" fillId="0" borderId="0" xfId="0" applyFont="1" applyFill="1" applyAlignment="1">
      <alignment horizontal="right"/>
    </xf>
    <xf numFmtId="0" fontId="0" fillId="0" borderId="0" xfId="0" applyFill="1"/>
    <xf numFmtId="164" fontId="0" fillId="0" borderId="0" xfId="0" applyNumberFormat="1" applyFont="1" applyBorder="1"/>
    <xf numFmtId="164" fontId="6" fillId="0" borderId="0" xfId="0" applyNumberFormat="1" applyFont="1" applyFill="1" applyBorder="1"/>
    <xf numFmtId="0" fontId="6" fillId="0" borderId="0" xfId="0" applyFont="1" applyFill="1" applyBorder="1"/>
    <xf numFmtId="164" fontId="0" fillId="0" borderId="0" xfId="0" applyNumberFormat="1" applyBorder="1"/>
    <xf numFmtId="165" fontId="6" fillId="0" borderId="2" xfId="0" applyNumberFormat="1" applyFont="1" applyFill="1" applyBorder="1"/>
    <xf numFmtId="165" fontId="6" fillId="0" borderId="0" xfId="0" applyNumberFormat="1" applyFont="1" applyFill="1"/>
    <xf numFmtId="0" fontId="22" fillId="0" borderId="0" xfId="0" applyFont="1"/>
    <xf numFmtId="0" fontId="20" fillId="0" borderId="0" xfId="0" applyNumberFormat="1" applyFont="1"/>
    <xf numFmtId="0" fontId="21" fillId="0" borderId="0" xfId="0" applyFont="1"/>
    <xf numFmtId="0" fontId="23" fillId="0" borderId="0" xfId="0" applyFont="1"/>
    <xf numFmtId="0" fontId="23" fillId="0" borderId="2" xfId="0" applyFont="1" applyBorder="1"/>
    <xf numFmtId="0" fontId="24" fillId="0" borderId="0" xfId="0" applyFont="1"/>
    <xf numFmtId="0" fontId="24" fillId="0" borderId="0" xfId="0" applyNumberFormat="1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1" fillId="0" borderId="0" xfId="0" applyFont="1"/>
    <xf numFmtId="0" fontId="28" fillId="0" borderId="0" xfId="0" applyFont="1"/>
    <xf numFmtId="0" fontId="24" fillId="0" borderId="0" xfId="0" applyNumberFormat="1" applyFont="1" applyFill="1"/>
    <xf numFmtId="0" fontId="28" fillId="0" borderId="0" xfId="0" applyNumberFormat="1" applyFont="1"/>
    <xf numFmtId="0" fontId="1" fillId="0" borderId="0" xfId="0" applyNumberFormat="1" applyFont="1"/>
    <xf numFmtId="0" fontId="29" fillId="0" borderId="0" xfId="0" applyNumberFormat="1" applyFont="1"/>
    <xf numFmtId="0" fontId="26" fillId="0" borderId="0" xfId="0" applyNumberFormat="1" applyFont="1"/>
    <xf numFmtId="0" fontId="30" fillId="0" borderId="1" xfId="0" applyFont="1" applyBorder="1"/>
    <xf numFmtId="0" fontId="1" fillId="0" borderId="1" xfId="0" applyFont="1" applyBorder="1"/>
    <xf numFmtId="164" fontId="23" fillId="0" borderId="0" xfId="0" applyNumberFormat="1" applyFont="1" applyFill="1"/>
    <xf numFmtId="0" fontId="23" fillId="0" borderId="0" xfId="0" applyFont="1" applyFill="1"/>
    <xf numFmtId="0" fontId="24" fillId="0" borderId="0" xfId="0" applyFont="1" applyFill="1"/>
    <xf numFmtId="164" fontId="22" fillId="0" borderId="0" xfId="0" applyNumberFormat="1" applyFont="1"/>
    <xf numFmtId="164" fontId="0" fillId="0" borderId="0" xfId="0" applyNumberFormat="1" applyFont="1"/>
    <xf numFmtId="164" fontId="24" fillId="0" borderId="0" xfId="0" applyNumberFormat="1" applyFont="1"/>
    <xf numFmtId="0" fontId="31" fillId="0" borderId="1" xfId="0" applyFont="1" applyBorder="1"/>
    <xf numFmtId="164" fontId="4" fillId="0" borderId="0" xfId="0" applyNumberFormat="1" applyFont="1"/>
    <xf numFmtId="0" fontId="32" fillId="0" borderId="0" xfId="0" applyFont="1"/>
    <xf numFmtId="0" fontId="33" fillId="0" borderId="2" xfId="0" applyFont="1" applyBorder="1"/>
    <xf numFmtId="0" fontId="32" fillId="0" borderId="2" xfId="0" applyFont="1" applyBorder="1"/>
    <xf numFmtId="164" fontId="6" fillId="0" borderId="2" xfId="0" applyNumberFormat="1" applyFont="1" applyBorder="1"/>
    <xf numFmtId="164" fontId="32" fillId="0" borderId="0" xfId="0" applyNumberFormat="1" applyFont="1"/>
    <xf numFmtId="0" fontId="32" fillId="0" borderId="1" xfId="0" applyFont="1" applyBorder="1"/>
    <xf numFmtId="0" fontId="34" fillId="0" borderId="1" xfId="0" applyFont="1" applyBorder="1"/>
    <xf numFmtId="0" fontId="33" fillId="0" borderId="1" xfId="0" applyFont="1" applyBorder="1"/>
    <xf numFmtId="0" fontId="33" fillId="0" borderId="0" xfId="0" applyFont="1"/>
    <xf numFmtId="0" fontId="0" fillId="0" borderId="1" xfId="0" applyFill="1" applyBorder="1"/>
    <xf numFmtId="0" fontId="0" fillId="0" borderId="0" xfId="0" applyFill="1" applyBorder="1"/>
    <xf numFmtId="0" fontId="2" fillId="0" borderId="0" xfId="0" applyFont="1" applyBorder="1"/>
    <xf numFmtId="0" fontId="0" fillId="0" borderId="0" xfId="0" quotePrefix="1" applyFont="1" applyBorder="1"/>
    <xf numFmtId="0" fontId="3" fillId="0" borderId="0" xfId="0" applyFont="1" applyBorder="1" applyAlignment="1">
      <alignment horizontal="center"/>
    </xf>
    <xf numFmtId="0" fontId="35" fillId="0" borderId="0" xfId="0" applyFont="1" applyBorder="1"/>
    <xf numFmtId="0" fontId="35" fillId="0" borderId="0" xfId="0" applyFont="1"/>
    <xf numFmtId="164" fontId="35" fillId="0" borderId="0" xfId="0" applyNumberFormat="1" applyFont="1" applyFill="1"/>
  </cellXfs>
  <cellStyles count="2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6"/>
  <sheetViews>
    <sheetView workbookViewId="0">
      <selection sqref="A1:XFD1"/>
    </sheetView>
  </sheetViews>
  <sheetFormatPr defaultColWidth="11" defaultRowHeight="15.75" x14ac:dyDescent="0.25"/>
  <sheetData>
    <row r="1" spans="1:20" ht="28.5" x14ac:dyDescent="0.45">
      <c r="A1" s="1" t="s">
        <v>118</v>
      </c>
    </row>
    <row r="3" spans="1:20" ht="28.5" x14ac:dyDescent="0.45">
      <c r="A3" s="1" t="s">
        <v>0</v>
      </c>
      <c r="K3" s="1" t="s">
        <v>21</v>
      </c>
      <c r="N3" s="2"/>
      <c r="O3" s="2"/>
      <c r="P3" s="2"/>
      <c r="Q3" s="2"/>
      <c r="R3" s="2"/>
      <c r="S3" s="2"/>
      <c r="T3" s="2"/>
    </row>
    <row r="4" spans="1:20" x14ac:dyDescent="0.25">
      <c r="B4" s="5" t="s">
        <v>23</v>
      </c>
      <c r="E4" s="5" t="s">
        <v>24</v>
      </c>
      <c r="H4" s="5" t="s">
        <v>22</v>
      </c>
      <c r="L4" s="5" t="s">
        <v>25</v>
      </c>
      <c r="M4" s="5"/>
      <c r="N4" s="2"/>
      <c r="O4" s="2"/>
      <c r="P4" s="2"/>
      <c r="Q4" s="2"/>
      <c r="R4" s="2"/>
      <c r="S4" s="2"/>
      <c r="T4" s="2"/>
    </row>
    <row r="5" spans="1:20" x14ac:dyDescent="0.25">
      <c r="A5" s="8" t="s">
        <v>26</v>
      </c>
      <c r="B5" s="7" t="s">
        <v>6</v>
      </c>
      <c r="C5" s="7" t="s">
        <v>27</v>
      </c>
      <c r="D5" s="5"/>
      <c r="E5" s="5" t="s">
        <v>6</v>
      </c>
      <c r="F5" s="7" t="s">
        <v>27</v>
      </c>
      <c r="G5" s="5"/>
      <c r="H5" s="5" t="s">
        <v>6</v>
      </c>
      <c r="I5" s="7" t="s">
        <v>27</v>
      </c>
      <c r="K5" s="8" t="s">
        <v>26</v>
      </c>
      <c r="L5" s="7" t="s">
        <v>6</v>
      </c>
      <c r="M5" s="7" t="s">
        <v>28</v>
      </c>
      <c r="N5" s="2"/>
      <c r="O5" s="2"/>
      <c r="P5" s="3"/>
      <c r="Q5" s="2"/>
      <c r="R5" s="2"/>
      <c r="S5" s="3"/>
      <c r="T5" s="2"/>
    </row>
    <row r="6" spans="1:20" x14ac:dyDescent="0.25">
      <c r="N6" s="2"/>
      <c r="O6" s="2"/>
      <c r="P6" s="2"/>
      <c r="Q6" s="2"/>
      <c r="R6" s="2"/>
      <c r="S6" s="2"/>
      <c r="T6" s="2"/>
    </row>
    <row r="7" spans="1:20" x14ac:dyDescent="0.25">
      <c r="A7" s="9" t="s">
        <v>10</v>
      </c>
      <c r="B7">
        <f>AVERAGE(B40:B63)</f>
        <v>61.533333333333331</v>
      </c>
      <c r="C7">
        <f>AVERAGE(C40:C63)</f>
        <v>119.70833333333333</v>
      </c>
      <c r="E7">
        <f>AVERAGE(E40:E63)</f>
        <v>59.2</v>
      </c>
      <c r="F7">
        <f>AVERAGE(F40:F63)</f>
        <v>74.3</v>
      </c>
      <c r="H7">
        <f>AVERAGE(H40:H63)</f>
        <v>9.9882352941176471</v>
      </c>
      <c r="I7">
        <f>AVERAGE(I40:I63)</f>
        <v>48.8</v>
      </c>
      <c r="K7" s="9" t="s">
        <v>10</v>
      </c>
      <c r="L7">
        <f>AVERAGE(L30:L37)</f>
        <v>59.571428571428569</v>
      </c>
      <c r="M7">
        <f>AVERAGE(M30:M37)</f>
        <v>132.875</v>
      </c>
      <c r="N7" s="2"/>
      <c r="O7" s="2"/>
      <c r="P7" s="2"/>
      <c r="Q7" s="2"/>
      <c r="R7" s="2"/>
      <c r="S7" s="2"/>
      <c r="T7" s="2"/>
    </row>
    <row r="8" spans="1:20" x14ac:dyDescent="0.25">
      <c r="A8" s="9" t="s">
        <v>11</v>
      </c>
      <c r="B8">
        <f>_xlfn.STDEV.P(B40:B63)</f>
        <v>22.916854544684405</v>
      </c>
      <c r="C8">
        <f>_xlfn.STDEV.P(C40:C63)</f>
        <v>57.326171427678261</v>
      </c>
      <c r="E8">
        <f>_xlfn.STDEV.P(E40:E63)</f>
        <v>21.866869917754578</v>
      </c>
      <c r="F8">
        <f>_xlfn.STDEV.P(F40:F63)</f>
        <v>43.709381144097662</v>
      </c>
      <c r="H8">
        <f>_xlfn.STDEV.P(H40:H63)</f>
        <v>4.7405487834391149</v>
      </c>
      <c r="I8">
        <f>_xlfn.STDEV.P(I40:I63)</f>
        <v>13.317657451669195</v>
      </c>
      <c r="K8" s="9" t="s">
        <v>11</v>
      </c>
      <c r="L8">
        <f>_xlfn.STDEV.P(L30:L37)</f>
        <v>26.895868736704543</v>
      </c>
      <c r="M8">
        <f>_xlfn.STDEV.P(M30:M37)</f>
        <v>66.423710939693819</v>
      </c>
      <c r="N8" s="2"/>
      <c r="O8" s="2"/>
      <c r="P8" s="2"/>
      <c r="Q8" s="2"/>
      <c r="R8" s="2"/>
      <c r="S8" s="2"/>
      <c r="T8" s="2"/>
    </row>
    <row r="9" spans="1:20" x14ac:dyDescent="0.25">
      <c r="A9" s="31" t="s">
        <v>12</v>
      </c>
      <c r="B9">
        <f>COUNT(B40:B63)</f>
        <v>15</v>
      </c>
      <c r="C9">
        <f>COUNT(C40:C63)</f>
        <v>24</v>
      </c>
      <c r="E9">
        <f>COUNT(E40:E63)</f>
        <v>20</v>
      </c>
      <c r="F9">
        <f>COUNT(F40:F63)</f>
        <v>20</v>
      </c>
      <c r="H9">
        <f>COUNT(H40:H63)</f>
        <v>17</v>
      </c>
      <c r="I9">
        <f>COUNT(I40:I63)</f>
        <v>10</v>
      </c>
      <c r="K9" s="31" t="s">
        <v>12</v>
      </c>
      <c r="L9">
        <f>COUNT(L30:L37)</f>
        <v>7</v>
      </c>
      <c r="M9">
        <f>COUNT(M30:M37)</f>
        <v>8</v>
      </c>
      <c r="N9" s="2"/>
      <c r="O9" s="2"/>
      <c r="P9" s="2"/>
      <c r="Q9" s="2"/>
      <c r="R9" s="2"/>
      <c r="S9" s="2"/>
      <c r="T9" s="2"/>
    </row>
    <row r="10" spans="1:20" x14ac:dyDescent="0.25">
      <c r="N10" s="2"/>
      <c r="O10" s="2"/>
      <c r="P10" s="2"/>
      <c r="Q10" s="2"/>
      <c r="R10" s="2"/>
      <c r="S10" s="2"/>
      <c r="T10" s="2"/>
    </row>
    <row r="11" spans="1:20" x14ac:dyDescent="0.25">
      <c r="A11" s="9" t="s">
        <v>13</v>
      </c>
      <c r="B11">
        <f>B8/(SQRT(B9))</f>
        <v>5.9171063999346964</v>
      </c>
      <c r="C11">
        <f>C8/(SQRT(C9))</f>
        <v>11.701655742094001</v>
      </c>
      <c r="E11">
        <f>E8/(SQRT(E9))</f>
        <v>4.8895807591244465</v>
      </c>
      <c r="F11">
        <f>F8/(SQRT(F9))</f>
        <v>9.7737147492649896</v>
      </c>
      <c r="H11">
        <f>H8/(SQRT(H9))</f>
        <v>1.1497519622066337</v>
      </c>
      <c r="I11">
        <f>I8/(SQRT(I9))</f>
        <v>4.2114130645188439</v>
      </c>
      <c r="K11" s="9" t="s">
        <v>13</v>
      </c>
      <c r="L11">
        <f>L8/(SQRT(L9))</f>
        <v>10.165682853193882</v>
      </c>
      <c r="M11">
        <f>M8/(SQRT(M9))</f>
        <v>23.484328218516278</v>
      </c>
      <c r="N11" s="2"/>
      <c r="O11" s="2"/>
      <c r="P11" s="2"/>
      <c r="Q11" s="2"/>
      <c r="R11" s="2"/>
      <c r="S11" s="2"/>
      <c r="T11" s="2"/>
    </row>
    <row r="12" spans="1:20" x14ac:dyDescent="0.25">
      <c r="A12" s="9" t="s">
        <v>14</v>
      </c>
      <c r="B12" s="11">
        <f>_xlfn.F.TEST(B15:B38,C15:C38)</f>
        <v>0.53728561337921343</v>
      </c>
      <c r="E12">
        <f>_xlfn.F.TEST(E15:E34,F15:F34)</f>
        <v>1.6847846591084088E-2</v>
      </c>
      <c r="H12">
        <f>_xlfn.F.TEST(H15:H31,I15:I24)</f>
        <v>0.30985338461415901</v>
      </c>
      <c r="K12" s="9" t="s">
        <v>14</v>
      </c>
      <c r="L12" s="11">
        <f>_xlfn.F.TEST(L15:L22,M15:M22)</f>
        <v>0.75943169581821712</v>
      </c>
      <c r="N12" s="2"/>
      <c r="O12" s="2"/>
      <c r="P12" s="2"/>
      <c r="Q12" s="2"/>
      <c r="R12" s="2"/>
      <c r="S12" s="2"/>
      <c r="T12" s="2"/>
    </row>
    <row r="13" spans="1:20" x14ac:dyDescent="0.25">
      <c r="A13" s="9" t="s">
        <v>16</v>
      </c>
      <c r="B13" s="4">
        <f>_xlfn.T.TEST(B15:B37,C15:C38,2,2)</f>
        <v>4.3404905352107993E-5</v>
      </c>
      <c r="E13" s="4">
        <f>_xlfn.T.TEST(E15:E34,F15:F34,2,2)</f>
        <v>0.55474480639602519</v>
      </c>
      <c r="H13" s="4">
        <f>_xlfn.T.TEST(H15:H27,I15:I27,2,2)</f>
        <v>1.863945067947597E-8</v>
      </c>
      <c r="K13" s="9" t="s">
        <v>16</v>
      </c>
      <c r="L13" s="4">
        <f>_xlfn.T.TEST(L15:L22,M15:M22,2,2)</f>
        <v>2.672618624300847E-2</v>
      </c>
      <c r="N13" s="2"/>
      <c r="O13" s="32"/>
      <c r="P13" s="2"/>
      <c r="Q13" s="2"/>
      <c r="R13" s="32"/>
      <c r="S13" s="2"/>
      <c r="T13" s="2"/>
    </row>
    <row r="14" spans="1:20" x14ac:dyDescent="0.25">
      <c r="A14" s="5"/>
      <c r="B14" s="5"/>
      <c r="C14" s="5"/>
      <c r="D14" s="5"/>
      <c r="E14" s="5"/>
      <c r="F14" s="5"/>
      <c r="G14" s="5"/>
      <c r="H14" s="5"/>
      <c r="I14" s="5"/>
      <c r="K14" s="5"/>
      <c r="L14" s="5"/>
      <c r="M14" s="5"/>
      <c r="N14" s="2"/>
      <c r="O14" s="2"/>
      <c r="P14" s="2"/>
      <c r="Q14" s="2"/>
      <c r="R14" s="2"/>
      <c r="S14" s="2"/>
      <c r="T14" s="2"/>
    </row>
    <row r="15" spans="1:20" x14ac:dyDescent="0.25">
      <c r="A15" s="9" t="s">
        <v>17</v>
      </c>
      <c r="B15">
        <f t="shared" ref="B15:C30" si="0">LOG(B40)</f>
        <v>1.8061799739838871</v>
      </c>
      <c r="C15">
        <f t="shared" si="0"/>
        <v>2.0569048513364727</v>
      </c>
      <c r="E15">
        <f t="shared" ref="E15:F30" si="1">LOG(E40)</f>
        <v>2.0791812460476247</v>
      </c>
      <c r="F15">
        <f t="shared" si="1"/>
        <v>1.568201724066995</v>
      </c>
      <c r="H15">
        <f t="shared" ref="H15:I30" si="2">LOG(H40)</f>
        <v>0.95424250943932487</v>
      </c>
      <c r="I15">
        <f t="shared" si="2"/>
        <v>1.7853298350107671</v>
      </c>
      <c r="K15" s="9" t="s">
        <v>17</v>
      </c>
      <c r="L15">
        <f>LOG(L30)</f>
        <v>1.7403626894942439</v>
      </c>
      <c r="M15">
        <f>LOG(M30)</f>
        <v>2.3010299956639813</v>
      </c>
      <c r="N15" s="2"/>
      <c r="O15" s="2"/>
      <c r="P15" s="2"/>
      <c r="Q15" s="2"/>
      <c r="R15" s="2"/>
      <c r="S15" s="2"/>
      <c r="T15" s="2"/>
    </row>
    <row r="16" spans="1:20" x14ac:dyDescent="0.25">
      <c r="B16">
        <f t="shared" si="0"/>
        <v>1.919078092376074</v>
      </c>
      <c r="C16">
        <f t="shared" si="0"/>
        <v>1.9294189257142926</v>
      </c>
      <c r="E16">
        <f t="shared" si="1"/>
        <v>1.6627578316815741</v>
      </c>
      <c r="F16">
        <f t="shared" si="1"/>
        <v>1.9294189257142926</v>
      </c>
      <c r="H16">
        <f t="shared" si="2"/>
        <v>0.90308998699194354</v>
      </c>
      <c r="I16">
        <f t="shared" si="2"/>
        <v>1.6434526764861874</v>
      </c>
      <c r="L16">
        <f t="shared" ref="L16:M22" si="3">LOG(L31)</f>
        <v>1.3010299956639813</v>
      </c>
      <c r="M16">
        <f t="shared" si="3"/>
        <v>1.6812412373755872</v>
      </c>
      <c r="N16" s="2"/>
      <c r="O16" s="2"/>
      <c r="P16" s="2"/>
      <c r="Q16" s="2"/>
      <c r="R16" s="2"/>
      <c r="S16" s="2"/>
      <c r="T16" s="2"/>
    </row>
    <row r="17" spans="1:20" x14ac:dyDescent="0.25">
      <c r="B17">
        <f t="shared" si="0"/>
        <v>1.7481880270062005</v>
      </c>
      <c r="C17">
        <f t="shared" si="0"/>
        <v>2.3617278360175931</v>
      </c>
      <c r="E17">
        <f t="shared" si="1"/>
        <v>1.6720978579357175</v>
      </c>
      <c r="F17">
        <f t="shared" si="1"/>
        <v>2.2041199826559246</v>
      </c>
      <c r="H17">
        <f t="shared" si="2"/>
        <v>0.81954393554186866</v>
      </c>
      <c r="I17">
        <f t="shared" si="2"/>
        <v>1.7403626894942439</v>
      </c>
      <c r="L17">
        <f t="shared" si="3"/>
        <v>1.8750612633917001</v>
      </c>
      <c r="M17">
        <f t="shared" si="3"/>
        <v>1.8450980400142569</v>
      </c>
      <c r="N17" s="2"/>
      <c r="O17" s="2"/>
      <c r="P17" s="2"/>
      <c r="Q17" s="2"/>
      <c r="R17" s="2"/>
      <c r="S17" s="2"/>
      <c r="T17" s="2"/>
    </row>
    <row r="18" spans="1:20" x14ac:dyDescent="0.25">
      <c r="B18">
        <f t="shared" si="0"/>
        <v>1.6020599913279623</v>
      </c>
      <c r="C18">
        <f t="shared" si="0"/>
        <v>2.0934216851622351</v>
      </c>
      <c r="E18">
        <f t="shared" si="1"/>
        <v>1.7993405494535817</v>
      </c>
      <c r="F18">
        <f t="shared" si="1"/>
        <v>1.7993405494535817</v>
      </c>
      <c r="H18">
        <f t="shared" si="2"/>
        <v>1.0791812460476249</v>
      </c>
      <c r="I18">
        <f t="shared" si="2"/>
        <v>1.8388490907372552</v>
      </c>
      <c r="L18">
        <f t="shared" si="3"/>
        <v>1.568201724066995</v>
      </c>
      <c r="M18">
        <f t="shared" si="3"/>
        <v>2.2041199826559246</v>
      </c>
      <c r="N18" s="2"/>
      <c r="O18" s="2"/>
      <c r="P18" s="2"/>
      <c r="Q18" s="2"/>
      <c r="R18" s="2"/>
      <c r="S18" s="2"/>
      <c r="T18" s="2"/>
    </row>
    <row r="19" spans="1:20" x14ac:dyDescent="0.25">
      <c r="B19">
        <f t="shared" si="0"/>
        <v>1.6989700043360187</v>
      </c>
      <c r="C19">
        <f t="shared" si="0"/>
        <v>2.3384564936046046</v>
      </c>
      <c r="E19">
        <f t="shared" si="1"/>
        <v>1.7853298350107671</v>
      </c>
      <c r="F19">
        <f t="shared" si="1"/>
        <v>1.9590413923210936</v>
      </c>
      <c r="H19">
        <f t="shared" si="2"/>
        <v>0.77815125038364363</v>
      </c>
      <c r="I19">
        <f t="shared" si="2"/>
        <v>1.7242758696007889</v>
      </c>
      <c r="L19">
        <f t="shared" si="3"/>
        <v>1.7242758696007889</v>
      </c>
      <c r="M19">
        <f t="shared" si="3"/>
        <v>1.7242758696007889</v>
      </c>
      <c r="N19" s="2"/>
      <c r="O19" s="2"/>
      <c r="P19" s="2"/>
      <c r="Q19" s="2"/>
      <c r="R19" s="2"/>
      <c r="S19" s="2"/>
      <c r="T19" s="2"/>
    </row>
    <row r="20" spans="1:20" x14ac:dyDescent="0.25">
      <c r="B20">
        <f t="shared" si="0"/>
        <v>1.8450980400142569</v>
      </c>
      <c r="C20">
        <f t="shared" si="0"/>
        <v>2.2695129442179165</v>
      </c>
      <c r="E20">
        <f t="shared" si="1"/>
        <v>1.6989700043360187</v>
      </c>
      <c r="F20">
        <f t="shared" si="1"/>
        <v>2.1139433523068369</v>
      </c>
      <c r="H20">
        <f t="shared" si="2"/>
        <v>1.2787536009528289</v>
      </c>
      <c r="I20">
        <f t="shared" si="2"/>
        <v>1.5797835966168101</v>
      </c>
      <c r="L20">
        <f t="shared" si="3"/>
        <v>1.8195439355418688</v>
      </c>
      <c r="M20">
        <f t="shared" si="3"/>
        <v>2.2764618041732443</v>
      </c>
      <c r="N20" s="2"/>
      <c r="O20" s="2"/>
      <c r="P20" s="2"/>
      <c r="Q20" s="2"/>
      <c r="R20" s="2"/>
      <c r="S20" s="2"/>
      <c r="T20" s="2"/>
    </row>
    <row r="21" spans="1:20" x14ac:dyDescent="0.25">
      <c r="B21">
        <f t="shared" si="0"/>
        <v>1.4771212547196624</v>
      </c>
      <c r="C21">
        <f t="shared" si="0"/>
        <v>2.4313637641589874</v>
      </c>
      <c r="E21">
        <f t="shared" si="1"/>
        <v>1.8633228601204559</v>
      </c>
      <c r="F21">
        <f t="shared" si="1"/>
        <v>1.6532125137753437</v>
      </c>
      <c r="H21">
        <f t="shared" si="2"/>
        <v>1.146128035678238</v>
      </c>
      <c r="I21">
        <f t="shared" si="2"/>
        <v>1.4623979978989561</v>
      </c>
      <c r="L21">
        <f t="shared" si="3"/>
        <v>2.0453229787866576</v>
      </c>
      <c r="M21">
        <f t="shared" si="3"/>
        <v>2.0606978403536118</v>
      </c>
      <c r="N21" s="2"/>
      <c r="O21" s="2"/>
      <c r="P21" s="2"/>
      <c r="Q21" s="2"/>
      <c r="R21" s="2"/>
      <c r="S21" s="2"/>
      <c r="T21" s="2"/>
    </row>
    <row r="22" spans="1:20" x14ac:dyDescent="0.25">
      <c r="B22">
        <f t="shared" si="0"/>
        <v>1.7481880270062005</v>
      </c>
      <c r="C22">
        <f t="shared" si="0"/>
        <v>1.9731278535996986</v>
      </c>
      <c r="E22">
        <f t="shared" si="1"/>
        <v>1.8450980400142569</v>
      </c>
      <c r="F22">
        <f t="shared" si="1"/>
        <v>2.0791812460476247</v>
      </c>
      <c r="H22">
        <f t="shared" si="2"/>
        <v>0.68124123737558717</v>
      </c>
      <c r="I22">
        <f t="shared" si="2"/>
        <v>1.4313637641589874</v>
      </c>
      <c r="M22">
        <f t="shared" si="3"/>
        <v>2.357934847000454</v>
      </c>
      <c r="N22" s="2"/>
      <c r="O22" s="2"/>
      <c r="P22" s="2"/>
      <c r="Q22" s="2"/>
      <c r="R22" s="2"/>
      <c r="S22" s="2"/>
      <c r="T22" s="2"/>
    </row>
    <row r="23" spans="1:20" x14ac:dyDescent="0.25">
      <c r="B23">
        <f t="shared" si="0"/>
        <v>1.8750612633917001</v>
      </c>
      <c r="C23">
        <f t="shared" si="0"/>
        <v>2</v>
      </c>
      <c r="E23">
        <f t="shared" si="1"/>
        <v>1.968482948553935</v>
      </c>
      <c r="F23">
        <f t="shared" si="1"/>
        <v>2.1398790864012365</v>
      </c>
      <c r="H23">
        <f t="shared" si="2"/>
        <v>0.9242792860618817</v>
      </c>
      <c r="I23">
        <f t="shared" si="2"/>
        <v>1.7853298350107671</v>
      </c>
      <c r="N23" s="2"/>
      <c r="O23" s="2"/>
      <c r="P23" s="2"/>
      <c r="Q23" s="2"/>
      <c r="R23" s="2"/>
      <c r="S23" s="2"/>
      <c r="T23" s="2"/>
    </row>
    <row r="24" spans="1:20" x14ac:dyDescent="0.25">
      <c r="B24">
        <f t="shared" si="0"/>
        <v>1.6989700043360187</v>
      </c>
      <c r="C24">
        <f t="shared" si="0"/>
        <v>1.8325089127062364</v>
      </c>
      <c r="E24">
        <f t="shared" si="1"/>
        <v>1.7853298350107671</v>
      </c>
      <c r="F24">
        <f t="shared" si="1"/>
        <v>1.9242792860618816</v>
      </c>
      <c r="H24">
        <f t="shared" si="2"/>
        <v>0.79239168949825389</v>
      </c>
      <c r="I24">
        <f t="shared" si="2"/>
        <v>1.7075701760979363</v>
      </c>
      <c r="N24" s="2"/>
      <c r="O24" s="2"/>
      <c r="P24" s="2"/>
      <c r="Q24" s="2"/>
      <c r="R24" s="2"/>
      <c r="S24" s="2"/>
      <c r="T24" s="2"/>
    </row>
    <row r="25" spans="1:20" x14ac:dyDescent="0.25">
      <c r="B25">
        <f t="shared" si="0"/>
        <v>1.6532125137753437</v>
      </c>
      <c r="C25">
        <f t="shared" si="0"/>
        <v>2.0170333392987803</v>
      </c>
      <c r="E25">
        <f t="shared" si="1"/>
        <v>1.4913616938342726</v>
      </c>
      <c r="F25">
        <f t="shared" si="1"/>
        <v>2.0334237554869499</v>
      </c>
      <c r="H25">
        <f t="shared" si="2"/>
        <v>1.255272505103306</v>
      </c>
      <c r="N25" s="2"/>
      <c r="O25" s="2"/>
      <c r="P25" s="2"/>
      <c r="Q25" s="2"/>
      <c r="R25" s="2"/>
      <c r="S25" s="2"/>
      <c r="T25" s="2"/>
    </row>
    <row r="26" spans="1:20" x14ac:dyDescent="0.25">
      <c r="B26">
        <f t="shared" si="0"/>
        <v>1.7323937598229686</v>
      </c>
      <c r="C26">
        <f t="shared" si="0"/>
        <v>1.7075701760979363</v>
      </c>
      <c r="E26">
        <f t="shared" si="1"/>
        <v>1.7481880270062005</v>
      </c>
      <c r="F26">
        <f t="shared" si="1"/>
        <v>1.414973347970818</v>
      </c>
      <c r="H26">
        <f t="shared" si="2"/>
        <v>1.3010299956639813</v>
      </c>
      <c r="N26" s="2"/>
      <c r="O26" s="2"/>
      <c r="P26" s="2"/>
      <c r="Q26" s="2"/>
      <c r="R26" s="2"/>
      <c r="S26" s="2"/>
      <c r="T26" s="2"/>
    </row>
    <row r="27" spans="1:20" x14ac:dyDescent="0.25">
      <c r="B27">
        <f t="shared" si="0"/>
        <v>2</v>
      </c>
      <c r="C27">
        <f t="shared" si="0"/>
        <v>2.0827853703164503</v>
      </c>
      <c r="E27">
        <f t="shared" si="1"/>
        <v>1.7403626894942439</v>
      </c>
      <c r="F27">
        <f t="shared" si="1"/>
        <v>1.7708520116421442</v>
      </c>
      <c r="H27">
        <f t="shared" si="2"/>
        <v>0.69897000433601886</v>
      </c>
      <c r="N27" s="2"/>
      <c r="O27" s="2"/>
      <c r="P27" s="2"/>
      <c r="Q27" s="2"/>
      <c r="R27" s="2"/>
      <c r="S27" s="2"/>
      <c r="T27" s="2"/>
    </row>
    <row r="28" spans="1:20" x14ac:dyDescent="0.25">
      <c r="B28">
        <f t="shared" si="0"/>
        <v>1.5440680443502757</v>
      </c>
      <c r="C28">
        <f t="shared" si="0"/>
        <v>1.8920946026904804</v>
      </c>
      <c r="E28">
        <f t="shared" si="1"/>
        <v>1.9444826721501687</v>
      </c>
      <c r="F28">
        <f t="shared" si="1"/>
        <v>2.1461280356782382</v>
      </c>
      <c r="H28">
        <f t="shared" si="2"/>
        <v>0.90308998699194354</v>
      </c>
      <c r="N28" s="2"/>
      <c r="O28" s="2"/>
      <c r="P28" s="2"/>
      <c r="Q28" s="2"/>
      <c r="R28" s="2"/>
      <c r="S28" s="2"/>
      <c r="T28" s="2"/>
    </row>
    <row r="29" spans="1:20" x14ac:dyDescent="0.25">
      <c r="A29" s="2"/>
      <c r="B29">
        <f t="shared" si="0"/>
        <v>2.0606978403536118</v>
      </c>
      <c r="C29">
        <f t="shared" si="0"/>
        <v>1.8129133566428555</v>
      </c>
      <c r="D29" s="2"/>
      <c r="E29">
        <f t="shared" si="1"/>
        <v>1.8129133566428555</v>
      </c>
      <c r="F29">
        <f t="shared" si="1"/>
        <v>1.3010299956639813</v>
      </c>
      <c r="G29" s="2"/>
      <c r="H29">
        <f t="shared" si="2"/>
        <v>0.84509804001425681</v>
      </c>
      <c r="N29" s="2"/>
      <c r="O29" s="2"/>
      <c r="P29" s="2"/>
      <c r="Q29" s="2"/>
      <c r="R29" s="2"/>
      <c r="S29" s="2"/>
      <c r="T29" s="2"/>
    </row>
    <row r="30" spans="1:20" x14ac:dyDescent="0.25">
      <c r="A30" s="2"/>
      <c r="C30">
        <f t="shared" si="0"/>
        <v>1.954242509439325</v>
      </c>
      <c r="D30" s="2"/>
      <c r="E30">
        <f t="shared" si="1"/>
        <v>1.5440680443502757</v>
      </c>
      <c r="F30">
        <f t="shared" si="1"/>
        <v>1.5185139398778875</v>
      </c>
      <c r="G30" s="2"/>
      <c r="H30">
        <f t="shared" si="2"/>
        <v>0.95424250943932487</v>
      </c>
      <c r="K30" s="12" t="s">
        <v>18</v>
      </c>
      <c r="L30" s="13">
        <v>55</v>
      </c>
      <c r="M30" s="13">
        <v>200</v>
      </c>
      <c r="N30" s="2"/>
    </row>
    <row r="31" spans="1:20" x14ac:dyDescent="0.25">
      <c r="A31" s="2"/>
      <c r="C31">
        <f t="shared" ref="C31:C38" si="4">LOG(C56)</f>
        <v>2.1760912590556813</v>
      </c>
      <c r="D31" s="2"/>
      <c r="E31">
        <f t="shared" ref="E31:F34" si="5">LOG(E56)</f>
        <v>1.4771212547196624</v>
      </c>
      <c r="F31">
        <f t="shared" si="5"/>
        <v>1.4771212547196624</v>
      </c>
      <c r="G31" s="2"/>
      <c r="H31">
        <f t="shared" ref="H31" si="6">LOG(H56)</f>
        <v>0.94448267215016868</v>
      </c>
      <c r="L31">
        <v>20</v>
      </c>
      <c r="M31">
        <v>48</v>
      </c>
      <c r="N31" s="2"/>
    </row>
    <row r="32" spans="1:20" x14ac:dyDescent="0.25">
      <c r="C32">
        <f t="shared" si="4"/>
        <v>1.7923916894982539</v>
      </c>
      <c r="E32">
        <f t="shared" si="5"/>
        <v>1.7075701760979363</v>
      </c>
      <c r="F32">
        <f t="shared" si="5"/>
        <v>1.7323937598229686</v>
      </c>
      <c r="L32">
        <v>75</v>
      </c>
      <c r="M32">
        <v>70</v>
      </c>
      <c r="N32" s="2"/>
    </row>
    <row r="33" spans="1:14" x14ac:dyDescent="0.25">
      <c r="C33">
        <f t="shared" si="4"/>
        <v>1.9867717342662448</v>
      </c>
      <c r="E33">
        <f t="shared" si="5"/>
        <v>1.7634279935629373</v>
      </c>
      <c r="F33">
        <f t="shared" si="5"/>
        <v>1.4313637641589874</v>
      </c>
      <c r="L33">
        <v>37</v>
      </c>
      <c r="M33">
        <v>160</v>
      </c>
      <c r="N33" s="2"/>
    </row>
    <row r="34" spans="1:14" x14ac:dyDescent="0.25">
      <c r="C34">
        <f t="shared" si="4"/>
        <v>1.954242509439325</v>
      </c>
      <c r="E34">
        <f t="shared" si="5"/>
        <v>1.4913616938342726</v>
      </c>
      <c r="F34">
        <f t="shared" si="5"/>
        <v>1.5563025007672873</v>
      </c>
      <c r="L34">
        <v>53</v>
      </c>
      <c r="M34">
        <v>53</v>
      </c>
      <c r="N34" s="2"/>
    </row>
    <row r="35" spans="1:14" x14ac:dyDescent="0.25">
      <c r="C35">
        <f t="shared" si="4"/>
        <v>2</v>
      </c>
      <c r="L35">
        <v>66</v>
      </c>
      <c r="M35">
        <v>189</v>
      </c>
      <c r="N35" s="2"/>
    </row>
    <row r="36" spans="1:14" x14ac:dyDescent="0.25">
      <c r="C36">
        <f t="shared" si="4"/>
        <v>2.3010299956639813</v>
      </c>
      <c r="L36">
        <v>111</v>
      </c>
      <c r="M36">
        <v>115</v>
      </c>
      <c r="N36" s="2"/>
    </row>
    <row r="37" spans="1:14" x14ac:dyDescent="0.25">
      <c r="C37">
        <f t="shared" si="4"/>
        <v>1.954242509439325</v>
      </c>
      <c r="M37">
        <v>228</v>
      </c>
      <c r="N37" s="2"/>
    </row>
    <row r="38" spans="1:14" x14ac:dyDescent="0.25">
      <c r="C38">
        <f t="shared" si="4"/>
        <v>1.9344984512435677</v>
      </c>
      <c r="N38" s="2"/>
    </row>
    <row r="39" spans="1:14" x14ac:dyDescent="0.25">
      <c r="K39" s="5"/>
      <c r="L39" s="5"/>
      <c r="M39" s="5"/>
      <c r="N39" s="2"/>
    </row>
    <row r="40" spans="1:14" x14ac:dyDescent="0.25">
      <c r="A40" s="12" t="s">
        <v>18</v>
      </c>
      <c r="B40" s="15">
        <v>64</v>
      </c>
      <c r="C40" s="15">
        <v>114</v>
      </c>
      <c r="D40" s="13"/>
      <c r="E40" s="13">
        <v>120</v>
      </c>
      <c r="F40" s="13">
        <v>37</v>
      </c>
      <c r="G40" s="13"/>
      <c r="H40" s="13">
        <v>9</v>
      </c>
      <c r="I40" s="13">
        <v>61</v>
      </c>
      <c r="N40" s="2"/>
    </row>
    <row r="41" spans="1:14" x14ac:dyDescent="0.25">
      <c r="B41" s="26">
        <v>83</v>
      </c>
      <c r="C41" s="26">
        <v>85</v>
      </c>
      <c r="E41">
        <v>46</v>
      </c>
      <c r="F41">
        <v>85</v>
      </c>
      <c r="H41">
        <v>8</v>
      </c>
      <c r="I41">
        <v>44</v>
      </c>
      <c r="N41" s="2"/>
    </row>
    <row r="42" spans="1:14" x14ac:dyDescent="0.25">
      <c r="B42" s="26">
        <v>56</v>
      </c>
      <c r="C42" s="26">
        <v>230</v>
      </c>
      <c r="E42">
        <v>47</v>
      </c>
      <c r="F42">
        <v>160</v>
      </c>
      <c r="H42">
        <v>6.6</v>
      </c>
      <c r="I42">
        <v>55</v>
      </c>
      <c r="N42" s="2"/>
    </row>
    <row r="43" spans="1:14" x14ac:dyDescent="0.25">
      <c r="B43" s="26">
        <v>40</v>
      </c>
      <c r="C43" s="26">
        <v>124</v>
      </c>
      <c r="E43">
        <v>63</v>
      </c>
      <c r="F43">
        <v>63</v>
      </c>
      <c r="H43">
        <v>12</v>
      </c>
      <c r="I43">
        <v>69</v>
      </c>
      <c r="N43" s="2"/>
    </row>
    <row r="44" spans="1:14" x14ac:dyDescent="0.25">
      <c r="B44" s="26">
        <v>50</v>
      </c>
      <c r="C44" s="26">
        <v>218</v>
      </c>
      <c r="E44">
        <v>61</v>
      </c>
      <c r="F44">
        <v>91</v>
      </c>
      <c r="H44">
        <v>6</v>
      </c>
      <c r="I44">
        <v>53</v>
      </c>
      <c r="N44" s="2"/>
    </row>
    <row r="45" spans="1:14" x14ac:dyDescent="0.25">
      <c r="B45" s="26">
        <v>70</v>
      </c>
      <c r="C45" s="26">
        <v>186</v>
      </c>
      <c r="E45">
        <v>50</v>
      </c>
      <c r="F45">
        <v>130</v>
      </c>
      <c r="H45">
        <v>19</v>
      </c>
      <c r="I45">
        <v>38</v>
      </c>
    </row>
    <row r="46" spans="1:14" x14ac:dyDescent="0.25">
      <c r="B46" s="26">
        <v>30</v>
      </c>
      <c r="C46" s="26">
        <v>270</v>
      </c>
      <c r="E46">
        <v>73</v>
      </c>
      <c r="F46">
        <v>45</v>
      </c>
      <c r="H46">
        <v>14</v>
      </c>
      <c r="I46">
        <v>29</v>
      </c>
    </row>
    <row r="47" spans="1:14" x14ac:dyDescent="0.25">
      <c r="B47" s="26">
        <v>56</v>
      </c>
      <c r="C47" s="26">
        <v>94</v>
      </c>
      <c r="E47">
        <v>70</v>
      </c>
      <c r="F47">
        <v>120</v>
      </c>
      <c r="H47">
        <v>4.8</v>
      </c>
      <c r="I47">
        <v>27</v>
      </c>
    </row>
    <row r="48" spans="1:14" x14ac:dyDescent="0.25">
      <c r="B48" s="26">
        <v>75</v>
      </c>
      <c r="C48" s="26">
        <v>100</v>
      </c>
      <c r="E48">
        <v>93</v>
      </c>
      <c r="F48">
        <v>138</v>
      </c>
      <c r="H48">
        <v>8.4</v>
      </c>
      <c r="I48">
        <v>61</v>
      </c>
    </row>
    <row r="49" spans="1:9" x14ac:dyDescent="0.25">
      <c r="B49" s="26">
        <v>50</v>
      </c>
      <c r="C49" s="26">
        <v>68</v>
      </c>
      <c r="E49">
        <v>61</v>
      </c>
      <c r="F49">
        <v>84</v>
      </c>
      <c r="H49">
        <v>6.2</v>
      </c>
      <c r="I49">
        <v>51</v>
      </c>
    </row>
    <row r="50" spans="1:9" x14ac:dyDescent="0.25">
      <c r="B50" s="26">
        <v>45</v>
      </c>
      <c r="C50" s="26">
        <v>104</v>
      </c>
      <c r="E50">
        <v>31</v>
      </c>
      <c r="F50">
        <v>108</v>
      </c>
      <c r="H50">
        <v>18</v>
      </c>
    </row>
    <row r="51" spans="1:9" x14ac:dyDescent="0.25">
      <c r="B51" s="26">
        <v>54</v>
      </c>
      <c r="C51" s="26">
        <v>51</v>
      </c>
      <c r="E51">
        <v>56</v>
      </c>
      <c r="F51">
        <v>26</v>
      </c>
      <c r="H51">
        <v>20</v>
      </c>
    </row>
    <row r="52" spans="1:9" x14ac:dyDescent="0.25">
      <c r="B52" s="26">
        <v>100</v>
      </c>
      <c r="C52" s="26">
        <v>121</v>
      </c>
      <c r="E52">
        <v>55</v>
      </c>
      <c r="F52">
        <v>59</v>
      </c>
      <c r="H52">
        <v>5</v>
      </c>
    </row>
    <row r="53" spans="1:9" x14ac:dyDescent="0.25">
      <c r="B53">
        <v>35</v>
      </c>
      <c r="C53">
        <v>78</v>
      </c>
      <c r="E53">
        <v>88</v>
      </c>
      <c r="F53">
        <v>140</v>
      </c>
      <c r="H53">
        <v>8</v>
      </c>
    </row>
    <row r="54" spans="1:9" x14ac:dyDescent="0.25">
      <c r="A54" s="2"/>
      <c r="B54" s="2">
        <v>115</v>
      </c>
      <c r="C54" s="2">
        <v>65</v>
      </c>
      <c r="D54" s="2"/>
      <c r="E54" s="2">
        <v>65</v>
      </c>
      <c r="F54" s="2">
        <v>20</v>
      </c>
      <c r="G54" s="2"/>
      <c r="H54" s="2">
        <v>7</v>
      </c>
      <c r="I54" s="2"/>
    </row>
    <row r="55" spans="1:9" x14ac:dyDescent="0.25">
      <c r="A55" s="2"/>
      <c r="B55" s="2"/>
      <c r="C55" s="2">
        <v>90</v>
      </c>
      <c r="D55" s="2"/>
      <c r="E55" s="2">
        <v>35</v>
      </c>
      <c r="F55" s="2">
        <v>33</v>
      </c>
      <c r="G55" s="2"/>
      <c r="H55" s="2">
        <v>9</v>
      </c>
      <c r="I55" s="2"/>
    </row>
    <row r="56" spans="1:9" x14ac:dyDescent="0.25">
      <c r="C56">
        <v>150</v>
      </c>
      <c r="E56">
        <v>30</v>
      </c>
      <c r="F56">
        <v>30</v>
      </c>
      <c r="H56">
        <v>8.8000000000000007</v>
      </c>
    </row>
    <row r="57" spans="1:9" x14ac:dyDescent="0.25">
      <c r="C57">
        <v>62</v>
      </c>
      <c r="E57">
        <v>51</v>
      </c>
      <c r="F57">
        <v>54</v>
      </c>
    </row>
    <row r="58" spans="1:9" x14ac:dyDescent="0.25">
      <c r="C58">
        <v>97</v>
      </c>
      <c r="E58">
        <v>58</v>
      </c>
      <c r="F58">
        <v>27</v>
      </c>
    </row>
    <row r="59" spans="1:9" x14ac:dyDescent="0.25">
      <c r="C59">
        <v>90</v>
      </c>
      <c r="E59">
        <v>31</v>
      </c>
      <c r="F59">
        <v>36</v>
      </c>
    </row>
    <row r="60" spans="1:9" x14ac:dyDescent="0.25">
      <c r="C60">
        <v>100</v>
      </c>
    </row>
    <row r="61" spans="1:9" x14ac:dyDescent="0.25">
      <c r="C61">
        <v>200</v>
      </c>
    </row>
    <row r="62" spans="1:9" x14ac:dyDescent="0.25">
      <c r="C62">
        <v>90</v>
      </c>
    </row>
    <row r="63" spans="1:9" x14ac:dyDescent="0.25">
      <c r="A63" s="5"/>
      <c r="B63" s="5"/>
      <c r="C63" s="5">
        <v>86</v>
      </c>
      <c r="D63" s="5"/>
      <c r="E63" s="5"/>
      <c r="F63" s="5"/>
      <c r="G63" s="5"/>
      <c r="H63" s="5"/>
      <c r="I63" s="5"/>
    </row>
    <row r="67" spans="1:29" ht="28.5" x14ac:dyDescent="0.45">
      <c r="A67" s="1" t="s">
        <v>29</v>
      </c>
    </row>
    <row r="68" spans="1:29" x14ac:dyDescent="0.25">
      <c r="B68" s="5" t="s">
        <v>23</v>
      </c>
      <c r="E68" s="5" t="s">
        <v>24</v>
      </c>
      <c r="H68" s="5" t="s">
        <v>22</v>
      </c>
      <c r="L68" s="5" t="s">
        <v>23</v>
      </c>
      <c r="O68" s="5" t="s">
        <v>24</v>
      </c>
      <c r="R68" s="5" t="s">
        <v>22</v>
      </c>
      <c r="V68" s="5" t="s">
        <v>23</v>
      </c>
      <c r="Y68" s="5" t="s">
        <v>24</v>
      </c>
      <c r="AB68" s="5" t="s">
        <v>22</v>
      </c>
    </row>
    <row r="69" spans="1:29" x14ac:dyDescent="0.25">
      <c r="A69" s="8" t="s">
        <v>30</v>
      </c>
      <c r="B69" s="7" t="s">
        <v>6</v>
      </c>
      <c r="C69" s="7" t="s">
        <v>27</v>
      </c>
      <c r="D69" s="5"/>
      <c r="E69" s="5" t="s">
        <v>6</v>
      </c>
      <c r="F69" s="7" t="s">
        <v>27</v>
      </c>
      <c r="G69" s="5"/>
      <c r="H69" s="5" t="s">
        <v>6</v>
      </c>
      <c r="I69" s="7" t="s">
        <v>27</v>
      </c>
      <c r="K69" s="8" t="s">
        <v>31</v>
      </c>
      <c r="L69" s="7" t="s">
        <v>6</v>
      </c>
      <c r="M69" s="7" t="s">
        <v>27</v>
      </c>
      <c r="N69" s="5"/>
      <c r="O69" s="5" t="s">
        <v>6</v>
      </c>
      <c r="P69" s="7" t="s">
        <v>27</v>
      </c>
      <c r="Q69" s="5"/>
      <c r="R69" s="5" t="s">
        <v>6</v>
      </c>
      <c r="S69" s="7" t="s">
        <v>27</v>
      </c>
      <c r="U69" s="8" t="s">
        <v>32</v>
      </c>
      <c r="V69" s="7" t="s">
        <v>6</v>
      </c>
      <c r="W69" s="7" t="s">
        <v>27</v>
      </c>
      <c r="X69" s="5"/>
      <c r="Y69" s="5" t="s">
        <v>6</v>
      </c>
      <c r="Z69" s="7" t="s">
        <v>27</v>
      </c>
      <c r="AA69" s="5"/>
      <c r="AB69" s="5" t="s">
        <v>6</v>
      </c>
      <c r="AC69" s="7" t="s">
        <v>27</v>
      </c>
    </row>
    <row r="71" spans="1:29" x14ac:dyDescent="0.25">
      <c r="A71" s="9" t="s">
        <v>10</v>
      </c>
      <c r="B71">
        <f>AVERAGE(B104:B127)</f>
        <v>38.714285714285715</v>
      </c>
      <c r="C71">
        <f>AVERAGE(C104:C127)</f>
        <v>77.125</v>
      </c>
      <c r="E71">
        <f>AVERAGE(E104:E127)</f>
        <v>56.6</v>
      </c>
      <c r="F71">
        <f>AVERAGE(F104:F127)</f>
        <v>79.090909090909093</v>
      </c>
      <c r="H71">
        <f>AVERAGE(H104:H127)</f>
        <v>10.5</v>
      </c>
      <c r="I71">
        <f>AVERAGE(I104:I127)</f>
        <v>34</v>
      </c>
      <c r="K71" s="9" t="s">
        <v>10</v>
      </c>
      <c r="L71">
        <f>AVERAGE(L104:L127)</f>
        <v>23.785714285714285</v>
      </c>
      <c r="M71">
        <f>AVERAGE(M104:M127)</f>
        <v>23.9375</v>
      </c>
      <c r="O71">
        <f>AVERAGE(O104:O127)</f>
        <v>24.277777777777779</v>
      </c>
      <c r="P71">
        <f>AVERAGE(P104:P127)</f>
        <v>23.4</v>
      </c>
      <c r="R71">
        <f>AVERAGE(R104:R127)</f>
        <v>12.625</v>
      </c>
      <c r="S71">
        <f>AVERAGE(S104:S127)</f>
        <v>24.428571428571427</v>
      </c>
      <c r="U71" s="9" t="s">
        <v>10</v>
      </c>
      <c r="V71">
        <f>AVERAGE(V104:V127)</f>
        <v>0.74357142857142855</v>
      </c>
      <c r="W71">
        <f>AVERAGE(W104:W127)</f>
        <v>0.86124999999999996</v>
      </c>
      <c r="Y71">
        <f>AVERAGE(Y104:Y127)</f>
        <v>0.84499999999999997</v>
      </c>
      <c r="Z71">
        <f>AVERAGE(Z104:Z127)</f>
        <v>0.86181818181818182</v>
      </c>
      <c r="AB71">
        <f>AVERAGE(AB104:AB127)</f>
        <v>0.60749999999999993</v>
      </c>
      <c r="AC71">
        <f>AVERAGE(AC104:AC127)</f>
        <v>0.83714285714285708</v>
      </c>
    </row>
    <row r="72" spans="1:29" x14ac:dyDescent="0.25">
      <c r="A72" s="9" t="s">
        <v>11</v>
      </c>
      <c r="B72">
        <f>_xlfn.STDEV.P(B104:B127)</f>
        <v>30.072361709308936</v>
      </c>
      <c r="C72">
        <f>_xlfn.STDEV.P(C104:C127)</f>
        <v>40.681499173457212</v>
      </c>
      <c r="E72">
        <f>_xlfn.STDEV.P(E104:E127)</f>
        <v>32.860919037665397</v>
      </c>
      <c r="F72">
        <f>_xlfn.STDEV.P(F104:F127)</f>
        <v>38.829357556679497</v>
      </c>
      <c r="H72">
        <f>_xlfn.STDEV.P(H104:H127)</f>
        <v>2.6457513110645907</v>
      </c>
      <c r="I72">
        <f>_xlfn.STDEV.P(I104:I127)</f>
        <v>16.256866681058632</v>
      </c>
      <c r="K72" s="9" t="s">
        <v>11</v>
      </c>
      <c r="L72">
        <f>_xlfn.STDEV.P(L104:L127)</f>
        <v>12.513869856104074</v>
      </c>
      <c r="M72">
        <f>_xlfn.STDEV.P(M104:M127)</f>
        <v>7.9488108387355654</v>
      </c>
      <c r="O72">
        <f>_xlfn.STDEV.P(O104:O127)</f>
        <v>11.688339657565454</v>
      </c>
      <c r="P72">
        <f>_xlfn.STDEV.P(P104:P127)</f>
        <v>16.39634105524766</v>
      </c>
      <c r="R72">
        <f>_xlfn.STDEV.P(R104:R127)</f>
        <v>3.6033838263498934</v>
      </c>
      <c r="S72">
        <f>_xlfn.STDEV.P(S104:S127)</f>
        <v>8.5999525390242351</v>
      </c>
      <c r="U72" s="9" t="s">
        <v>11</v>
      </c>
      <c r="V72">
        <f>_xlfn.STDEV.P(V104:V127)</f>
        <v>0.16025012337223429</v>
      </c>
      <c r="W72">
        <f>_xlfn.STDEV.P(W104:W127)</f>
        <v>8.3954973051034928E-2</v>
      </c>
      <c r="Y72">
        <f>_xlfn.STDEV.P(Y104:Y127)</f>
        <v>0.14396180048887988</v>
      </c>
      <c r="Z72">
        <f>_xlfn.STDEV.P(Z104:Z127)</f>
        <v>0.12349590952505865</v>
      </c>
      <c r="AB72">
        <f>_xlfn.STDEV.P(AB104:AB127)</f>
        <v>0.12910751333675405</v>
      </c>
      <c r="AC72">
        <f>_xlfn.STDEV.P(AC104:AC127)</f>
        <v>8.9397073412355629E-2</v>
      </c>
    </row>
    <row r="73" spans="1:29" x14ac:dyDescent="0.25">
      <c r="A73" s="31" t="s">
        <v>12</v>
      </c>
      <c r="B73">
        <f>COUNT(B104:B127)</f>
        <v>14</v>
      </c>
      <c r="C73">
        <f>COUNT(C104:C127)</f>
        <v>16</v>
      </c>
      <c r="E73">
        <f>COUNT(E104:E127)</f>
        <v>10</v>
      </c>
      <c r="F73">
        <f>COUNT(F104:F127)</f>
        <v>11</v>
      </c>
      <c r="H73">
        <f>COUNT(H104:H127)</f>
        <v>8</v>
      </c>
      <c r="I73">
        <f>COUNT(I104:I127)</f>
        <v>7</v>
      </c>
      <c r="K73" s="31" t="s">
        <v>12</v>
      </c>
      <c r="L73">
        <f>COUNT(L104:L127)</f>
        <v>14</v>
      </c>
      <c r="M73">
        <f>COUNT(M104:M127)</f>
        <v>16</v>
      </c>
      <c r="O73">
        <f>COUNT(O104:O127)</f>
        <v>9</v>
      </c>
      <c r="P73">
        <f>COUNT(P104:P127)</f>
        <v>10</v>
      </c>
      <c r="R73">
        <f>COUNT(R104:R127)</f>
        <v>8</v>
      </c>
      <c r="S73">
        <f>COUNT(S104:S127)</f>
        <v>7</v>
      </c>
      <c r="U73" s="31" t="s">
        <v>12</v>
      </c>
      <c r="V73">
        <f>COUNT(V104:V127)</f>
        <v>14</v>
      </c>
      <c r="W73">
        <f>COUNT(W104:W127)</f>
        <v>16</v>
      </c>
      <c r="Y73">
        <f>COUNT(Y104:Y127)</f>
        <v>10</v>
      </c>
      <c r="Z73">
        <f>COUNT(Z104:Z127)</f>
        <v>11</v>
      </c>
      <c r="AB73">
        <f>COUNT(AB104:AB127)</f>
        <v>8</v>
      </c>
      <c r="AC73">
        <f>COUNT(AC104:AC127)</f>
        <v>7</v>
      </c>
    </row>
    <row r="75" spans="1:29" x14ac:dyDescent="0.25">
      <c r="A75" s="9" t="s">
        <v>13</v>
      </c>
      <c r="B75">
        <f>B72/(SQRT(B73))</f>
        <v>8.0371767376695438</v>
      </c>
      <c r="C75">
        <f>C72/(SQRT(C73))</f>
        <v>10.170374793364303</v>
      </c>
      <c r="E75">
        <f>E72/(SQRT(E73))</f>
        <v>10.391535016541107</v>
      </c>
      <c r="F75">
        <f>F72/(SQRT(F73))</f>
        <v>11.707491806005182</v>
      </c>
      <c r="H75">
        <f>H72/(SQRT(H73))</f>
        <v>0.93541434669348533</v>
      </c>
      <c r="I75">
        <f>I72/(SQRT(I73))</f>
        <v>6.1445180478875905</v>
      </c>
      <c r="K75" s="9" t="s">
        <v>13</v>
      </c>
      <c r="L75">
        <f>L72/(SQRT(L73))</f>
        <v>3.3444723988728264</v>
      </c>
      <c r="M75">
        <f>M72/(SQRT(M73))</f>
        <v>1.9872027096838913</v>
      </c>
      <c r="O75">
        <f>O72/(SQRT(O73))</f>
        <v>3.8961132191884844</v>
      </c>
      <c r="P75">
        <f>P72/(SQRT(P73))</f>
        <v>5.18497830275113</v>
      </c>
      <c r="R75">
        <f>R72/(SQRT(R73))</f>
        <v>1.2739885694149691</v>
      </c>
      <c r="S75">
        <f>S72/(SQRT(S73))</f>
        <v>3.2504765293166606</v>
      </c>
      <c r="U75" s="9" t="s">
        <v>13</v>
      </c>
      <c r="V75">
        <f>V72/(SQRT(V73))</f>
        <v>4.2828646989082564E-2</v>
      </c>
      <c r="W75">
        <f>W72/(SQRT(W73))</f>
        <v>2.0988743262758732E-2</v>
      </c>
      <c r="Y75">
        <f>Y72/(SQRT(Y73))</f>
        <v>4.5524718560360208E-2</v>
      </c>
      <c r="Z75">
        <f>Z72/(SQRT(Z73))</f>
        <v>3.7235417730754283E-2</v>
      </c>
      <c r="AB75">
        <f>AB72/(SQRT(AB73))</f>
        <v>4.5646399091275699E-2</v>
      </c>
      <c r="AC75">
        <f>AC72/(SQRT(AC73))</f>
        <v>3.3788917740868195E-2</v>
      </c>
    </row>
    <row r="76" spans="1:29" x14ac:dyDescent="0.25">
      <c r="A76" s="9" t="s">
        <v>14</v>
      </c>
      <c r="B76" s="11">
        <f>_xlfn.F.TEST(B79:B102,C79:C102)</f>
        <v>0.65216981919259409</v>
      </c>
      <c r="E76">
        <f>_xlfn.F.TEST(E79:E98,F79:F98)</f>
        <v>0.81689279367187617</v>
      </c>
      <c r="H76">
        <f>_xlfn.F.TEST(H79:H95,I79:I88)</f>
        <v>0.11756260744810937</v>
      </c>
      <c r="K76" s="9" t="s">
        <v>14</v>
      </c>
      <c r="L76" s="11">
        <f>_xlfn.F.TEST(L79:L102,M79:M102)</f>
        <v>2.2034661854598351E-2</v>
      </c>
      <c r="O76">
        <f>_xlfn.F.TEST(O79:O98,P79:P98)</f>
        <v>0.50788447164057726</v>
      </c>
      <c r="R76">
        <f>_xlfn.F.TEST(R79:R95,S79:S88)</f>
        <v>0.41392817944237909</v>
      </c>
      <c r="U76" s="9" t="s">
        <v>14</v>
      </c>
      <c r="V76" s="11">
        <f>_xlfn.F.TEST(V79:V102,W79:W102)</f>
        <v>2.1087055785512804E-3</v>
      </c>
      <c r="Y76">
        <f>_xlfn.F.TEST(Y79:Y98,Z79:Z98)</f>
        <v>0.62833650571025368</v>
      </c>
      <c r="AB76">
        <f>_xlfn.F.TEST(AB79:AB95,AC79:AC88)</f>
        <v>0.13626639269678922</v>
      </c>
    </row>
    <row r="77" spans="1:29" x14ac:dyDescent="0.25">
      <c r="A77" s="9" t="s">
        <v>16</v>
      </c>
      <c r="B77" s="4">
        <f>_xlfn.T.TEST(B79:B101,C79:C102,2,2)</f>
        <v>2.6513811840412995E-3</v>
      </c>
      <c r="E77" s="4">
        <f>_xlfn.T.TEST(E79:E98,F79:F98,2,2)</f>
        <v>0.18094341770545308</v>
      </c>
      <c r="H77" s="4">
        <f>_xlfn.T.TEST(H79:H91,I79:I91,2,2)</f>
        <v>1.9523214911438392E-4</v>
      </c>
      <c r="K77" s="9" t="s">
        <v>16</v>
      </c>
      <c r="L77" s="4">
        <f>_xlfn.T.TEST(L79:L101,M79:M102,2,2)</f>
        <v>0.52094863899398969</v>
      </c>
      <c r="O77" s="4">
        <f>_xlfn.T.TEST(O79:O98,P79:P98,2,2)</f>
        <v>0.64860601562372155</v>
      </c>
      <c r="R77" s="4">
        <f>_xlfn.T.TEST(R79:R91,S79:S91,2,2)</f>
        <v>4.4794182716140557E-3</v>
      </c>
      <c r="U77" s="9" t="s">
        <v>16</v>
      </c>
      <c r="V77" s="4">
        <f>_xlfn.T.TEST(V79:V101,W79:W102,2,2)</f>
        <v>1.9622927569043245E-2</v>
      </c>
      <c r="Y77" s="4">
        <f>_xlfn.T.TEST(Y79:Y98,Z79:Z98,2,2)</f>
        <v>0.76552204220846742</v>
      </c>
      <c r="AB77" s="4">
        <f>_xlfn.T.TEST(AB79:AB91,AC79:AC91,2,2)</f>
        <v>3.8493401732979334E-3</v>
      </c>
    </row>
    <row r="78" spans="1:29" x14ac:dyDescent="0.25">
      <c r="A78" s="5"/>
      <c r="B78" s="5"/>
      <c r="C78" s="5"/>
      <c r="D78" s="5"/>
      <c r="E78" s="5"/>
      <c r="F78" s="5"/>
      <c r="G78" s="5"/>
      <c r="H78" s="5"/>
      <c r="I78" s="5"/>
      <c r="K78" s="5"/>
      <c r="L78" s="5"/>
      <c r="M78" s="5"/>
      <c r="N78" s="5"/>
      <c r="O78" s="5"/>
      <c r="P78" s="5"/>
      <c r="Q78" s="5"/>
      <c r="R78" s="5"/>
      <c r="S78" s="5"/>
      <c r="U78" s="5"/>
      <c r="V78" s="5"/>
      <c r="W78" s="5"/>
      <c r="X78" s="5"/>
      <c r="Y78" s="5"/>
      <c r="Z78" s="5"/>
      <c r="AA78" s="5"/>
      <c r="AB78" s="5"/>
      <c r="AC78" s="5"/>
    </row>
    <row r="79" spans="1:29" x14ac:dyDescent="0.25">
      <c r="A79" s="9" t="s">
        <v>17</v>
      </c>
      <c r="B79">
        <f t="shared" ref="B79:C94" si="7">LOG(B104)</f>
        <v>1.4623979978989561</v>
      </c>
      <c r="C79">
        <f t="shared" si="7"/>
        <v>1.954242509439325</v>
      </c>
      <c r="E79">
        <f t="shared" ref="E79:F86" si="8">LOG(E104)</f>
        <v>1.3222192947339193</v>
      </c>
      <c r="F79">
        <f t="shared" si="8"/>
        <v>1.9637878273455553</v>
      </c>
      <c r="H79">
        <f t="shared" ref="H79:I85" si="9">LOG(H104)</f>
        <v>1</v>
      </c>
      <c r="I79">
        <f t="shared" si="9"/>
        <v>1.5563025007672873</v>
      </c>
      <c r="K79" s="9" t="s">
        <v>17</v>
      </c>
      <c r="L79">
        <f t="shared" ref="L79:M92" si="10">LOG(L104)</f>
        <v>1.3222192947339193</v>
      </c>
      <c r="M79">
        <f t="shared" si="10"/>
        <v>1.3010299956639813</v>
      </c>
      <c r="O79">
        <f t="shared" ref="O79:P86" si="11">LOG(O104)</f>
        <v>1.414973347970818</v>
      </c>
      <c r="P79">
        <f t="shared" si="11"/>
        <v>1.146128035678238</v>
      </c>
      <c r="R79">
        <f t="shared" ref="R79:S85" si="12">LOG(R104)</f>
        <v>0.95424250943932487</v>
      </c>
      <c r="S79">
        <f t="shared" si="12"/>
        <v>1.2041199826559248</v>
      </c>
      <c r="U79" s="9" t="s">
        <v>17</v>
      </c>
      <c r="V79">
        <f t="shared" ref="V79:W92" si="13">LOG(V104)</f>
        <v>-8.092190762392612E-2</v>
      </c>
      <c r="W79">
        <f t="shared" si="13"/>
        <v>-4.0958607678906384E-2</v>
      </c>
      <c r="Y79">
        <f t="shared" ref="Y79:Z86" si="14">LOG(Y104)</f>
        <v>-0.13076828026902382</v>
      </c>
      <c r="Z79">
        <f t="shared" si="14"/>
        <v>-3.6212172654444715E-2</v>
      </c>
      <c r="AB79">
        <f t="shared" ref="AB79:AC85" si="15">LOG(AB104)</f>
        <v>-0.14874165128092473</v>
      </c>
      <c r="AC79">
        <f t="shared" si="15"/>
        <v>-1.322826573375516E-2</v>
      </c>
    </row>
    <row r="80" spans="1:29" x14ac:dyDescent="0.25">
      <c r="B80">
        <f t="shared" si="7"/>
        <v>1.1760912590556813</v>
      </c>
      <c r="C80">
        <f t="shared" si="7"/>
        <v>1.4623979978989561</v>
      </c>
      <c r="E80">
        <f t="shared" si="8"/>
        <v>1.3010299956639813</v>
      </c>
      <c r="F80">
        <f t="shared" si="8"/>
        <v>2.0791812460476247</v>
      </c>
      <c r="H80">
        <f t="shared" si="9"/>
        <v>1.0413926851582251</v>
      </c>
      <c r="I80">
        <f t="shared" si="9"/>
        <v>1.4471580313422192</v>
      </c>
      <c r="L80">
        <f t="shared" si="10"/>
        <v>1.255272505103306</v>
      </c>
      <c r="M80">
        <f t="shared" si="10"/>
        <v>1.3979400086720377</v>
      </c>
      <c r="O80">
        <f t="shared" si="11"/>
        <v>1.6989700043360187</v>
      </c>
      <c r="P80">
        <f t="shared" si="11"/>
        <v>1.8195439355418688</v>
      </c>
      <c r="R80">
        <f t="shared" si="12"/>
        <v>1.146128035678238</v>
      </c>
      <c r="S80">
        <f t="shared" si="12"/>
        <v>1.5185139398778875</v>
      </c>
      <c r="V80">
        <f t="shared" si="13"/>
        <v>-0.35654732351381258</v>
      </c>
      <c r="W80">
        <f t="shared" si="13"/>
        <v>-3.1517051446064863E-2</v>
      </c>
      <c r="Y80">
        <f t="shared" si="14"/>
        <v>-1.322826573375516E-2</v>
      </c>
      <c r="Z80">
        <f t="shared" si="14"/>
        <v>-0.24412514432750865</v>
      </c>
      <c r="AB80">
        <f t="shared" si="15"/>
        <v>-9.6910013008056392E-2</v>
      </c>
      <c r="AC80">
        <f t="shared" si="15"/>
        <v>-0.17392519729917355</v>
      </c>
    </row>
    <row r="81" spans="1:29" x14ac:dyDescent="0.25">
      <c r="B81">
        <f t="shared" si="7"/>
        <v>1.4623979978989561</v>
      </c>
      <c r="C81">
        <f t="shared" si="7"/>
        <v>2.0755469613925306</v>
      </c>
      <c r="E81">
        <f t="shared" si="8"/>
        <v>1.7160033436347992</v>
      </c>
      <c r="F81">
        <f t="shared" si="8"/>
        <v>1.3222192947339193</v>
      </c>
      <c r="H81">
        <f t="shared" si="9"/>
        <v>1.1139433523068367</v>
      </c>
      <c r="I81">
        <f t="shared" si="9"/>
        <v>1.4913616938342726</v>
      </c>
      <c r="L81">
        <f t="shared" si="10"/>
        <v>1.7075701760979363</v>
      </c>
      <c r="M81">
        <f t="shared" si="10"/>
        <v>1.5185139398778875</v>
      </c>
      <c r="O81">
        <f t="shared" si="11"/>
        <v>1.1139433523068367</v>
      </c>
      <c r="P81">
        <f t="shared" si="11"/>
        <v>1.4771212547196624</v>
      </c>
      <c r="R81">
        <f t="shared" si="12"/>
        <v>1.1139433523068367</v>
      </c>
      <c r="S81">
        <f t="shared" si="12"/>
        <v>1.0791812460476249</v>
      </c>
      <c r="V81">
        <f t="shared" si="13"/>
        <v>-0.30980391997148632</v>
      </c>
      <c r="W81">
        <f t="shared" si="13"/>
        <v>-3.6212172654444715E-2</v>
      </c>
      <c r="Y81">
        <f t="shared" si="14"/>
        <v>-4.3648054024500883E-3</v>
      </c>
      <c r="Z81">
        <f t="shared" si="14"/>
        <v>-8.092190762392612E-2</v>
      </c>
      <c r="AB81">
        <f t="shared" si="15"/>
        <v>-0.35654732351381258</v>
      </c>
      <c r="AC81">
        <f t="shared" si="15"/>
        <v>-7.5720713938118356E-2</v>
      </c>
    </row>
    <row r="82" spans="1:29" x14ac:dyDescent="0.25">
      <c r="B82">
        <f t="shared" si="7"/>
        <v>1.255272505103306</v>
      </c>
      <c r="C82">
        <f t="shared" si="7"/>
        <v>1.7923916894982539</v>
      </c>
      <c r="E82">
        <f t="shared" si="8"/>
        <v>1.8450980400142569</v>
      </c>
      <c r="F82">
        <f t="shared" si="8"/>
        <v>1.919078092376074</v>
      </c>
      <c r="H82">
        <f t="shared" si="9"/>
        <v>0.95424250943932487</v>
      </c>
      <c r="I82">
        <f t="shared" si="9"/>
        <v>1.8195439355418688</v>
      </c>
      <c r="L82">
        <f t="shared" si="10"/>
        <v>1</v>
      </c>
      <c r="M82">
        <f t="shared" si="10"/>
        <v>1.5185139398778875</v>
      </c>
      <c r="O82">
        <f t="shared" si="11"/>
        <v>1.146128035678238</v>
      </c>
      <c r="P82">
        <f t="shared" si="11"/>
        <v>1.0791812460476249</v>
      </c>
      <c r="R82">
        <f t="shared" si="12"/>
        <v>0.90308998699194354</v>
      </c>
      <c r="S82">
        <f t="shared" si="12"/>
        <v>1.2787536009528289</v>
      </c>
      <c r="V82">
        <f t="shared" si="13"/>
        <v>-0.22914798835785583</v>
      </c>
      <c r="W82">
        <f t="shared" si="13"/>
        <v>-9.1514981121350217E-2</v>
      </c>
      <c r="Y82">
        <f t="shared" si="14"/>
        <v>-4.5757490560675115E-2</v>
      </c>
      <c r="Z82">
        <f t="shared" si="14"/>
        <v>-0.16749108729376366</v>
      </c>
      <c r="AB82">
        <f t="shared" si="15"/>
        <v>-0.11918640771920865</v>
      </c>
      <c r="AC82">
        <f t="shared" si="15"/>
        <v>-0.10237290870955855</v>
      </c>
    </row>
    <row r="83" spans="1:29" x14ac:dyDescent="0.25">
      <c r="B83">
        <f t="shared" si="7"/>
        <v>1.5314789170422551</v>
      </c>
      <c r="C83">
        <f t="shared" si="7"/>
        <v>1.9084850188786497</v>
      </c>
      <c r="E83">
        <f t="shared" si="8"/>
        <v>1.9084850188786497</v>
      </c>
      <c r="F83">
        <f t="shared" si="8"/>
        <v>2.1461280356782382</v>
      </c>
      <c r="H83">
        <f t="shared" si="9"/>
        <v>0.84509804001425681</v>
      </c>
      <c r="I83">
        <f t="shared" si="9"/>
        <v>1.255272505103306</v>
      </c>
      <c r="L83">
        <f t="shared" si="10"/>
        <v>1.4623979978989561</v>
      </c>
      <c r="M83">
        <f t="shared" si="10"/>
        <v>1.4623979978989561</v>
      </c>
      <c r="O83">
        <f t="shared" si="11"/>
        <v>1.0969100130080565</v>
      </c>
      <c r="P83">
        <f t="shared" si="11"/>
        <v>1.1760912590556813</v>
      </c>
      <c r="R83">
        <f t="shared" si="12"/>
        <v>1.1760912590556813</v>
      </c>
      <c r="S83">
        <f t="shared" si="12"/>
        <v>1.4771212547196624</v>
      </c>
      <c r="V83">
        <f t="shared" si="13"/>
        <v>-6.5501548756432285E-2</v>
      </c>
      <c r="W83">
        <f t="shared" si="13"/>
        <v>-2.2276394711152253E-2</v>
      </c>
      <c r="Y83">
        <f t="shared" si="14"/>
        <v>-0.18045606445813131</v>
      </c>
      <c r="Z83">
        <f t="shared" si="14"/>
        <v>-4.3648054024500883E-3</v>
      </c>
      <c r="AB83">
        <f t="shared" si="15"/>
        <v>-0.28399665636520083</v>
      </c>
      <c r="AC83">
        <f t="shared" si="15"/>
        <v>-4.5757490560675115E-2</v>
      </c>
    </row>
    <row r="84" spans="1:29" x14ac:dyDescent="0.25">
      <c r="B84">
        <f t="shared" si="7"/>
        <v>1.0791812460476249</v>
      </c>
      <c r="C84">
        <f t="shared" si="7"/>
        <v>2.2095150145426308</v>
      </c>
      <c r="E84">
        <f t="shared" si="8"/>
        <v>2.0969100130080562</v>
      </c>
      <c r="F84">
        <f t="shared" si="8"/>
        <v>2</v>
      </c>
      <c r="H84">
        <f t="shared" si="9"/>
        <v>0.84509804001425681</v>
      </c>
      <c r="I84">
        <f t="shared" si="9"/>
        <v>1.6532125137753437</v>
      </c>
      <c r="L84">
        <f t="shared" si="10"/>
        <v>1.3979400086720377</v>
      </c>
      <c r="M84">
        <f t="shared" si="10"/>
        <v>1.6232492903979006</v>
      </c>
      <c r="O84">
        <f t="shared" si="11"/>
        <v>1.2304489213782739</v>
      </c>
      <c r="P84">
        <f t="shared" si="11"/>
        <v>1.255272505103306</v>
      </c>
      <c r="R84">
        <f t="shared" si="12"/>
        <v>1.3010299956639813</v>
      </c>
      <c r="S84">
        <f t="shared" si="12"/>
        <v>1.3802112417116059</v>
      </c>
      <c r="V84">
        <f t="shared" si="13"/>
        <v>-2.2276394711152253E-2</v>
      </c>
      <c r="W84">
        <f t="shared" si="13"/>
        <v>-7.0581074285707285E-2</v>
      </c>
      <c r="Y84">
        <f t="shared" si="14"/>
        <v>-9.1514981121350217E-2</v>
      </c>
      <c r="Z84">
        <f t="shared" si="14"/>
        <v>-8.7739243075051505E-3</v>
      </c>
      <c r="AB84">
        <f t="shared" si="15"/>
        <v>-0.19382002601611281</v>
      </c>
      <c r="AC84">
        <f t="shared" si="15"/>
        <v>-9.6910013008056392E-2</v>
      </c>
    </row>
    <row r="85" spans="1:29" x14ac:dyDescent="0.25">
      <c r="B85">
        <f t="shared" si="7"/>
        <v>1.7853298350107671</v>
      </c>
      <c r="C85">
        <f t="shared" si="7"/>
        <v>1.6901960800285136</v>
      </c>
      <c r="E85">
        <f t="shared" si="8"/>
        <v>1.8388490907372552</v>
      </c>
      <c r="F85">
        <f t="shared" si="8"/>
        <v>1.9084850188786497</v>
      </c>
      <c r="H85">
        <f t="shared" si="9"/>
        <v>1.0791812460476249</v>
      </c>
      <c r="I85">
        <f t="shared" si="9"/>
        <v>1.146128035678238</v>
      </c>
      <c r="L85">
        <f t="shared" si="10"/>
        <v>0.69897000433601886</v>
      </c>
      <c r="M85">
        <f t="shared" si="10"/>
        <v>1.0791812460476249</v>
      </c>
      <c r="O85">
        <f t="shared" si="11"/>
        <v>1.5563025007672873</v>
      </c>
      <c r="P85">
        <f t="shared" si="11"/>
        <v>1.568201724066995</v>
      </c>
      <c r="R85">
        <f t="shared" si="12"/>
        <v>1</v>
      </c>
      <c r="S85">
        <f t="shared" si="12"/>
        <v>1.568201724066995</v>
      </c>
      <c r="V85">
        <f t="shared" si="13"/>
        <v>-0.10790539730951958</v>
      </c>
      <c r="W85">
        <f t="shared" si="13"/>
        <v>-0.13667713987954411</v>
      </c>
      <c r="Y85">
        <f t="shared" si="14"/>
        <v>-5.0609993355087209E-2</v>
      </c>
      <c r="Z85">
        <f t="shared" si="14"/>
        <v>-6.0480747381381476E-2</v>
      </c>
      <c r="AB85">
        <f t="shared" si="15"/>
        <v>-0.31875876262441277</v>
      </c>
      <c r="AC85">
        <f t="shared" si="15"/>
        <v>-5.0609993355087209E-2</v>
      </c>
    </row>
    <row r="86" spans="1:29" x14ac:dyDescent="0.25">
      <c r="B86">
        <f t="shared" si="7"/>
        <v>1.4471580313422192</v>
      </c>
      <c r="C86">
        <f t="shared" si="7"/>
        <v>1.7558748556724915</v>
      </c>
      <c r="E86">
        <f t="shared" si="8"/>
        <v>1.3802112417116059</v>
      </c>
      <c r="F86">
        <f t="shared" si="8"/>
        <v>1.1760912590556813</v>
      </c>
      <c r="H86">
        <f>LOG(H111)</f>
        <v>1.1760912590556813</v>
      </c>
      <c r="L86">
        <f t="shared" si="10"/>
        <v>1.0413926851582251</v>
      </c>
      <c r="M86">
        <f t="shared" si="10"/>
        <v>1.3979400086720377</v>
      </c>
      <c r="O86">
        <f t="shared" si="11"/>
        <v>1.414973347970818</v>
      </c>
      <c r="P86">
        <f t="shared" si="11"/>
        <v>1.1760912590556813</v>
      </c>
      <c r="R86">
        <f>LOG(R111)</f>
        <v>1.0791812460476249</v>
      </c>
      <c r="V86">
        <f t="shared" si="13"/>
        <v>-0.27572413039921095</v>
      </c>
      <c r="W86">
        <f t="shared" si="13"/>
        <v>-5.551732784983137E-2</v>
      </c>
      <c r="Y86">
        <f t="shared" si="14"/>
        <v>-0.25963731050575611</v>
      </c>
      <c r="Z86">
        <f t="shared" si="14"/>
        <v>-7.0581074285707285E-2</v>
      </c>
      <c r="AB86">
        <f>LOG(AB111)</f>
        <v>-0.29242982390206362</v>
      </c>
    </row>
    <row r="87" spans="1:29" x14ac:dyDescent="0.25">
      <c r="B87">
        <f t="shared" si="7"/>
        <v>1.4771212547196624</v>
      </c>
      <c r="C87">
        <f t="shared" si="7"/>
        <v>1.6334684555795864</v>
      </c>
      <c r="E87">
        <f>LOG(E112)</f>
        <v>1.3979400086720377</v>
      </c>
      <c r="F87">
        <f>LOG(F112)</f>
        <v>2.0211892990699383</v>
      </c>
      <c r="L87">
        <f t="shared" si="10"/>
        <v>1.5440680443502757</v>
      </c>
      <c r="M87">
        <f t="shared" si="10"/>
        <v>1.2041199826559248</v>
      </c>
      <c r="O87">
        <f>LOG(O112)</f>
        <v>1.3802112417116059</v>
      </c>
      <c r="P87">
        <f>LOG(P112)</f>
        <v>1.2787536009528289</v>
      </c>
      <c r="V87">
        <f t="shared" si="13"/>
        <v>-0.13076828026902382</v>
      </c>
      <c r="W87">
        <f t="shared" si="13"/>
        <v>-4.5757490560675115E-2</v>
      </c>
      <c r="Y87">
        <f>LOG(Y112)</f>
        <v>-2.2276394711152253E-2</v>
      </c>
      <c r="Z87">
        <f>LOG(Z112)</f>
        <v>-2.2276394711152253E-2</v>
      </c>
    </row>
    <row r="88" spans="1:29" x14ac:dyDescent="0.25">
      <c r="B88">
        <f t="shared" si="7"/>
        <v>2.0530784434834195</v>
      </c>
      <c r="C88">
        <f t="shared" si="7"/>
        <v>1.2787536009528289</v>
      </c>
      <c r="F88">
        <f>LOG(F113)</f>
        <v>1.919078092376074</v>
      </c>
      <c r="L88">
        <f t="shared" si="10"/>
        <v>1.3802112417116059</v>
      </c>
      <c r="M88">
        <f t="shared" si="10"/>
        <v>1.3424226808222062</v>
      </c>
      <c r="P88">
        <f>LOG(P113)</f>
        <v>0.90308998699194354</v>
      </c>
      <c r="V88">
        <f t="shared" si="13"/>
        <v>-6.0480747381381476E-2</v>
      </c>
      <c r="W88">
        <f t="shared" si="13"/>
        <v>-0.13667713987954411</v>
      </c>
      <c r="Y88">
        <f>LOG(Y113)</f>
        <v>-4.3648054024500883E-3</v>
      </c>
      <c r="Z88">
        <f>LOG(Z113)</f>
        <v>-3.6212172654444715E-2</v>
      </c>
    </row>
    <row r="89" spans="1:29" x14ac:dyDescent="0.25">
      <c r="B89">
        <f t="shared" si="7"/>
        <v>1.2787536009528289</v>
      </c>
      <c r="C89">
        <f t="shared" si="7"/>
        <v>1.8512583487190752</v>
      </c>
      <c r="L89">
        <f t="shared" si="10"/>
        <v>0.90308998699194354</v>
      </c>
      <c r="M89">
        <f t="shared" si="10"/>
        <v>1.146128035678238</v>
      </c>
      <c r="V89">
        <f t="shared" si="13"/>
        <v>-4.5757490560675115E-2</v>
      </c>
      <c r="W89">
        <f t="shared" si="13"/>
        <v>-4.3648054024500883E-3</v>
      </c>
      <c r="Z89">
        <f>LOG(Z114)</f>
        <v>-3.6212172654444715E-2</v>
      </c>
    </row>
    <row r="90" spans="1:29" x14ac:dyDescent="0.25">
      <c r="B90">
        <f t="shared" si="7"/>
        <v>1.9956351945975499</v>
      </c>
      <c r="C90">
        <f t="shared" si="7"/>
        <v>1.5797835966168101</v>
      </c>
      <c r="L90">
        <f t="shared" si="10"/>
        <v>1.505149978319906</v>
      </c>
      <c r="M90">
        <f t="shared" si="10"/>
        <v>1.3979400086720377</v>
      </c>
      <c r="V90">
        <f t="shared" si="13"/>
        <v>-4.0958607678906384E-2</v>
      </c>
      <c r="W90">
        <f t="shared" si="13"/>
        <v>-9.6910013008056392E-2</v>
      </c>
    </row>
    <row r="91" spans="1:29" x14ac:dyDescent="0.25">
      <c r="B91">
        <f t="shared" si="7"/>
        <v>1.5910646070264991</v>
      </c>
      <c r="C91">
        <f t="shared" si="7"/>
        <v>2.0492180226701815</v>
      </c>
      <c r="L91">
        <f t="shared" si="10"/>
        <v>1.5910646070264991</v>
      </c>
      <c r="M91">
        <f t="shared" si="10"/>
        <v>1.4913616938342726</v>
      </c>
      <c r="V91">
        <f t="shared" si="13"/>
        <v>-0.12493873660829995</v>
      </c>
      <c r="W91">
        <f t="shared" si="13"/>
        <v>-6.0480747381381476E-2</v>
      </c>
    </row>
    <row r="92" spans="1:29" x14ac:dyDescent="0.25">
      <c r="B92">
        <f t="shared" si="7"/>
        <v>1.2041199826559248</v>
      </c>
      <c r="C92">
        <f t="shared" si="7"/>
        <v>1.6627578316815741</v>
      </c>
      <c r="L92">
        <f t="shared" si="10"/>
        <v>1.3979400086720377</v>
      </c>
      <c r="M92">
        <f>LOG(M117)</f>
        <v>1.3010299956639813</v>
      </c>
      <c r="V92">
        <f t="shared" si="13"/>
        <v>-0.11350927482751812</v>
      </c>
      <c r="W92">
        <f>LOG(W117)</f>
        <v>-5.0609993355087209E-2</v>
      </c>
    </row>
    <row r="93" spans="1:29" x14ac:dyDescent="0.25">
      <c r="A93" s="2"/>
      <c r="C93">
        <f t="shared" si="7"/>
        <v>2.1335389083702174</v>
      </c>
      <c r="D93" s="2"/>
      <c r="G93" s="2"/>
      <c r="K93" s="2"/>
      <c r="M93">
        <f>LOG(M118)</f>
        <v>1.146128035678238</v>
      </c>
      <c r="N93" s="2"/>
      <c r="Q93" s="2"/>
      <c r="U93" s="2"/>
      <c r="W93">
        <f>LOG(W118)</f>
        <v>-0.16115090926274472</v>
      </c>
      <c r="X93" s="2"/>
      <c r="AA93" s="2"/>
    </row>
    <row r="94" spans="1:29" x14ac:dyDescent="0.25">
      <c r="A94" s="2"/>
      <c r="C94">
        <f t="shared" si="7"/>
        <v>2.0791812460476247</v>
      </c>
      <c r="D94" s="2"/>
      <c r="G94" s="2"/>
      <c r="K94" s="2"/>
      <c r="M94">
        <f>LOG(M119)</f>
        <v>1.3424226808222062</v>
      </c>
      <c r="N94" s="2"/>
      <c r="Q94" s="2"/>
      <c r="U94" s="2"/>
      <c r="W94">
        <f>LOG(W119)</f>
        <v>-3.1517051446064863E-2</v>
      </c>
      <c r="X94" s="2"/>
      <c r="AA94" s="2"/>
    </row>
    <row r="95" spans="1:29" x14ac:dyDescent="0.25">
      <c r="A95" s="2"/>
      <c r="D95" s="2"/>
      <c r="G95" s="2"/>
      <c r="K95" s="2"/>
      <c r="N95" s="2"/>
      <c r="Q95" s="2"/>
      <c r="U95" s="2"/>
      <c r="X95" s="2"/>
      <c r="AA95" s="2"/>
    </row>
    <row r="104" spans="1:29" x14ac:dyDescent="0.25">
      <c r="A104" s="12" t="s">
        <v>18</v>
      </c>
      <c r="B104" s="15">
        <v>29</v>
      </c>
      <c r="C104" s="15">
        <v>90</v>
      </c>
      <c r="D104" s="13"/>
      <c r="E104" s="13">
        <v>21</v>
      </c>
      <c r="F104" s="13">
        <v>92</v>
      </c>
      <c r="G104" s="13"/>
      <c r="H104" s="13">
        <v>10</v>
      </c>
      <c r="I104" s="13">
        <v>36</v>
      </c>
      <c r="K104" s="12" t="s">
        <v>18</v>
      </c>
      <c r="L104" s="15">
        <v>21</v>
      </c>
      <c r="M104" s="15">
        <v>20</v>
      </c>
      <c r="N104" s="13"/>
      <c r="O104" s="13">
        <v>26</v>
      </c>
      <c r="P104" s="13">
        <v>14</v>
      </c>
      <c r="Q104" s="13"/>
      <c r="R104" s="13">
        <v>9</v>
      </c>
      <c r="S104" s="13">
        <v>16</v>
      </c>
      <c r="U104" s="12" t="s">
        <v>18</v>
      </c>
      <c r="V104" s="15">
        <v>0.83</v>
      </c>
      <c r="W104" s="15">
        <v>0.91</v>
      </c>
      <c r="X104" s="13"/>
      <c r="Y104" s="13">
        <v>0.74</v>
      </c>
      <c r="Z104" s="13">
        <v>0.92</v>
      </c>
      <c r="AA104" s="13"/>
      <c r="AB104" s="13">
        <v>0.71</v>
      </c>
      <c r="AC104" s="13">
        <v>0.97</v>
      </c>
    </row>
    <row r="105" spans="1:29" x14ac:dyDescent="0.25">
      <c r="B105" s="26">
        <v>15</v>
      </c>
      <c r="C105" s="26">
        <v>29</v>
      </c>
      <c r="E105">
        <v>20</v>
      </c>
      <c r="F105">
        <v>120</v>
      </c>
      <c r="H105">
        <v>11</v>
      </c>
      <c r="I105">
        <v>28</v>
      </c>
      <c r="L105" s="26">
        <v>18</v>
      </c>
      <c r="M105" s="26">
        <v>25</v>
      </c>
      <c r="O105">
        <v>50</v>
      </c>
      <c r="P105">
        <v>66</v>
      </c>
      <c r="R105">
        <v>14</v>
      </c>
      <c r="S105">
        <v>33</v>
      </c>
      <c r="V105" s="26">
        <v>0.44</v>
      </c>
      <c r="W105" s="26">
        <v>0.93</v>
      </c>
      <c r="Y105">
        <v>0.97</v>
      </c>
      <c r="Z105">
        <v>0.56999999999999995</v>
      </c>
      <c r="AB105">
        <v>0.8</v>
      </c>
      <c r="AC105">
        <v>0.67</v>
      </c>
    </row>
    <row r="106" spans="1:29" x14ac:dyDescent="0.25">
      <c r="B106" s="26">
        <v>29</v>
      </c>
      <c r="C106" s="26">
        <v>119</v>
      </c>
      <c r="E106">
        <v>52</v>
      </c>
      <c r="F106">
        <v>21</v>
      </c>
      <c r="H106">
        <v>13</v>
      </c>
      <c r="I106">
        <v>31</v>
      </c>
      <c r="L106" s="26">
        <v>51</v>
      </c>
      <c r="M106" s="26">
        <v>33</v>
      </c>
      <c r="O106">
        <v>13</v>
      </c>
      <c r="P106">
        <v>30</v>
      </c>
      <c r="R106">
        <v>13</v>
      </c>
      <c r="S106">
        <v>12</v>
      </c>
      <c r="V106" s="26">
        <v>0.49</v>
      </c>
      <c r="W106" s="26">
        <v>0.92</v>
      </c>
      <c r="Y106">
        <v>0.99</v>
      </c>
      <c r="Z106">
        <v>0.83</v>
      </c>
      <c r="AB106">
        <v>0.44</v>
      </c>
      <c r="AC106">
        <v>0.84</v>
      </c>
    </row>
    <row r="107" spans="1:29" x14ac:dyDescent="0.25">
      <c r="B107" s="26">
        <v>18</v>
      </c>
      <c r="C107" s="26">
        <v>62</v>
      </c>
      <c r="E107">
        <v>70</v>
      </c>
      <c r="F107">
        <v>83</v>
      </c>
      <c r="H107">
        <v>9</v>
      </c>
      <c r="I107">
        <v>66</v>
      </c>
      <c r="L107" s="26">
        <v>10</v>
      </c>
      <c r="M107" s="26">
        <v>33</v>
      </c>
      <c r="O107">
        <v>14</v>
      </c>
      <c r="P107">
        <v>12</v>
      </c>
      <c r="R107">
        <v>8</v>
      </c>
      <c r="S107">
        <v>19</v>
      </c>
      <c r="V107" s="26">
        <v>0.59</v>
      </c>
      <c r="W107" s="26">
        <v>0.81</v>
      </c>
      <c r="Y107">
        <v>0.9</v>
      </c>
      <c r="Z107">
        <v>0.68</v>
      </c>
      <c r="AB107">
        <v>0.76</v>
      </c>
      <c r="AC107">
        <v>0.79</v>
      </c>
    </row>
    <row r="108" spans="1:29" x14ac:dyDescent="0.25">
      <c r="B108" s="26">
        <v>34</v>
      </c>
      <c r="C108" s="26">
        <v>81</v>
      </c>
      <c r="E108">
        <v>81</v>
      </c>
      <c r="F108">
        <v>140</v>
      </c>
      <c r="H108">
        <v>7</v>
      </c>
      <c r="I108">
        <v>18</v>
      </c>
      <c r="L108" s="26">
        <v>29</v>
      </c>
      <c r="M108" s="26">
        <v>29</v>
      </c>
      <c r="O108">
        <v>12.5</v>
      </c>
      <c r="P108">
        <v>15</v>
      </c>
      <c r="R108">
        <v>15</v>
      </c>
      <c r="S108">
        <v>30</v>
      </c>
      <c r="V108" s="26">
        <v>0.86</v>
      </c>
      <c r="W108" s="26">
        <v>0.95</v>
      </c>
      <c r="Y108">
        <v>0.66</v>
      </c>
      <c r="Z108">
        <v>0.99</v>
      </c>
      <c r="AB108">
        <v>0.52</v>
      </c>
      <c r="AC108">
        <v>0.9</v>
      </c>
    </row>
    <row r="109" spans="1:29" x14ac:dyDescent="0.25">
      <c r="B109" s="26">
        <v>12</v>
      </c>
      <c r="C109" s="26">
        <v>162</v>
      </c>
      <c r="E109">
        <v>125</v>
      </c>
      <c r="F109">
        <v>100</v>
      </c>
      <c r="H109">
        <v>7</v>
      </c>
      <c r="I109">
        <v>45</v>
      </c>
      <c r="L109" s="26">
        <v>25</v>
      </c>
      <c r="M109" s="26">
        <v>42</v>
      </c>
      <c r="O109">
        <v>17</v>
      </c>
      <c r="P109">
        <v>18</v>
      </c>
      <c r="R109">
        <v>20</v>
      </c>
      <c r="S109">
        <v>24</v>
      </c>
      <c r="V109" s="26">
        <v>0.95</v>
      </c>
      <c r="W109" s="26">
        <v>0.85</v>
      </c>
      <c r="Y109">
        <v>0.81</v>
      </c>
      <c r="Z109">
        <v>0.98</v>
      </c>
      <c r="AB109">
        <v>0.64</v>
      </c>
      <c r="AC109">
        <v>0.8</v>
      </c>
    </row>
    <row r="110" spans="1:29" x14ac:dyDescent="0.25">
      <c r="B110" s="26">
        <v>61</v>
      </c>
      <c r="C110" s="26">
        <v>49</v>
      </c>
      <c r="E110">
        <v>69</v>
      </c>
      <c r="F110">
        <v>81</v>
      </c>
      <c r="H110">
        <v>12</v>
      </c>
      <c r="I110">
        <v>14</v>
      </c>
      <c r="L110" s="26">
        <v>5</v>
      </c>
      <c r="M110" s="26">
        <v>12</v>
      </c>
      <c r="O110">
        <v>36</v>
      </c>
      <c r="P110">
        <v>37</v>
      </c>
      <c r="R110">
        <v>10</v>
      </c>
      <c r="S110">
        <v>37</v>
      </c>
      <c r="V110" s="26">
        <v>0.78</v>
      </c>
      <c r="W110" s="26">
        <v>0.73</v>
      </c>
      <c r="Y110">
        <v>0.89</v>
      </c>
      <c r="Z110">
        <v>0.87</v>
      </c>
      <c r="AB110">
        <v>0.48</v>
      </c>
      <c r="AC110">
        <v>0.89</v>
      </c>
    </row>
    <row r="111" spans="1:29" x14ac:dyDescent="0.25">
      <c r="B111" s="26">
        <v>28</v>
      </c>
      <c r="C111" s="26">
        <v>57</v>
      </c>
      <c r="E111">
        <v>24</v>
      </c>
      <c r="F111">
        <v>15</v>
      </c>
      <c r="H111">
        <v>15</v>
      </c>
      <c r="L111" s="26">
        <v>11</v>
      </c>
      <c r="M111" s="26">
        <v>25</v>
      </c>
      <c r="O111">
        <v>26</v>
      </c>
      <c r="P111">
        <v>15</v>
      </c>
      <c r="R111">
        <v>12</v>
      </c>
      <c r="V111" s="26">
        <v>0.53</v>
      </c>
      <c r="W111" s="26">
        <v>0.88</v>
      </c>
      <c r="Y111">
        <v>0.55000000000000004</v>
      </c>
      <c r="Z111">
        <v>0.85</v>
      </c>
      <c r="AB111">
        <v>0.51</v>
      </c>
    </row>
    <row r="112" spans="1:29" x14ac:dyDescent="0.25">
      <c r="B112" s="26">
        <v>30</v>
      </c>
      <c r="C112" s="26">
        <v>43</v>
      </c>
      <c r="E112">
        <v>25</v>
      </c>
      <c r="F112">
        <v>105</v>
      </c>
      <c r="L112" s="26">
        <v>35</v>
      </c>
      <c r="M112" s="26">
        <v>16</v>
      </c>
      <c r="O112">
        <v>24</v>
      </c>
      <c r="P112">
        <v>19</v>
      </c>
      <c r="V112" s="26">
        <v>0.74</v>
      </c>
      <c r="W112" s="26">
        <v>0.9</v>
      </c>
      <c r="Y112">
        <v>0.95</v>
      </c>
      <c r="Z112">
        <v>0.95</v>
      </c>
    </row>
    <row r="113" spans="1:29" x14ac:dyDescent="0.25">
      <c r="B113" s="26">
        <v>113</v>
      </c>
      <c r="C113" s="26">
        <v>19</v>
      </c>
      <c r="E113">
        <v>79</v>
      </c>
      <c r="F113">
        <v>83</v>
      </c>
      <c r="L113" s="26">
        <v>24</v>
      </c>
      <c r="M113" s="26">
        <v>22</v>
      </c>
      <c r="P113">
        <v>8</v>
      </c>
      <c r="V113" s="26">
        <v>0.87</v>
      </c>
      <c r="W113" s="26">
        <v>0.73</v>
      </c>
      <c r="Y113">
        <v>0.99</v>
      </c>
      <c r="Z113">
        <v>0.92</v>
      </c>
    </row>
    <row r="114" spans="1:29" x14ac:dyDescent="0.25">
      <c r="B114" s="26">
        <v>19</v>
      </c>
      <c r="C114" s="26">
        <v>71</v>
      </c>
      <c r="F114">
        <v>30</v>
      </c>
      <c r="L114" s="26">
        <v>8</v>
      </c>
      <c r="M114" s="26">
        <v>14</v>
      </c>
      <c r="V114" s="26">
        <v>0.9</v>
      </c>
      <c r="W114" s="26">
        <v>0.99</v>
      </c>
      <c r="Z114">
        <v>0.92</v>
      </c>
    </row>
    <row r="115" spans="1:29" x14ac:dyDescent="0.25">
      <c r="B115" s="26">
        <v>99</v>
      </c>
      <c r="C115" s="26">
        <v>38</v>
      </c>
      <c r="L115" s="26">
        <v>32</v>
      </c>
      <c r="M115" s="26">
        <v>25</v>
      </c>
      <c r="V115" s="26">
        <v>0.91</v>
      </c>
      <c r="W115" s="26">
        <v>0.8</v>
      </c>
    </row>
    <row r="116" spans="1:29" x14ac:dyDescent="0.25">
      <c r="B116" s="26">
        <v>39</v>
      </c>
      <c r="C116" s="26">
        <v>112</v>
      </c>
      <c r="L116" s="26">
        <v>39</v>
      </c>
      <c r="M116" s="26">
        <v>31</v>
      </c>
      <c r="V116" s="26">
        <v>0.75</v>
      </c>
      <c r="W116" s="26">
        <v>0.87</v>
      </c>
    </row>
    <row r="117" spans="1:29" x14ac:dyDescent="0.25">
      <c r="B117">
        <v>16</v>
      </c>
      <c r="C117">
        <v>46</v>
      </c>
      <c r="L117">
        <v>25</v>
      </c>
      <c r="M117">
        <v>20</v>
      </c>
      <c r="V117">
        <v>0.77</v>
      </c>
      <c r="W117">
        <v>0.89</v>
      </c>
    </row>
    <row r="118" spans="1:29" x14ac:dyDescent="0.25">
      <c r="A118" s="2"/>
      <c r="B118" s="2"/>
      <c r="C118" s="2">
        <v>136</v>
      </c>
      <c r="D118" s="2"/>
      <c r="E118" s="2"/>
      <c r="F118" s="2"/>
      <c r="G118" s="2"/>
      <c r="H118" s="2"/>
      <c r="I118" s="2"/>
      <c r="K118" s="2"/>
      <c r="L118" s="2"/>
      <c r="M118" s="2">
        <v>14</v>
      </c>
      <c r="N118" s="2"/>
      <c r="O118" s="2"/>
      <c r="P118" s="2"/>
      <c r="Q118" s="2"/>
      <c r="R118" s="2"/>
      <c r="S118" s="2"/>
      <c r="U118" s="2"/>
      <c r="V118" s="2"/>
      <c r="W118" s="2">
        <v>0.69</v>
      </c>
      <c r="X118" s="2"/>
      <c r="Y118" s="2"/>
      <c r="Z118" s="2"/>
      <c r="AA118" s="2"/>
      <c r="AB118" s="2"/>
      <c r="AC118" s="2"/>
    </row>
    <row r="119" spans="1:29" x14ac:dyDescent="0.25">
      <c r="A119" s="2"/>
      <c r="B119" s="2"/>
      <c r="C119" s="2">
        <v>120</v>
      </c>
      <c r="D119" s="2"/>
      <c r="E119" s="2"/>
      <c r="F119" s="2"/>
      <c r="G119" s="2"/>
      <c r="H119" s="2"/>
      <c r="I119" s="2"/>
      <c r="K119" s="2"/>
      <c r="L119" s="2"/>
      <c r="M119" s="2">
        <v>22</v>
      </c>
      <c r="N119" s="2"/>
      <c r="O119" s="2"/>
      <c r="P119" s="2"/>
      <c r="Q119" s="2"/>
      <c r="R119" s="2"/>
      <c r="S119" s="2"/>
      <c r="U119" s="2"/>
      <c r="V119" s="2"/>
      <c r="W119" s="2">
        <v>0.93</v>
      </c>
      <c r="X119" s="2"/>
      <c r="Y119" s="2"/>
      <c r="Z119" s="2"/>
      <c r="AA119" s="2"/>
      <c r="AB119" s="2"/>
      <c r="AC119" s="2"/>
    </row>
    <row r="127" spans="1:29" x14ac:dyDescent="0.25">
      <c r="A127" s="5"/>
      <c r="B127" s="5"/>
      <c r="C127" s="5"/>
      <c r="D127" s="5"/>
      <c r="E127" s="5"/>
      <c r="F127" s="5"/>
      <c r="G127" s="5"/>
      <c r="H127" s="5"/>
      <c r="I127" s="5"/>
      <c r="K127" s="5"/>
      <c r="L127" s="5"/>
      <c r="M127" s="5"/>
      <c r="N127" s="5"/>
      <c r="O127" s="5"/>
      <c r="P127" s="5"/>
      <c r="Q127" s="5"/>
      <c r="R127" s="5"/>
      <c r="S127" s="5"/>
      <c r="U127" s="5"/>
      <c r="V127" s="5"/>
      <c r="W127" s="5"/>
      <c r="X127" s="5"/>
      <c r="Y127" s="5"/>
      <c r="Z127" s="5"/>
      <c r="AA127" s="5"/>
      <c r="AB127" s="5"/>
      <c r="AC127" s="5"/>
    </row>
    <row r="130" spans="1:13" ht="28.5" x14ac:dyDescent="0.45">
      <c r="A130" s="1" t="s">
        <v>33</v>
      </c>
      <c r="F130" s="2"/>
    </row>
    <row r="131" spans="1:13" x14ac:dyDescent="0.25">
      <c r="A131" s="9" t="s">
        <v>34</v>
      </c>
      <c r="B131" s="5" t="s">
        <v>25</v>
      </c>
      <c r="C131" s="5"/>
      <c r="F131" s="2"/>
      <c r="H131" s="9" t="s">
        <v>35</v>
      </c>
      <c r="I131" s="5" t="s">
        <v>25</v>
      </c>
      <c r="J131" s="5"/>
      <c r="M131" s="2"/>
    </row>
    <row r="132" spans="1:13" x14ac:dyDescent="0.25">
      <c r="A132" s="8" t="s">
        <v>36</v>
      </c>
      <c r="B132" s="33" t="s">
        <v>37</v>
      </c>
      <c r="C132" s="33" t="s">
        <v>38</v>
      </c>
      <c r="D132" s="5" t="s">
        <v>39</v>
      </c>
      <c r="E132" s="5" t="s">
        <v>40</v>
      </c>
      <c r="F132" s="2"/>
      <c r="H132" s="8" t="s">
        <v>36</v>
      </c>
      <c r="I132" s="33" t="s">
        <v>37</v>
      </c>
      <c r="J132" s="33" t="s">
        <v>38</v>
      </c>
      <c r="K132" s="5" t="s">
        <v>39</v>
      </c>
      <c r="L132" s="5" t="s">
        <v>40</v>
      </c>
      <c r="M132" s="2"/>
    </row>
    <row r="133" spans="1:13" x14ac:dyDescent="0.25">
      <c r="F133" s="2"/>
      <c r="M133" s="2"/>
    </row>
    <row r="134" spans="1:13" x14ac:dyDescent="0.25">
      <c r="A134" s="9" t="s">
        <v>10</v>
      </c>
      <c r="B134">
        <f>AVERAGE(B157:B166)</f>
        <v>1.0042497000000001</v>
      </c>
      <c r="C134">
        <f>AVERAGE(C157:C166)</f>
        <v>0.99771570000000021</v>
      </c>
      <c r="D134">
        <f>AVERAGE(D157:D166)</f>
        <v>1.0047469000000002</v>
      </c>
      <c r="E134">
        <f>AVERAGE(E157:E166)</f>
        <v>0.99221440000000016</v>
      </c>
      <c r="F134" s="2"/>
      <c r="H134" s="9" t="s">
        <v>10</v>
      </c>
      <c r="I134">
        <f>AVERAGE(I157:I171)</f>
        <v>1.0000001333333335</v>
      </c>
      <c r="J134">
        <f>AVERAGE(J157:J171)</f>
        <v>0.97919915833333337</v>
      </c>
      <c r="K134">
        <f>AVERAGE(K157:K171)</f>
        <v>0.92399939166666678</v>
      </c>
      <c r="L134">
        <f>AVERAGE(L157:L171)</f>
        <v>0.92884838333333331</v>
      </c>
      <c r="M134" s="2"/>
    </row>
    <row r="135" spans="1:13" x14ac:dyDescent="0.25">
      <c r="A135" s="9" t="s">
        <v>11</v>
      </c>
      <c r="B135">
        <f>_xlfn.STDEV.P(B157:B166)</f>
        <v>1.1610509937552249E-2</v>
      </c>
      <c r="C135">
        <f>_xlfn.STDEV.P(C157:C166)</f>
        <v>1.3000374348840877E-2</v>
      </c>
      <c r="D135">
        <f>_xlfn.STDEV.P(D157:D166)</f>
        <v>3.5962023681795248E-2</v>
      </c>
      <c r="E135">
        <f>_xlfn.STDEV.P(E157:E166)</f>
        <v>2.6275131208806562E-2</v>
      </c>
      <c r="F135" s="2"/>
      <c r="H135" s="9" t="s">
        <v>11</v>
      </c>
      <c r="I135">
        <f>_xlfn.STDEV.P(I157:I171)</f>
        <v>0.19971140849186236</v>
      </c>
      <c r="J135">
        <f>_xlfn.STDEV.P(J157:J171)</f>
        <v>0.17996754816811419</v>
      </c>
      <c r="K135">
        <f>_xlfn.STDEV.P(K157:K171)</f>
        <v>0.17570041050852395</v>
      </c>
      <c r="L135">
        <f>_xlfn.STDEV.P(L157:L171)</f>
        <v>0.19319917936180953</v>
      </c>
      <c r="M135" s="2"/>
    </row>
    <row r="136" spans="1:13" x14ac:dyDescent="0.25">
      <c r="A136" s="31" t="s">
        <v>12</v>
      </c>
      <c r="B136">
        <f>COUNT(B157:B171)</f>
        <v>10</v>
      </c>
      <c r="C136">
        <f>COUNT(C157:C171)</f>
        <v>10</v>
      </c>
      <c r="D136">
        <f>COUNT(D157:D171)</f>
        <v>10</v>
      </c>
      <c r="E136">
        <f>COUNT(E157:E171)</f>
        <v>10</v>
      </c>
      <c r="F136" s="2"/>
      <c r="H136" s="31" t="s">
        <v>12</v>
      </c>
      <c r="I136">
        <f>COUNT(I157:I171)</f>
        <v>12</v>
      </c>
      <c r="J136">
        <f>COUNT(J157:J171)</f>
        <v>12</v>
      </c>
      <c r="K136">
        <f>COUNT(K157:K171)</f>
        <v>12</v>
      </c>
      <c r="L136">
        <f>COUNT(L157:L171)</f>
        <v>12</v>
      </c>
      <c r="M136" s="2"/>
    </row>
    <row r="137" spans="1:13" x14ac:dyDescent="0.25">
      <c r="F137" s="2"/>
      <c r="M137" s="2"/>
    </row>
    <row r="138" spans="1:13" x14ac:dyDescent="0.25">
      <c r="A138" s="9" t="s">
        <v>13</v>
      </c>
      <c r="B138">
        <f>B135/(SQRT(B136))</f>
        <v>3.6715656198684442E-3</v>
      </c>
      <c r="C138">
        <f>C135/(SQRT(C136))</f>
        <v>4.1110793377165545E-3</v>
      </c>
      <c r="D138">
        <f>D135/(SQRT(D136))</f>
        <v>1.1372190410338731E-2</v>
      </c>
      <c r="E138">
        <f>E135/(SQRT(E136))</f>
        <v>8.3089260439601978E-3</v>
      </c>
      <c r="F138" s="2"/>
      <c r="H138" s="9" t="s">
        <v>13</v>
      </c>
      <c r="I138">
        <f>I135/(SQRT(I136))</f>
        <v>5.7651717726508026E-2</v>
      </c>
      <c r="J138">
        <f>J135/(SQRT(J136))</f>
        <v>5.1952156190128836E-2</v>
      </c>
      <c r="K138">
        <f>K135/(SQRT(K136))</f>
        <v>5.0720339651912028E-2</v>
      </c>
      <c r="L138">
        <f>L135/(SQRT(L136))</f>
        <v>5.5771799105877762E-2</v>
      </c>
      <c r="M138" s="2"/>
    </row>
    <row r="139" spans="1:13" x14ac:dyDescent="0.25">
      <c r="A139" s="9" t="s">
        <v>14</v>
      </c>
      <c r="B139" s="11">
        <f>_xlfn.F.TEST(B142:B156,E142:E156)</f>
        <v>1.9208702411410188E-2</v>
      </c>
      <c r="F139" s="2"/>
      <c r="H139" s="9" t="s">
        <v>14</v>
      </c>
      <c r="I139" s="11">
        <f>_xlfn.F.TEST(I142:I156,L142:L156)</f>
        <v>0.81011334983834749</v>
      </c>
      <c r="M139" s="2"/>
    </row>
    <row r="140" spans="1:13" x14ac:dyDescent="0.25">
      <c r="A140" s="9" t="s">
        <v>16</v>
      </c>
      <c r="B140" s="4">
        <f>_xlfn.T.TEST(B142:B156,E142:E156,2,2)</f>
        <v>0.21981643317511734</v>
      </c>
      <c r="E140" s="34"/>
      <c r="F140" s="2"/>
      <c r="H140" s="9" t="s">
        <v>16</v>
      </c>
      <c r="I140" s="4">
        <f>_xlfn.T.TEST(I142:I156,L142:L156,2,2)</f>
        <v>0.378849308419829</v>
      </c>
      <c r="M140" s="2"/>
    </row>
    <row r="141" spans="1:13" x14ac:dyDescent="0.25">
      <c r="A141" s="5"/>
      <c r="B141" s="5"/>
      <c r="C141" s="5"/>
      <c r="D141" s="5"/>
      <c r="E141" s="5"/>
      <c r="F141" s="2"/>
      <c r="H141" s="5"/>
      <c r="I141" s="5"/>
      <c r="J141" s="5"/>
      <c r="K141" s="5"/>
      <c r="L141" s="5"/>
      <c r="M141" s="2"/>
    </row>
    <row r="142" spans="1:13" x14ac:dyDescent="0.25">
      <c r="A142" s="9" t="s">
        <v>17</v>
      </c>
      <c r="B142">
        <f>LOG(B157)</f>
        <v>2.2995705812355735E-3</v>
      </c>
      <c r="C142">
        <f t="shared" ref="C142:E151" si="16">LOG(C157)</f>
        <v>8.5294867119035632E-3</v>
      </c>
      <c r="D142">
        <f t="shared" si="16"/>
        <v>3.7228430435098638E-2</v>
      </c>
      <c r="E142">
        <f t="shared" si="16"/>
        <v>3.3786633303993941E-3</v>
      </c>
      <c r="F142" s="2"/>
      <c r="H142" s="9" t="s">
        <v>17</v>
      </c>
      <c r="I142">
        <f t="shared" ref="I142:L153" si="17">LOG(I157)</f>
        <v>-8.8238329984693551E-4</v>
      </c>
      <c r="J142">
        <f t="shared" si="17"/>
        <v>-1.1965054062147176E-2</v>
      </c>
      <c r="K142">
        <f t="shared" si="17"/>
        <v>-6.1813678750675297E-2</v>
      </c>
      <c r="L142">
        <f t="shared" si="17"/>
        <v>2.5401727239606913E-2</v>
      </c>
      <c r="M142" s="2"/>
    </row>
    <row r="143" spans="1:13" x14ac:dyDescent="0.25">
      <c r="B143">
        <f t="shared" ref="B143:B151" si="18">LOG(B158)</f>
        <v>5.5424024626312025E-4</v>
      </c>
      <c r="C143">
        <f t="shared" si="16"/>
        <v>-2.9860276437175606E-3</v>
      </c>
      <c r="D143">
        <f t="shared" si="16"/>
        <v>-1.6749091056942639E-2</v>
      </c>
      <c r="E143">
        <f t="shared" si="16"/>
        <v>-1.1293124699323316E-4</v>
      </c>
      <c r="F143" s="2"/>
      <c r="I143">
        <f t="shared" si="17"/>
        <v>-5.7192192216416124E-2</v>
      </c>
      <c r="J143">
        <f t="shared" si="17"/>
        <v>-7.0535092598375648E-2</v>
      </c>
      <c r="K143">
        <f t="shared" si="17"/>
        <v>-0.1329421913823409</v>
      </c>
      <c r="L143">
        <f t="shared" si="17"/>
        <v>-0.13926609736268894</v>
      </c>
      <c r="M143" s="2"/>
    </row>
    <row r="144" spans="1:13" x14ac:dyDescent="0.25">
      <c r="B144">
        <f t="shared" si="18"/>
        <v>-2.176482777627635E-3</v>
      </c>
      <c r="C144">
        <f t="shared" si="16"/>
        <v>1.2299159530299408E-3</v>
      </c>
      <c r="D144">
        <f t="shared" si="16"/>
        <v>1.3563533232704206E-2</v>
      </c>
      <c r="E144">
        <f t="shared" si="16"/>
        <v>8.1375295396865725E-3</v>
      </c>
      <c r="F144" s="2"/>
      <c r="I144">
        <f t="shared" si="17"/>
        <v>-9.8325402591227296E-2</v>
      </c>
      <c r="J144">
        <f t="shared" si="17"/>
        <v>-9.5412057610209169E-2</v>
      </c>
      <c r="K144">
        <f t="shared" si="17"/>
        <v>-0.10233739696713161</v>
      </c>
      <c r="L144">
        <f t="shared" si="17"/>
        <v>-0.10558418291039511</v>
      </c>
      <c r="M144" s="2"/>
    </row>
    <row r="145" spans="1:13" x14ac:dyDescent="0.25">
      <c r="B145">
        <f t="shared" si="18"/>
        <v>9.9989684187367094E-4</v>
      </c>
      <c r="C145">
        <f t="shared" si="16"/>
        <v>2.0614727809907031E-3</v>
      </c>
      <c r="D145">
        <f t="shared" si="16"/>
        <v>-5.1604242428231308E-3</v>
      </c>
      <c r="E145">
        <f t="shared" si="16"/>
        <v>-6.8606020728035257E-3</v>
      </c>
      <c r="F145" s="2"/>
      <c r="I145">
        <f t="shared" si="17"/>
        <v>9.0268989535233726E-2</v>
      </c>
      <c r="J145">
        <f t="shared" si="17"/>
        <v>6.1500354398977289E-2</v>
      </c>
      <c r="K145">
        <f t="shared" si="17"/>
        <v>6.3592657057552834E-2</v>
      </c>
      <c r="L145">
        <f t="shared" si="17"/>
        <v>8.0960015292763601E-2</v>
      </c>
      <c r="M145" s="2"/>
    </row>
    <row r="146" spans="1:13" x14ac:dyDescent="0.25">
      <c r="B146">
        <f t="shared" si="18"/>
        <v>-4.2253271505407319E-3</v>
      </c>
      <c r="C146">
        <f t="shared" si="16"/>
        <v>5.2727688243395044E-3</v>
      </c>
      <c r="D146">
        <f t="shared" si="16"/>
        <v>6.4904305156449644E-3</v>
      </c>
      <c r="E146">
        <f t="shared" si="16"/>
        <v>4.9130729996484691E-3</v>
      </c>
      <c r="F146" s="2"/>
      <c r="I146">
        <f t="shared" si="17"/>
        <v>7.0427263375836269E-2</v>
      </c>
      <c r="J146">
        <f t="shared" si="17"/>
        <v>4.3771618851059728E-2</v>
      </c>
      <c r="K146">
        <f t="shared" si="17"/>
        <v>-3.3988513862237128E-3</v>
      </c>
      <c r="L146">
        <f t="shared" si="17"/>
        <v>-6.9964708967481062E-4</v>
      </c>
      <c r="M146" s="2"/>
    </row>
    <row r="147" spans="1:13" x14ac:dyDescent="0.25">
      <c r="B147">
        <f t="shared" si="18"/>
        <v>-2.1708086211365612E-3</v>
      </c>
      <c r="C147">
        <f t="shared" si="16"/>
        <v>1.158020995686877E-3</v>
      </c>
      <c r="D147">
        <f t="shared" si="16"/>
        <v>-6.8486895780802848E-3</v>
      </c>
      <c r="E147">
        <f t="shared" si="16"/>
        <v>-5.5394262313277704E-3</v>
      </c>
      <c r="F147" s="2"/>
      <c r="I147">
        <f t="shared" si="17"/>
        <v>1.7705140697975852E-2</v>
      </c>
      <c r="J147">
        <f t="shared" si="17"/>
        <v>2.3285802290274337E-2</v>
      </c>
      <c r="K147">
        <f t="shared" si="17"/>
        <v>1.5723890264705262E-2</v>
      </c>
      <c r="L147">
        <f t="shared" si="17"/>
        <v>2.1610153929035127E-2</v>
      </c>
      <c r="M147" s="2"/>
    </row>
    <row r="148" spans="1:13" x14ac:dyDescent="0.25">
      <c r="B148">
        <f t="shared" si="18"/>
        <v>1.0192642108787743E-2</v>
      </c>
      <c r="C148">
        <f t="shared" si="16"/>
        <v>-7.5878828388146113E-3</v>
      </c>
      <c r="D148">
        <f t="shared" si="16"/>
        <v>7.2240051829511607E-3</v>
      </c>
      <c r="E148">
        <f t="shared" si="16"/>
        <v>-2.8527000339450794E-2</v>
      </c>
      <c r="F148" s="2"/>
      <c r="I148">
        <f t="shared" si="17"/>
        <v>0.16242011554436689</v>
      </c>
      <c r="J148">
        <f t="shared" si="17"/>
        <v>0.14452439319934146</v>
      </c>
      <c r="K148">
        <f t="shared" si="17"/>
        <v>0.11225266459122621</v>
      </c>
      <c r="L148">
        <f t="shared" si="17"/>
        <v>0.10913592821626848</v>
      </c>
      <c r="M148" s="2"/>
    </row>
    <row r="149" spans="1:13" x14ac:dyDescent="0.25">
      <c r="B149">
        <f t="shared" si="18"/>
        <v>-1.7999668799069737E-3</v>
      </c>
      <c r="C149">
        <f t="shared" si="16"/>
        <v>-2.1367652389189212E-3</v>
      </c>
      <c r="D149">
        <f t="shared" si="16"/>
        <v>3.2084130382000293E-3</v>
      </c>
      <c r="E149">
        <f t="shared" si="16"/>
        <v>1.1630910771192042E-2</v>
      </c>
      <c r="F149" s="2"/>
      <c r="I149">
        <f t="shared" si="17"/>
        <v>1.5831521847636167E-2</v>
      </c>
      <c r="J149">
        <f t="shared" si="17"/>
        <v>2.4429427437766386E-2</v>
      </c>
      <c r="K149">
        <f t="shared" si="17"/>
        <v>9.2485745368691211E-3</v>
      </c>
      <c r="L149">
        <f t="shared" si="17"/>
        <v>-6.2979832625811357E-3</v>
      </c>
      <c r="M149" s="2"/>
    </row>
    <row r="150" spans="1:13" x14ac:dyDescent="0.25">
      <c r="B150">
        <f t="shared" si="18"/>
        <v>1.1523501734754742E-2</v>
      </c>
      <c r="C150">
        <f t="shared" si="16"/>
        <v>-1.1623003358650385E-2</v>
      </c>
      <c r="D150">
        <f t="shared" si="16"/>
        <v>-1.8416491734214297E-2</v>
      </c>
      <c r="E150">
        <f t="shared" si="16"/>
        <v>-1.8163731577613626E-2</v>
      </c>
      <c r="F150" s="2"/>
      <c r="I150">
        <f t="shared" si="17"/>
        <v>-2.0318149397179036E-3</v>
      </c>
      <c r="J150">
        <f t="shared" si="17"/>
        <v>-1.2037559677471684E-2</v>
      </c>
      <c r="K150">
        <f t="shared" si="17"/>
        <v>-3.6012773416685476E-2</v>
      </c>
      <c r="L150">
        <f t="shared" si="17"/>
        <v>-3.8588446277778049E-2</v>
      </c>
      <c r="M150" s="2"/>
    </row>
    <row r="151" spans="1:13" x14ac:dyDescent="0.25">
      <c r="B151">
        <f t="shared" si="18"/>
        <v>2.9315599670626858E-3</v>
      </c>
      <c r="C151">
        <f t="shared" si="16"/>
        <v>-4.2191876279125753E-3</v>
      </c>
      <c r="D151">
        <f t="shared" si="16"/>
        <v>-2.6983855749644083E-3</v>
      </c>
      <c r="E151">
        <f t="shared" si="16"/>
        <v>-4.3459425164170257E-3</v>
      </c>
      <c r="F151" s="2"/>
      <c r="I151">
        <f t="shared" si="17"/>
        <v>-6.5094310926277599E-2</v>
      </c>
      <c r="J151">
        <f t="shared" si="17"/>
        <v>-6.2430206374082635E-2</v>
      </c>
      <c r="K151">
        <f t="shared" si="17"/>
        <v>-7.529329936945145E-2</v>
      </c>
      <c r="L151">
        <f t="shared" si="17"/>
        <v>-0.14128370792707545</v>
      </c>
      <c r="M151" s="2"/>
    </row>
    <row r="152" spans="1:13" x14ac:dyDescent="0.25">
      <c r="F152" s="2"/>
      <c r="I152">
        <f t="shared" si="17"/>
        <v>-0.12492067033362868</v>
      </c>
      <c r="J152">
        <f t="shared" si="17"/>
        <v>-0.13335798423661491</v>
      </c>
      <c r="K152">
        <f t="shared" si="17"/>
        <v>-0.156191493670122</v>
      </c>
      <c r="L152">
        <f t="shared" si="17"/>
        <v>-0.15783151831772751</v>
      </c>
      <c r="M152" s="2"/>
    </row>
    <row r="153" spans="1:13" x14ac:dyDescent="0.25">
      <c r="F153" s="2"/>
      <c r="I153">
        <f t="shared" si="17"/>
        <v>-0.10650843872545382</v>
      </c>
      <c r="J153">
        <f t="shared" si="17"/>
        <v>-0.10546784095084948</v>
      </c>
      <c r="K153">
        <f t="shared" si="17"/>
        <v>-0.13556160408658421</v>
      </c>
      <c r="L153">
        <f t="shared" si="17"/>
        <v>-0.14393102560078733</v>
      </c>
      <c r="M153" s="2"/>
    </row>
    <row r="154" spans="1:13" x14ac:dyDescent="0.25">
      <c r="F154" s="2"/>
      <c r="M154" s="2"/>
    </row>
    <row r="155" spans="1:13" x14ac:dyDescent="0.25">
      <c r="F155" s="2"/>
      <c r="M155" s="2"/>
    </row>
    <row r="156" spans="1:13" x14ac:dyDescent="0.25">
      <c r="B156" s="5"/>
      <c r="C156" s="5"/>
      <c r="D156" s="5"/>
      <c r="E156" s="5"/>
      <c r="F156" s="2"/>
      <c r="I156" s="5"/>
      <c r="J156" s="5"/>
      <c r="K156" s="5"/>
      <c r="L156" s="5"/>
      <c r="M156" s="2"/>
    </row>
    <row r="157" spans="1:13" x14ac:dyDescent="0.25">
      <c r="A157" s="12" t="s">
        <v>18</v>
      </c>
      <c r="B157">
        <v>1.005309</v>
      </c>
      <c r="C157">
        <v>1.0198339999999999</v>
      </c>
      <c r="D157">
        <v>1.0895030000000001</v>
      </c>
      <c r="E157">
        <v>1.0078100000000001</v>
      </c>
      <c r="F157" s="2"/>
      <c r="H157" s="12" t="s">
        <v>18</v>
      </c>
      <c r="I157">
        <v>0.99797029999999998</v>
      </c>
      <c r="J157">
        <v>0.97282550000000001</v>
      </c>
      <c r="K157">
        <v>0.86733389999999999</v>
      </c>
      <c r="L157">
        <v>1.0602339999999999</v>
      </c>
      <c r="M157" s="2"/>
    </row>
    <row r="158" spans="1:13" x14ac:dyDescent="0.25">
      <c r="B158">
        <v>1.001277</v>
      </c>
      <c r="C158">
        <v>0.99314800000000003</v>
      </c>
      <c r="D158">
        <v>0.96216800000000002</v>
      </c>
      <c r="E158">
        <v>0.99973999999999996</v>
      </c>
      <c r="F158" s="2"/>
      <c r="I158">
        <v>0.87661279999999997</v>
      </c>
      <c r="J158">
        <v>0.85009000000000001</v>
      </c>
      <c r="K158">
        <v>0.73630510000000005</v>
      </c>
      <c r="L158">
        <v>0.72566120000000001</v>
      </c>
      <c r="M158" s="2"/>
    </row>
    <row r="159" spans="1:13" x14ac:dyDescent="0.25">
      <c r="B159">
        <v>0.99500100000000002</v>
      </c>
      <c r="C159">
        <v>1.0028360000000001</v>
      </c>
      <c r="D159">
        <v>1.0317240000000001</v>
      </c>
      <c r="E159">
        <v>1.0189140000000001</v>
      </c>
      <c r="F159" s="2"/>
      <c r="I159">
        <v>0.79739700000000002</v>
      </c>
      <c r="J159">
        <v>0.80276409999999998</v>
      </c>
      <c r="K159">
        <v>0.79006460000000001</v>
      </c>
      <c r="L159">
        <v>0.78418010000000005</v>
      </c>
      <c r="M159" s="2"/>
    </row>
    <row r="160" spans="1:13" x14ac:dyDescent="0.25">
      <c r="B160">
        <v>1.002305</v>
      </c>
      <c r="C160">
        <v>1.004758</v>
      </c>
      <c r="D160">
        <v>0.98818799999999996</v>
      </c>
      <c r="E160">
        <v>0.98432699999999995</v>
      </c>
      <c r="F160" s="2"/>
      <c r="I160">
        <v>1.231031</v>
      </c>
      <c r="J160">
        <v>1.1521269999999999</v>
      </c>
      <c r="K160">
        <v>1.157691</v>
      </c>
      <c r="L160">
        <v>1.204925</v>
      </c>
    </row>
    <row r="161" spans="1:13" x14ac:dyDescent="0.25">
      <c r="B161">
        <v>0.99031800000000003</v>
      </c>
      <c r="C161">
        <v>1.0122150000000001</v>
      </c>
      <c r="D161">
        <v>1.0150570000000001</v>
      </c>
      <c r="E161">
        <v>1.011377</v>
      </c>
      <c r="F161" s="2"/>
      <c r="I161">
        <v>1.1760539999999999</v>
      </c>
      <c r="J161">
        <v>1.106042</v>
      </c>
      <c r="K161">
        <v>0.99220439999999999</v>
      </c>
      <c r="L161">
        <v>0.99839029999999995</v>
      </c>
    </row>
    <row r="162" spans="1:13" x14ac:dyDescent="0.25">
      <c r="B162">
        <v>0.99501399999999995</v>
      </c>
      <c r="C162">
        <v>1.00267</v>
      </c>
      <c r="D162">
        <v>0.98435399999999995</v>
      </c>
      <c r="E162">
        <v>0.98732600000000004</v>
      </c>
      <c r="F162" s="2"/>
      <c r="I162" s="2">
        <v>1.0416099999999999</v>
      </c>
      <c r="J162" s="2">
        <v>1.0550809999999999</v>
      </c>
      <c r="K162" s="2">
        <v>1.036869</v>
      </c>
      <c r="L162">
        <v>1.051018</v>
      </c>
    </row>
    <row r="163" spans="1:13" x14ac:dyDescent="0.25">
      <c r="B163">
        <v>1.023747</v>
      </c>
      <c r="C163">
        <v>0.98268</v>
      </c>
      <c r="D163">
        <v>1.0167729999999999</v>
      </c>
      <c r="E163">
        <v>0.93642499999999995</v>
      </c>
      <c r="F163" s="2"/>
      <c r="I163">
        <v>1.4535169999999999</v>
      </c>
      <c r="J163">
        <v>1.3948400000000001</v>
      </c>
      <c r="K163">
        <v>1.2949489999999999</v>
      </c>
      <c r="L163">
        <v>1.2856890000000001</v>
      </c>
    </row>
    <row r="164" spans="1:13" x14ac:dyDescent="0.25">
      <c r="B164">
        <v>0.99586399999999997</v>
      </c>
      <c r="C164">
        <v>0.99509199999999998</v>
      </c>
      <c r="D164">
        <v>1.0074149999999999</v>
      </c>
      <c r="E164">
        <v>1.0271429999999999</v>
      </c>
      <c r="F164" s="2"/>
      <c r="I164">
        <v>1.037126</v>
      </c>
      <c r="J164">
        <v>1.057863</v>
      </c>
      <c r="K164">
        <v>1.0215240000000001</v>
      </c>
      <c r="L164">
        <v>0.98560300000000001</v>
      </c>
    </row>
    <row r="165" spans="1:13" x14ac:dyDescent="0.25">
      <c r="B165">
        <v>1.0268889999999999</v>
      </c>
      <c r="C165">
        <v>0.97359200000000001</v>
      </c>
      <c r="D165">
        <v>0.95848100000000003</v>
      </c>
      <c r="E165">
        <v>0.95903899999999997</v>
      </c>
      <c r="F165" s="2"/>
      <c r="I165">
        <v>0.99533249999999995</v>
      </c>
      <c r="J165">
        <v>0.9726631</v>
      </c>
      <c r="K165">
        <v>0.92042250000000003</v>
      </c>
      <c r="L165">
        <v>0.91497989999999996</v>
      </c>
    </row>
    <row r="166" spans="1:13" x14ac:dyDescent="0.25">
      <c r="B166">
        <v>1.0067729999999999</v>
      </c>
      <c r="C166">
        <v>0.99033199999999999</v>
      </c>
      <c r="D166">
        <v>0.99380599999999997</v>
      </c>
      <c r="E166">
        <v>0.99004300000000001</v>
      </c>
      <c r="F166" s="2"/>
      <c r="I166">
        <v>0.86080679999999998</v>
      </c>
      <c r="J166">
        <v>0.86610350000000003</v>
      </c>
      <c r="K166">
        <v>0.84082710000000005</v>
      </c>
      <c r="L166">
        <v>0.72229779999999999</v>
      </c>
    </row>
    <row r="167" spans="1:13" x14ac:dyDescent="0.25">
      <c r="F167" s="2"/>
      <c r="I167">
        <v>0.75003120000000001</v>
      </c>
      <c r="J167">
        <v>0.73560049999999999</v>
      </c>
      <c r="K167">
        <v>0.69792460000000001</v>
      </c>
      <c r="L167">
        <v>0.69529399999999997</v>
      </c>
      <c r="M167" s="2"/>
    </row>
    <row r="168" spans="1:13" x14ac:dyDescent="0.25">
      <c r="F168" s="2"/>
      <c r="I168">
        <v>0.78251300000000001</v>
      </c>
      <c r="J168">
        <v>0.78439020000000004</v>
      </c>
      <c r="K168">
        <v>0.73187749999999996</v>
      </c>
      <c r="L168">
        <v>0.71790830000000005</v>
      </c>
      <c r="M168" s="2"/>
    </row>
    <row r="169" spans="1:13" x14ac:dyDescent="0.25">
      <c r="F169" s="2"/>
      <c r="M169" s="2"/>
    </row>
    <row r="170" spans="1:13" x14ac:dyDescent="0.25">
      <c r="F170" s="2"/>
      <c r="M170" s="2"/>
    </row>
    <row r="171" spans="1:13" x14ac:dyDescent="0.25">
      <c r="A171" s="5"/>
      <c r="B171" s="5"/>
      <c r="C171" s="5"/>
      <c r="D171" s="5"/>
      <c r="E171" s="5"/>
      <c r="F171" s="2"/>
      <c r="H171" s="5"/>
      <c r="I171" s="5"/>
      <c r="J171" s="5"/>
      <c r="K171" s="5"/>
      <c r="L171" s="5"/>
      <c r="M171" s="2"/>
    </row>
    <row r="172" spans="1:13" x14ac:dyDescent="0.25">
      <c r="F172" s="2"/>
      <c r="M172" s="2"/>
    </row>
    <row r="173" spans="1:13" x14ac:dyDescent="0.25">
      <c r="F173" s="2"/>
      <c r="M173" s="2"/>
    </row>
    <row r="174" spans="1:13" x14ac:dyDescent="0.25">
      <c r="M174" s="2"/>
    </row>
    <row r="175" spans="1:13" x14ac:dyDescent="0.25">
      <c r="M175" s="2"/>
    </row>
    <row r="176" spans="1:13" x14ac:dyDescent="0.25">
      <c r="M176" s="2"/>
    </row>
  </sheetData>
  <pageMargins left="0.75" right="0.75" top="1" bottom="1" header="0.5" footer="0.5"/>
  <pageSetup paperSize="9" orientation="portrait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0"/>
  <sheetViews>
    <sheetView zoomScale="70" zoomScaleNormal="70" workbookViewId="0">
      <selection sqref="A1:XFD1"/>
    </sheetView>
  </sheetViews>
  <sheetFormatPr defaultColWidth="11" defaultRowHeight="15.75" x14ac:dyDescent="0.25"/>
  <sheetData>
    <row r="1" spans="1:15" ht="28.5" x14ac:dyDescent="0.45">
      <c r="A1" s="1" t="s">
        <v>127</v>
      </c>
    </row>
    <row r="2" spans="1:15" ht="28.5" x14ac:dyDescent="0.45">
      <c r="A2" s="1"/>
    </row>
    <row r="3" spans="1:15" ht="28.5" x14ac:dyDescent="0.45">
      <c r="A3" s="1" t="s">
        <v>41</v>
      </c>
    </row>
    <row r="5" spans="1:15" ht="28.5" x14ac:dyDescent="0.45">
      <c r="A5" s="1" t="s">
        <v>0</v>
      </c>
    </row>
    <row r="6" spans="1:15" x14ac:dyDescent="0.25">
      <c r="A6" s="9" t="s">
        <v>87</v>
      </c>
      <c r="B6" s="5" t="s">
        <v>6</v>
      </c>
      <c r="C6" s="2"/>
      <c r="I6" s="9" t="s">
        <v>87</v>
      </c>
      <c r="J6" s="5" t="s">
        <v>76</v>
      </c>
      <c r="K6" s="2"/>
    </row>
    <row r="7" spans="1:15" x14ac:dyDescent="0.25">
      <c r="A7" s="8" t="s">
        <v>36</v>
      </c>
      <c r="B7" s="33" t="s">
        <v>79</v>
      </c>
      <c r="C7" s="33" t="s">
        <v>80</v>
      </c>
      <c r="D7" s="5" t="s">
        <v>81</v>
      </c>
      <c r="E7" s="5" t="s">
        <v>82</v>
      </c>
      <c r="F7" s="5" t="s">
        <v>83</v>
      </c>
      <c r="G7" s="5" t="s">
        <v>39</v>
      </c>
      <c r="I7" s="8" t="s">
        <v>36</v>
      </c>
      <c r="J7" s="33" t="s">
        <v>79</v>
      </c>
      <c r="K7" s="33" t="s">
        <v>80</v>
      </c>
      <c r="L7" s="5" t="s">
        <v>81</v>
      </c>
      <c r="M7" s="5" t="s">
        <v>82</v>
      </c>
      <c r="N7" s="5" t="s">
        <v>83</v>
      </c>
      <c r="O7" s="5" t="s">
        <v>39</v>
      </c>
    </row>
    <row r="9" spans="1:15" x14ac:dyDescent="0.25">
      <c r="A9" s="9" t="s">
        <v>10</v>
      </c>
      <c r="B9">
        <f t="shared" ref="B9:G9" si="0">AVERAGE(B26:B34)</f>
        <v>1</v>
      </c>
      <c r="C9">
        <f t="shared" si="0"/>
        <v>1.0890093750000001</v>
      </c>
      <c r="D9">
        <f t="shared" si="0"/>
        <v>0.97790550000000009</v>
      </c>
      <c r="E9">
        <f t="shared" si="0"/>
        <v>1.0721212500000001</v>
      </c>
      <c r="F9">
        <f t="shared" si="0"/>
        <v>1.0379803750000001</v>
      </c>
      <c r="G9">
        <f t="shared" si="0"/>
        <v>1.21940925</v>
      </c>
      <c r="I9" s="9" t="s">
        <v>10</v>
      </c>
      <c r="J9">
        <f t="shared" ref="J9:O9" si="1">AVERAGE(J26:J34)</f>
        <v>1</v>
      </c>
      <c r="K9">
        <f t="shared" si="1"/>
        <v>0.93604400000000021</v>
      </c>
      <c r="L9">
        <f t="shared" si="1"/>
        <v>0.96768083333333343</v>
      </c>
      <c r="M9">
        <f t="shared" si="1"/>
        <v>0.98905999999999994</v>
      </c>
      <c r="N9">
        <f t="shared" si="1"/>
        <v>0.91327883333333337</v>
      </c>
      <c r="O9">
        <f t="shared" si="1"/>
        <v>1.0923036666666668</v>
      </c>
    </row>
    <row r="10" spans="1:15" x14ac:dyDescent="0.25">
      <c r="A10" s="9" t="s">
        <v>11</v>
      </c>
      <c r="B10">
        <f t="shared" ref="B10:G10" si="2">_xlfn.STDEV.P(B26:B34)</f>
        <v>0</v>
      </c>
      <c r="C10">
        <f t="shared" si="2"/>
        <v>0.17689139497721243</v>
      </c>
      <c r="D10">
        <f t="shared" si="2"/>
        <v>0.11145846395855175</v>
      </c>
      <c r="E10">
        <f t="shared" si="2"/>
        <v>0.13261280803974876</v>
      </c>
      <c r="F10">
        <f t="shared" si="2"/>
        <v>0.21271056907799488</v>
      </c>
      <c r="G10">
        <f t="shared" si="2"/>
        <v>0.12617784185897155</v>
      </c>
      <c r="I10" s="9" t="s">
        <v>11</v>
      </c>
      <c r="J10">
        <f t="shared" ref="J10:O10" si="3">_xlfn.STDEV.P(J26:J34)</f>
        <v>0</v>
      </c>
      <c r="K10">
        <f t="shared" si="3"/>
        <v>0.26188367908354482</v>
      </c>
      <c r="L10">
        <f t="shared" si="3"/>
        <v>0.19171860223116627</v>
      </c>
      <c r="M10">
        <f t="shared" si="3"/>
        <v>0.27350928148967807</v>
      </c>
      <c r="N10">
        <f t="shared" si="3"/>
        <v>0.18955823134102856</v>
      </c>
      <c r="O10">
        <f t="shared" si="3"/>
        <v>0.25291969880093401</v>
      </c>
    </row>
    <row r="11" spans="1:15" x14ac:dyDescent="0.25">
      <c r="A11" s="31" t="s">
        <v>12</v>
      </c>
      <c r="B11">
        <f t="shared" ref="B11:G11" si="4">COUNT(B26:B34)</f>
        <v>8</v>
      </c>
      <c r="C11">
        <f t="shared" si="4"/>
        <v>8</v>
      </c>
      <c r="D11">
        <f t="shared" si="4"/>
        <v>8</v>
      </c>
      <c r="E11">
        <f t="shared" si="4"/>
        <v>8</v>
      </c>
      <c r="F11">
        <f t="shared" si="4"/>
        <v>8</v>
      </c>
      <c r="G11">
        <f t="shared" si="4"/>
        <v>8</v>
      </c>
      <c r="I11" s="31" t="s">
        <v>12</v>
      </c>
      <c r="J11">
        <f t="shared" ref="J11:O11" si="5">COUNT(J26:J34)</f>
        <v>6</v>
      </c>
      <c r="K11">
        <f t="shared" si="5"/>
        <v>6</v>
      </c>
      <c r="L11">
        <f t="shared" si="5"/>
        <v>6</v>
      </c>
      <c r="M11">
        <f t="shared" si="5"/>
        <v>6</v>
      </c>
      <c r="N11">
        <f t="shared" si="5"/>
        <v>6</v>
      </c>
      <c r="O11">
        <f t="shared" si="5"/>
        <v>6</v>
      </c>
    </row>
    <row r="13" spans="1:15" x14ac:dyDescent="0.25">
      <c r="A13" s="9" t="s">
        <v>13</v>
      </c>
      <c r="B13">
        <f t="shared" ref="B13:G13" si="6">B10/(SQRT(B11))</f>
        <v>0</v>
      </c>
      <c r="C13">
        <f t="shared" si="6"/>
        <v>6.2540552460967444E-2</v>
      </c>
      <c r="D13">
        <f t="shared" si="6"/>
        <v>3.9406517842864169E-2</v>
      </c>
      <c r="E13">
        <f t="shared" si="6"/>
        <v>4.6885707918548125E-2</v>
      </c>
      <c r="F13">
        <f t="shared" si="6"/>
        <v>7.5204542912549854E-2</v>
      </c>
      <c r="G13">
        <f t="shared" si="6"/>
        <v>4.4610603806981293E-2</v>
      </c>
      <c r="I13" s="9" t="s">
        <v>13</v>
      </c>
      <c r="J13">
        <f t="shared" ref="J13:O13" si="7">J10/(SQRT(J11))</f>
        <v>0</v>
      </c>
      <c r="K13">
        <f t="shared" si="7"/>
        <v>0.1069135642862441</v>
      </c>
      <c r="L13">
        <f t="shared" si="7"/>
        <v>7.8268791610994995E-2</v>
      </c>
      <c r="M13">
        <f t="shared" si="7"/>
        <v>0.11165969659416057</v>
      </c>
      <c r="N13">
        <f t="shared" si="7"/>
        <v>7.7386823888328377E-2</v>
      </c>
      <c r="O13">
        <f t="shared" si="7"/>
        <v>0.10325403466011647</v>
      </c>
    </row>
    <row r="14" spans="1:15" x14ac:dyDescent="0.25">
      <c r="A14" s="9" t="s">
        <v>14</v>
      </c>
      <c r="B14" s="11"/>
      <c r="I14" s="9" t="s">
        <v>14</v>
      </c>
      <c r="J14" s="11"/>
    </row>
    <row r="15" spans="1:15" x14ac:dyDescent="0.25">
      <c r="A15" s="9" t="s">
        <v>16</v>
      </c>
      <c r="B15" s="4"/>
      <c r="F15" s="34"/>
      <c r="G15" s="34"/>
      <c r="I15" s="9" t="s">
        <v>16</v>
      </c>
      <c r="J15" s="4"/>
      <c r="N15" s="34"/>
      <c r="O15" s="34"/>
    </row>
    <row r="16" spans="1:15" x14ac:dyDescent="0.25">
      <c r="A16" s="5"/>
      <c r="B16" s="5"/>
      <c r="C16" s="5"/>
      <c r="D16" s="5"/>
      <c r="E16" s="5"/>
      <c r="F16" s="5"/>
      <c r="G16" s="5"/>
      <c r="I16" s="5"/>
      <c r="J16" s="5"/>
      <c r="K16" s="5"/>
      <c r="L16" s="5"/>
      <c r="M16" s="5"/>
      <c r="N16" s="5"/>
      <c r="O16" s="5"/>
    </row>
    <row r="17" spans="1:15" x14ac:dyDescent="0.25">
      <c r="A17" s="9" t="s">
        <v>17</v>
      </c>
      <c r="B17">
        <f t="shared" ref="B17:G24" si="8">LOG(B26)</f>
        <v>0</v>
      </c>
      <c r="C17">
        <f t="shared" si="8"/>
        <v>6.9359468026250148E-2</v>
      </c>
      <c r="D17">
        <f t="shared" si="8"/>
        <v>-5.6286413552396664E-2</v>
      </c>
      <c r="E17">
        <f t="shared" si="8"/>
        <v>-7.5588377689085454E-2</v>
      </c>
      <c r="F17">
        <f t="shared" si="8"/>
        <v>-0.14741205612424407</v>
      </c>
      <c r="G17">
        <f t="shared" si="8"/>
        <v>-3.0074137737490472E-2</v>
      </c>
      <c r="I17" s="9" t="s">
        <v>17</v>
      </c>
      <c r="J17">
        <f t="shared" ref="J17:O22" si="9">LOG(J26)</f>
        <v>0</v>
      </c>
      <c r="K17">
        <f t="shared" si="9"/>
        <v>-3.4044701768224751E-2</v>
      </c>
      <c r="L17">
        <f t="shared" si="9"/>
        <v>-1.508986620239685E-2</v>
      </c>
      <c r="M17">
        <f t="shared" si="9"/>
        <v>-5.2168928537170103E-2</v>
      </c>
      <c r="N17">
        <f t="shared" si="9"/>
        <v>-7.1377329088186905E-2</v>
      </c>
      <c r="O17">
        <f t="shared" si="9"/>
        <v>-1.2703400109436472E-2</v>
      </c>
    </row>
    <row r="18" spans="1:15" x14ac:dyDescent="0.25">
      <c r="B18">
        <f t="shared" si="8"/>
        <v>0</v>
      </c>
      <c r="C18">
        <f t="shared" si="8"/>
        <v>-8.5431026149647288E-2</v>
      </c>
      <c r="D18">
        <f t="shared" si="8"/>
        <v>-4.9148054779719244E-2</v>
      </c>
      <c r="E18">
        <f t="shared" si="8"/>
        <v>-2.812508975990979E-2</v>
      </c>
      <c r="F18">
        <f t="shared" si="8"/>
        <v>-7.9645867481708699E-3</v>
      </c>
      <c r="G18">
        <f t="shared" si="8"/>
        <v>0.11143458388171723</v>
      </c>
      <c r="J18">
        <f t="shared" si="9"/>
        <v>0</v>
      </c>
      <c r="K18">
        <f t="shared" si="9"/>
        <v>-5.5623000417847866E-3</v>
      </c>
      <c r="L18">
        <f t="shared" si="9"/>
        <v>-3.3634369884824766E-2</v>
      </c>
      <c r="M18">
        <f t="shared" si="9"/>
        <v>-2.7473644789639359E-2</v>
      </c>
      <c r="N18">
        <f t="shared" si="9"/>
        <v>-2.836470793027393E-2</v>
      </c>
      <c r="O18">
        <f t="shared" si="9"/>
        <v>7.5455348440608555E-2</v>
      </c>
    </row>
    <row r="19" spans="1:15" x14ac:dyDescent="0.25">
      <c r="B19">
        <f t="shared" si="8"/>
        <v>0</v>
      </c>
      <c r="C19">
        <f t="shared" si="8"/>
        <v>-0.10532623487515147</v>
      </c>
      <c r="D19">
        <f t="shared" si="8"/>
        <v>-2.5686847782758929E-2</v>
      </c>
      <c r="E19">
        <f t="shared" si="8"/>
        <v>3.7994769505894704E-3</v>
      </c>
      <c r="F19">
        <f t="shared" si="8"/>
        <v>-0.11095446667903565</v>
      </c>
      <c r="G19">
        <f t="shared" si="8"/>
        <v>6.279588267932236E-2</v>
      </c>
      <c r="J19">
        <f t="shared" si="9"/>
        <v>0</v>
      </c>
      <c r="K19">
        <f t="shared" si="9"/>
        <v>-0.34708580420312818</v>
      </c>
      <c r="L19">
        <f t="shared" si="9"/>
        <v>-0.21499992678372068</v>
      </c>
      <c r="M19">
        <f t="shared" si="9"/>
        <v>-0.33155444181137855</v>
      </c>
      <c r="N19">
        <f t="shared" si="9"/>
        <v>-0.22732777131952775</v>
      </c>
      <c r="O19">
        <f t="shared" si="9"/>
        <v>-0.19916336975668497</v>
      </c>
    </row>
    <row r="20" spans="1:15" x14ac:dyDescent="0.25">
      <c r="B20">
        <f t="shared" si="8"/>
        <v>0</v>
      </c>
      <c r="C20">
        <f t="shared" si="8"/>
        <v>4.8361774116990455E-2</v>
      </c>
      <c r="D20">
        <f t="shared" si="8"/>
        <v>-8.5263986758746454E-2</v>
      </c>
      <c r="E20">
        <f t="shared" si="8"/>
        <v>2.3406390773814848E-2</v>
      </c>
      <c r="F20">
        <f t="shared" si="8"/>
        <v>5.0004081855271221E-2</v>
      </c>
      <c r="G20">
        <f t="shared" si="8"/>
        <v>0.13289433323431754</v>
      </c>
      <c r="J20">
        <f t="shared" si="9"/>
        <v>0</v>
      </c>
      <c r="K20">
        <f t="shared" si="9"/>
        <v>1.8979954609454182E-2</v>
      </c>
      <c r="L20">
        <f t="shared" si="9"/>
        <v>2.7856192994944094E-2</v>
      </c>
      <c r="M20">
        <f t="shared" si="9"/>
        <v>9.4239769402926082E-2</v>
      </c>
      <c r="N20">
        <f t="shared" si="9"/>
        <v>-2.3645893613660127E-2</v>
      </c>
      <c r="O20">
        <f t="shared" si="9"/>
        <v>5.0299309583854368E-2</v>
      </c>
    </row>
    <row r="21" spans="1:15" x14ac:dyDescent="0.25">
      <c r="B21">
        <f t="shared" si="8"/>
        <v>0</v>
      </c>
      <c r="C21">
        <f t="shared" si="8"/>
        <v>7.4756117777947634E-2</v>
      </c>
      <c r="D21">
        <f t="shared" si="8"/>
        <v>-2.3286503140943045E-2</v>
      </c>
      <c r="E21">
        <f t="shared" si="8"/>
        <v>9.1492501457188222E-2</v>
      </c>
      <c r="F21">
        <f t="shared" si="8"/>
        <v>6.361929107536686E-2</v>
      </c>
      <c r="G21">
        <f t="shared" si="8"/>
        <v>0.12469361678595094</v>
      </c>
      <c r="J21">
        <f t="shared" si="9"/>
        <v>0</v>
      </c>
      <c r="K21">
        <f t="shared" si="9"/>
        <v>0.12459616033086562</v>
      </c>
      <c r="L21">
        <f t="shared" si="9"/>
        <v>9.7315628297981613E-2</v>
      </c>
      <c r="M21">
        <f t="shared" si="9"/>
        <v>0.10287874948340052</v>
      </c>
      <c r="N21">
        <f t="shared" si="9"/>
        <v>9.3441998461323256E-2</v>
      </c>
      <c r="O21">
        <f t="shared" si="9"/>
        <v>0.16663611062459957</v>
      </c>
    </row>
    <row r="22" spans="1:15" x14ac:dyDescent="0.25">
      <c r="B22">
        <f t="shared" si="8"/>
        <v>0</v>
      </c>
      <c r="C22">
        <f t="shared" si="8"/>
        <v>5.30868986919108E-2</v>
      </c>
      <c r="D22">
        <f t="shared" si="8"/>
        <v>5.4875696477070371E-2</v>
      </c>
      <c r="E22">
        <f t="shared" si="8"/>
        <v>4.3769262906204795E-2</v>
      </c>
      <c r="F22">
        <f t="shared" si="8"/>
        <v>1.498356728662938E-2</v>
      </c>
      <c r="G22">
        <f t="shared" si="8"/>
        <v>7.1214963688039409E-2</v>
      </c>
      <c r="J22">
        <f t="shared" si="9"/>
        <v>0</v>
      </c>
      <c r="K22">
        <f t="shared" si="9"/>
        <v>-5.6633120132834273E-2</v>
      </c>
      <c r="L22">
        <f t="shared" si="9"/>
        <v>-5.3270212676766061E-3</v>
      </c>
      <c r="M22">
        <f t="shared" si="9"/>
        <v>5.4287403120578517E-2</v>
      </c>
      <c r="N22">
        <f t="shared" si="9"/>
        <v>-3.8621625524572933E-2</v>
      </c>
      <c r="O22">
        <f t="shared" si="9"/>
        <v>6.8274196425838901E-2</v>
      </c>
    </row>
    <row r="23" spans="1:15" x14ac:dyDescent="0.25">
      <c r="B23">
        <f t="shared" si="8"/>
        <v>0</v>
      </c>
      <c r="C23">
        <f t="shared" si="8"/>
        <v>0.12628015282064045</v>
      </c>
      <c r="D23">
        <f t="shared" si="8"/>
        <v>4.5295198701595554E-2</v>
      </c>
      <c r="E23">
        <f t="shared" si="8"/>
        <v>5.8650706129423365E-2</v>
      </c>
      <c r="F23">
        <f t="shared" si="8"/>
        <v>3.446882507183683E-2</v>
      </c>
      <c r="G23">
        <f t="shared" si="8"/>
        <v>9.9547018039388091E-2</v>
      </c>
    </row>
    <row r="24" spans="1:15" x14ac:dyDescent="0.25">
      <c r="B24">
        <f t="shared" si="8"/>
        <v>0</v>
      </c>
      <c r="C24">
        <f t="shared" si="8"/>
        <v>6.4355768237890909E-2</v>
      </c>
      <c r="D24">
        <f t="shared" si="8"/>
        <v>3.9445847294349932E-2</v>
      </c>
      <c r="E24">
        <f t="shared" si="8"/>
        <v>9.6954829886077717E-2</v>
      </c>
      <c r="F24">
        <f t="shared" si="8"/>
        <v>0.15769817722054827</v>
      </c>
      <c r="G24">
        <f t="shared" si="8"/>
        <v>9.6121313375218037E-2</v>
      </c>
    </row>
    <row r="25" spans="1:15" x14ac:dyDescent="0.25">
      <c r="B25" s="5"/>
      <c r="C25" s="5"/>
      <c r="D25" s="5"/>
      <c r="E25" s="5"/>
      <c r="F25" s="5"/>
      <c r="G25" s="5"/>
      <c r="I25" s="5"/>
      <c r="J25" s="5"/>
      <c r="K25" s="5"/>
      <c r="L25" s="5"/>
      <c r="M25" s="5"/>
      <c r="N25" s="5"/>
      <c r="O25" s="5"/>
    </row>
    <row r="26" spans="1:15" x14ac:dyDescent="0.25">
      <c r="A26" s="12" t="s">
        <v>18</v>
      </c>
      <c r="B26">
        <v>1</v>
      </c>
      <c r="C26">
        <v>1.1731659999999999</v>
      </c>
      <c r="D26">
        <v>0.87844299999999997</v>
      </c>
      <c r="E26">
        <v>0.840256</v>
      </c>
      <c r="F26">
        <v>0.71217699999999995</v>
      </c>
      <c r="G26">
        <v>0.93309500000000001</v>
      </c>
      <c r="I26" s="31" t="s">
        <v>18</v>
      </c>
      <c r="J26">
        <v>1</v>
      </c>
      <c r="K26">
        <v>0.92460299999999995</v>
      </c>
      <c r="L26">
        <v>0.96585100000000002</v>
      </c>
      <c r="M26">
        <v>0.88681100000000002</v>
      </c>
      <c r="N26">
        <v>0.84844299999999995</v>
      </c>
      <c r="O26">
        <v>0.97117299999999995</v>
      </c>
    </row>
    <row r="27" spans="1:15" x14ac:dyDescent="0.25">
      <c r="B27">
        <v>1</v>
      </c>
      <c r="C27">
        <v>0.82142700000000002</v>
      </c>
      <c r="D27">
        <v>0.89300100000000004</v>
      </c>
      <c r="E27">
        <v>0.93729200000000001</v>
      </c>
      <c r="F27">
        <v>0.98182800000000003</v>
      </c>
      <c r="G27">
        <v>1.2925120000000001</v>
      </c>
      <c r="J27">
        <v>1</v>
      </c>
      <c r="K27">
        <v>0.98727399999999998</v>
      </c>
      <c r="L27">
        <v>0.92547699999999999</v>
      </c>
      <c r="M27">
        <v>0.93869899999999995</v>
      </c>
      <c r="N27">
        <v>0.93677500000000002</v>
      </c>
      <c r="O27">
        <v>1.1897489999999999</v>
      </c>
    </row>
    <row r="28" spans="1:15" x14ac:dyDescent="0.25">
      <c r="B28">
        <v>1</v>
      </c>
      <c r="C28">
        <v>0.78464599999999995</v>
      </c>
      <c r="D28">
        <v>0.94256899999999999</v>
      </c>
      <c r="E28">
        <v>1.0087870000000001</v>
      </c>
      <c r="F28">
        <v>0.77454299999999998</v>
      </c>
      <c r="G28">
        <v>1.1555690000000001</v>
      </c>
      <c r="J28">
        <v>1</v>
      </c>
      <c r="K28">
        <v>0.44969100000000001</v>
      </c>
      <c r="L28">
        <v>0.609537</v>
      </c>
      <c r="M28">
        <v>0.46606399999999998</v>
      </c>
      <c r="N28">
        <v>0.59247799999999995</v>
      </c>
      <c r="O28">
        <v>0.63217400000000001</v>
      </c>
    </row>
    <row r="29" spans="1:15" x14ac:dyDescent="0.25">
      <c r="B29">
        <v>1</v>
      </c>
      <c r="C29">
        <v>1.117794</v>
      </c>
      <c r="D29">
        <v>0.821743</v>
      </c>
      <c r="E29">
        <v>1.055374</v>
      </c>
      <c r="F29">
        <v>1.1220289999999999</v>
      </c>
      <c r="G29">
        <v>1.3579829999999999</v>
      </c>
      <c r="J29">
        <v>1</v>
      </c>
      <c r="K29">
        <v>1.044672</v>
      </c>
      <c r="L29">
        <v>1.0662430000000001</v>
      </c>
      <c r="M29">
        <v>1.2423379999999999</v>
      </c>
      <c r="N29">
        <v>0.94700899999999999</v>
      </c>
      <c r="O29">
        <v>1.122792</v>
      </c>
    </row>
    <row r="30" spans="1:15" x14ac:dyDescent="0.25">
      <c r="B30">
        <v>1</v>
      </c>
      <c r="C30">
        <v>1.187835</v>
      </c>
      <c r="D30">
        <v>0.947793</v>
      </c>
      <c r="E30">
        <v>1.234504</v>
      </c>
      <c r="F30">
        <v>1.157762</v>
      </c>
      <c r="G30">
        <v>1.332581</v>
      </c>
      <c r="J30">
        <v>1</v>
      </c>
      <c r="K30">
        <v>1.332282</v>
      </c>
      <c r="L30">
        <v>1.2511680000000001</v>
      </c>
      <c r="M30">
        <v>1.267298</v>
      </c>
      <c r="N30">
        <v>1.2400580000000001</v>
      </c>
      <c r="O30">
        <v>1.4676959999999999</v>
      </c>
    </row>
    <row r="31" spans="1:15" x14ac:dyDescent="0.25">
      <c r="B31">
        <v>1</v>
      </c>
      <c r="C31">
        <v>1.1300220000000001</v>
      </c>
      <c r="D31">
        <v>1.1346860000000001</v>
      </c>
      <c r="E31">
        <v>1.106036</v>
      </c>
      <c r="F31">
        <v>1.0351030000000001</v>
      </c>
      <c r="G31">
        <v>1.1781889999999999</v>
      </c>
      <c r="J31">
        <v>1</v>
      </c>
      <c r="K31">
        <v>0.87774200000000002</v>
      </c>
      <c r="L31">
        <v>0.98780900000000005</v>
      </c>
      <c r="M31">
        <v>1.1331500000000001</v>
      </c>
      <c r="N31">
        <v>0.91491</v>
      </c>
      <c r="O31">
        <v>1.1702379999999999</v>
      </c>
    </row>
    <row r="32" spans="1:15" x14ac:dyDescent="0.25">
      <c r="B32">
        <v>1</v>
      </c>
      <c r="C32">
        <v>1.337458</v>
      </c>
      <c r="D32">
        <v>1.1099289999999999</v>
      </c>
      <c r="E32">
        <v>1.1445920000000001</v>
      </c>
      <c r="F32">
        <v>1.0826020000000001</v>
      </c>
      <c r="G32">
        <v>1.2576130000000001</v>
      </c>
    </row>
    <row r="33" spans="1:15" x14ac:dyDescent="0.25">
      <c r="B33">
        <v>1</v>
      </c>
      <c r="C33">
        <v>1.159727</v>
      </c>
      <c r="D33">
        <v>1.0950800000000001</v>
      </c>
      <c r="E33">
        <v>1.250129</v>
      </c>
      <c r="F33">
        <v>1.437799</v>
      </c>
      <c r="G33">
        <v>1.2477320000000001</v>
      </c>
    </row>
    <row r="34" spans="1:15" x14ac:dyDescent="0.25">
      <c r="A34" s="5"/>
      <c r="B34" s="5"/>
      <c r="C34" s="5"/>
      <c r="D34" s="5"/>
      <c r="E34" s="5"/>
      <c r="F34" s="5"/>
      <c r="G34" s="5"/>
      <c r="I34" s="5"/>
      <c r="J34" s="5"/>
      <c r="K34" s="5"/>
      <c r="L34" s="5"/>
      <c r="M34" s="5"/>
      <c r="N34" s="5"/>
      <c r="O34" s="5"/>
    </row>
    <row r="38" spans="1:15" x14ac:dyDescent="0.25">
      <c r="A38" s="9" t="s">
        <v>88</v>
      </c>
      <c r="B38" s="5" t="s">
        <v>6</v>
      </c>
      <c r="C38" s="2"/>
      <c r="I38" s="9" t="s">
        <v>88</v>
      </c>
      <c r="J38" s="5" t="s">
        <v>76</v>
      </c>
      <c r="K38" s="2"/>
    </row>
    <row r="39" spans="1:15" x14ac:dyDescent="0.25">
      <c r="A39" s="8" t="s">
        <v>36</v>
      </c>
      <c r="B39" s="33" t="s">
        <v>79</v>
      </c>
      <c r="C39" s="33" t="s">
        <v>80</v>
      </c>
      <c r="D39" s="5" t="s">
        <v>81</v>
      </c>
      <c r="E39" s="5" t="s">
        <v>82</v>
      </c>
      <c r="F39" s="5" t="s">
        <v>83</v>
      </c>
      <c r="G39" s="5" t="s">
        <v>39</v>
      </c>
      <c r="I39" s="8" t="s">
        <v>36</v>
      </c>
      <c r="J39" s="33" t="s">
        <v>79</v>
      </c>
      <c r="K39" s="33" t="s">
        <v>80</v>
      </c>
      <c r="L39" s="5" t="s">
        <v>81</v>
      </c>
      <c r="M39" s="5" t="s">
        <v>82</v>
      </c>
      <c r="N39" s="5" t="s">
        <v>83</v>
      </c>
      <c r="O39" s="5" t="s">
        <v>39</v>
      </c>
    </row>
    <row r="41" spans="1:15" x14ac:dyDescent="0.25">
      <c r="A41" s="9" t="s">
        <v>10</v>
      </c>
      <c r="B41">
        <f t="shared" ref="B41:G41" si="10">AVERAGE(B57:B64)</f>
        <v>1</v>
      </c>
      <c r="C41">
        <f t="shared" si="10"/>
        <v>0.87955985714285723</v>
      </c>
      <c r="D41">
        <f t="shared" si="10"/>
        <v>1.0718264285714285</v>
      </c>
      <c r="E41">
        <f t="shared" si="10"/>
        <v>1.0322672857142856</v>
      </c>
      <c r="F41">
        <f t="shared" si="10"/>
        <v>0.85762800000000006</v>
      </c>
      <c r="G41">
        <f t="shared" si="10"/>
        <v>1.0727228571428571</v>
      </c>
      <c r="I41" s="9" t="s">
        <v>10</v>
      </c>
      <c r="J41">
        <f t="shared" ref="J41:O41" si="11">AVERAGE(J57:J64)</f>
        <v>1</v>
      </c>
      <c r="K41">
        <f t="shared" si="11"/>
        <v>1.0877364285714286</v>
      </c>
      <c r="L41">
        <f t="shared" si="11"/>
        <v>1.1762394285714284</v>
      </c>
      <c r="M41">
        <f t="shared" si="11"/>
        <v>1.1557230000000001</v>
      </c>
      <c r="N41">
        <f t="shared" si="11"/>
        <v>1.3821511428571429</v>
      </c>
      <c r="O41">
        <f t="shared" si="11"/>
        <v>1.236428857142857</v>
      </c>
    </row>
    <row r="42" spans="1:15" x14ac:dyDescent="0.25">
      <c r="A42" s="9" t="s">
        <v>11</v>
      </c>
      <c r="B42">
        <f t="shared" ref="B42:G42" si="12">_xlfn.STDEV.P(B57:B64)</f>
        <v>0</v>
      </c>
      <c r="C42">
        <f t="shared" si="12"/>
        <v>0.24348669509759865</v>
      </c>
      <c r="D42">
        <f t="shared" si="12"/>
        <v>0.11848967616856072</v>
      </c>
      <c r="E42">
        <f t="shared" si="12"/>
        <v>0.22609259725210865</v>
      </c>
      <c r="F42">
        <f t="shared" si="12"/>
        <v>0.19017139834670915</v>
      </c>
      <c r="G42">
        <f t="shared" si="12"/>
        <v>0.18516838563505914</v>
      </c>
      <c r="I42" s="9" t="s">
        <v>11</v>
      </c>
      <c r="J42">
        <f t="shared" ref="J42:O42" si="13">_xlfn.STDEV.P(J57:J64)</f>
        <v>0</v>
      </c>
      <c r="K42">
        <f t="shared" si="13"/>
        <v>0.15023649313746987</v>
      </c>
      <c r="L42">
        <f t="shared" si="13"/>
        <v>0.17920251324996039</v>
      </c>
      <c r="M42">
        <f t="shared" si="13"/>
        <v>0.17575973664392749</v>
      </c>
      <c r="N42">
        <f t="shared" si="13"/>
        <v>0.6290365244399968</v>
      </c>
      <c r="O42">
        <f t="shared" si="13"/>
        <v>0.19063675496416127</v>
      </c>
    </row>
    <row r="43" spans="1:15" x14ac:dyDescent="0.25">
      <c r="A43" s="31" t="s">
        <v>12</v>
      </c>
      <c r="B43">
        <f t="shared" ref="B43:G43" si="14">COUNT(B57:B64)</f>
        <v>7</v>
      </c>
      <c r="C43">
        <f t="shared" si="14"/>
        <v>7</v>
      </c>
      <c r="D43">
        <f t="shared" si="14"/>
        <v>7</v>
      </c>
      <c r="E43">
        <f t="shared" si="14"/>
        <v>7</v>
      </c>
      <c r="F43">
        <f t="shared" si="14"/>
        <v>7</v>
      </c>
      <c r="G43">
        <f t="shared" si="14"/>
        <v>7</v>
      </c>
      <c r="I43" s="31" t="s">
        <v>12</v>
      </c>
      <c r="J43">
        <f t="shared" ref="J43:O43" si="15">COUNT(J57:J64)</f>
        <v>7</v>
      </c>
      <c r="K43">
        <f t="shared" si="15"/>
        <v>7</v>
      </c>
      <c r="L43">
        <f t="shared" si="15"/>
        <v>7</v>
      </c>
      <c r="M43">
        <f t="shared" si="15"/>
        <v>7</v>
      </c>
      <c r="N43">
        <f t="shared" si="15"/>
        <v>7</v>
      </c>
      <c r="O43">
        <f t="shared" si="15"/>
        <v>7</v>
      </c>
    </row>
    <row r="45" spans="1:15" x14ac:dyDescent="0.25">
      <c r="A45" s="9" t="s">
        <v>13</v>
      </c>
      <c r="B45">
        <f t="shared" ref="B45:G45" si="16">B42/(SQRT(B43))</f>
        <v>0</v>
      </c>
      <c r="C45">
        <f t="shared" si="16"/>
        <v>9.2029320397322256E-2</v>
      </c>
      <c r="D45">
        <f t="shared" si="16"/>
        <v>4.478488801008404E-2</v>
      </c>
      <c r="E45">
        <f t="shared" si="16"/>
        <v>8.5454969371680692E-2</v>
      </c>
      <c r="F45">
        <f t="shared" si="16"/>
        <v>7.1878032357541741E-2</v>
      </c>
      <c r="G45">
        <f t="shared" si="16"/>
        <v>6.9987071294524486E-2</v>
      </c>
      <c r="I45" s="9" t="s">
        <v>13</v>
      </c>
      <c r="J45">
        <f t="shared" ref="J45:O45" si="17">J42/(SQRT(J43))</f>
        <v>0</v>
      </c>
      <c r="K45">
        <f t="shared" si="17"/>
        <v>5.6784056955458177E-2</v>
      </c>
      <c r="L45">
        <f t="shared" si="17"/>
        <v>6.7732183482450331E-2</v>
      </c>
      <c r="M45">
        <f t="shared" si="17"/>
        <v>6.6430936236862623E-2</v>
      </c>
      <c r="N45">
        <f t="shared" si="17"/>
        <v>0.23775345846351925</v>
      </c>
      <c r="O45">
        <f t="shared" si="17"/>
        <v>7.205392062621839E-2</v>
      </c>
    </row>
    <row r="46" spans="1:15" x14ac:dyDescent="0.25">
      <c r="A46" s="9" t="s">
        <v>14</v>
      </c>
      <c r="B46" s="11"/>
      <c r="I46" s="9" t="s">
        <v>14</v>
      </c>
      <c r="J46" s="11"/>
    </row>
    <row r="47" spans="1:15" x14ac:dyDescent="0.25">
      <c r="A47" s="9" t="s">
        <v>16</v>
      </c>
      <c r="B47" s="4"/>
      <c r="F47" s="34"/>
      <c r="G47" s="34"/>
      <c r="I47" s="9" t="s">
        <v>16</v>
      </c>
      <c r="J47" s="4"/>
      <c r="N47" s="34"/>
      <c r="O47" s="34"/>
    </row>
    <row r="48" spans="1:15" x14ac:dyDescent="0.25">
      <c r="A48" s="5"/>
      <c r="B48" s="5"/>
      <c r="C48" s="5"/>
      <c r="D48" s="5"/>
      <c r="E48" s="5"/>
      <c r="F48" s="5"/>
      <c r="G48" s="5"/>
      <c r="I48" s="5"/>
      <c r="J48" s="5"/>
      <c r="K48" s="5"/>
      <c r="L48" s="5"/>
      <c r="M48" s="5"/>
      <c r="N48" s="5"/>
      <c r="O48" s="5"/>
    </row>
    <row r="49" spans="1:15" x14ac:dyDescent="0.25">
      <c r="A49" s="9" t="s">
        <v>17</v>
      </c>
      <c r="B49">
        <f t="shared" ref="B49:G55" si="18">LOG(B57)</f>
        <v>0</v>
      </c>
      <c r="C49">
        <f t="shared" si="18"/>
        <v>-6.1528310049310003E-2</v>
      </c>
      <c r="D49">
        <f t="shared" si="18"/>
        <v>4.2720384348070302E-2</v>
      </c>
      <c r="E49">
        <f t="shared" si="18"/>
        <v>-8.6693297052157128E-2</v>
      </c>
      <c r="F49">
        <f t="shared" si="18"/>
        <v>5.1072604910072136E-2</v>
      </c>
      <c r="G49">
        <f t="shared" si="18"/>
        <v>4.7165013990566773E-2</v>
      </c>
      <c r="I49" s="9" t="s">
        <v>17</v>
      </c>
      <c r="J49">
        <f t="shared" ref="J49:O55" si="19">LOG(J57)</f>
        <v>0</v>
      </c>
      <c r="K49">
        <f t="shared" si="19"/>
        <v>0.149350305213311</v>
      </c>
      <c r="L49">
        <f t="shared" si="19"/>
        <v>9.0025849705677646E-2</v>
      </c>
      <c r="M49">
        <f t="shared" si="19"/>
        <v>6.0303397423625595E-2</v>
      </c>
      <c r="N49">
        <f t="shared" si="19"/>
        <v>6.7247217476040219E-2</v>
      </c>
      <c r="O49">
        <f t="shared" si="19"/>
        <v>6.0346486205891385E-2</v>
      </c>
    </row>
    <row r="50" spans="1:15" x14ac:dyDescent="0.25">
      <c r="B50">
        <f t="shared" si="18"/>
        <v>0</v>
      </c>
      <c r="C50">
        <f t="shared" si="18"/>
        <v>-0.11289042330500899</v>
      </c>
      <c r="D50">
        <f t="shared" si="18"/>
        <v>5.6167448882117832E-2</v>
      </c>
      <c r="E50">
        <f t="shared" si="18"/>
        <v>-2.567671126532562E-2</v>
      </c>
      <c r="F50">
        <f t="shared" si="18"/>
        <v>-8.4337978626368798E-2</v>
      </c>
      <c r="G50">
        <f t="shared" si="18"/>
        <v>-2.7801791650753478E-2</v>
      </c>
      <c r="J50">
        <f t="shared" si="19"/>
        <v>0</v>
      </c>
      <c r="K50">
        <f t="shared" si="19"/>
        <v>-2.4703786065765631E-2</v>
      </c>
      <c r="L50">
        <f t="shared" si="19"/>
        <v>9.6406634667162164E-2</v>
      </c>
      <c r="M50">
        <f t="shared" si="19"/>
        <v>2.6120836268143911E-2</v>
      </c>
      <c r="N50">
        <f t="shared" si="19"/>
        <v>-4.9499616030211852E-3</v>
      </c>
      <c r="O50">
        <f t="shared" si="19"/>
        <v>5.2714329052767905E-2</v>
      </c>
    </row>
    <row r="51" spans="1:15" x14ac:dyDescent="0.25">
      <c r="B51">
        <f t="shared" si="18"/>
        <v>0</v>
      </c>
      <c r="C51">
        <f t="shared" si="18"/>
        <v>-0.44420326413891031</v>
      </c>
      <c r="D51">
        <f t="shared" si="18"/>
        <v>6.5720100226422509E-2</v>
      </c>
      <c r="E51">
        <f t="shared" si="18"/>
        <v>7.4750633465428706E-2</v>
      </c>
      <c r="F51">
        <f t="shared" si="18"/>
        <v>-0.27641299221665883</v>
      </c>
      <c r="G51">
        <f t="shared" si="18"/>
        <v>1.7653019397408154E-2</v>
      </c>
      <c r="J51">
        <f t="shared" si="19"/>
        <v>0</v>
      </c>
      <c r="K51">
        <f t="shared" si="19"/>
        <v>3.0918141792947506E-2</v>
      </c>
      <c r="L51">
        <f t="shared" si="19"/>
        <v>3.5331660614943874E-2</v>
      </c>
      <c r="M51">
        <f t="shared" si="19"/>
        <v>6.0017164292033298E-2</v>
      </c>
      <c r="N51">
        <f t="shared" si="19"/>
        <v>2.2305860592130636E-2</v>
      </c>
      <c r="O51">
        <f t="shared" si="19"/>
        <v>9.8489705644976638E-2</v>
      </c>
    </row>
    <row r="52" spans="1:15" x14ac:dyDescent="0.25">
      <c r="B52">
        <f t="shared" si="18"/>
        <v>0</v>
      </c>
      <c r="C52">
        <f t="shared" si="18"/>
        <v>7.4381197003181576E-2</v>
      </c>
      <c r="D52">
        <f t="shared" si="18"/>
        <v>8.5594513675573483E-2</v>
      </c>
      <c r="E52">
        <f t="shared" si="18"/>
        <v>0.17652793969092592</v>
      </c>
      <c r="F52">
        <f t="shared" si="18"/>
        <v>4.3800674453483145E-2</v>
      </c>
      <c r="G52">
        <f t="shared" si="18"/>
        <v>0.1604448198538862</v>
      </c>
      <c r="J52">
        <f t="shared" si="19"/>
        <v>0</v>
      </c>
      <c r="K52">
        <f t="shared" si="19"/>
        <v>-1.106621348474089E-2</v>
      </c>
      <c r="L52">
        <f t="shared" si="19"/>
        <v>4.9271918373137567E-2</v>
      </c>
      <c r="M52">
        <f t="shared" si="19"/>
        <v>0.13592638225601694</v>
      </c>
      <c r="N52">
        <f t="shared" si="19"/>
        <v>0.22811946518733212</v>
      </c>
      <c r="O52">
        <f t="shared" si="19"/>
        <v>0.17026054162450122</v>
      </c>
    </row>
    <row r="53" spans="1:15" x14ac:dyDescent="0.25">
      <c r="B53">
        <f t="shared" si="18"/>
        <v>0</v>
      </c>
      <c r="C53">
        <f t="shared" si="18"/>
        <v>-5.4404668947706149E-3</v>
      </c>
      <c r="D53">
        <f t="shared" si="18"/>
        <v>-2.545376771768014E-2</v>
      </c>
      <c r="E53">
        <f t="shared" si="18"/>
        <v>-7.704681763825133E-2</v>
      </c>
      <c r="F53">
        <f t="shared" si="18"/>
        <v>-6.9860233067672167E-2</v>
      </c>
      <c r="G53">
        <f t="shared" si="18"/>
        <v>-1.9234002051616804E-3</v>
      </c>
      <c r="J53">
        <f t="shared" si="19"/>
        <v>0</v>
      </c>
      <c r="K53">
        <f t="shared" si="19"/>
        <v>3.4592395644821661E-3</v>
      </c>
      <c r="L53">
        <f t="shared" si="19"/>
        <v>-9.5084140942368698E-3</v>
      </c>
      <c r="M53">
        <f t="shared" si="19"/>
        <v>-3.4521718422291903E-2</v>
      </c>
      <c r="N53">
        <f t="shared" si="19"/>
        <v>-0.13701161590510172</v>
      </c>
      <c r="O53">
        <f t="shared" si="19"/>
        <v>6.0893477530605863E-3</v>
      </c>
    </row>
    <row r="54" spans="1:15" x14ac:dyDescent="0.25">
      <c r="B54">
        <f t="shared" si="18"/>
        <v>0</v>
      </c>
      <c r="C54">
        <f t="shared" si="18"/>
        <v>-1.513978017232559E-2</v>
      </c>
      <c r="D54">
        <f t="shared" si="18"/>
        <v>3.3798775699787342E-2</v>
      </c>
      <c r="E54">
        <f t="shared" si="18"/>
        <v>2.2061561247802598E-2</v>
      </c>
      <c r="F54">
        <f t="shared" si="18"/>
        <v>-0.10068574011499931</v>
      </c>
      <c r="G54">
        <f t="shared" si="18"/>
        <v>6.3227869261761438E-2</v>
      </c>
      <c r="J54">
        <f t="shared" si="19"/>
        <v>0</v>
      </c>
      <c r="K54">
        <f t="shared" si="19"/>
        <v>7.3393515889946234E-2</v>
      </c>
      <c r="L54">
        <f t="shared" si="19"/>
        <v>8.3220491016984047E-3</v>
      </c>
      <c r="M54">
        <f t="shared" si="19"/>
        <v>-1.7895006496070238E-3</v>
      </c>
      <c r="N54">
        <f t="shared" si="19"/>
        <v>0.10562734332009957</v>
      </c>
      <c r="O54">
        <f t="shared" si="19"/>
        <v>3.1513086319344262E-2</v>
      </c>
    </row>
    <row r="55" spans="1:15" x14ac:dyDescent="0.25">
      <c r="B55">
        <f t="shared" si="18"/>
        <v>0</v>
      </c>
      <c r="C55">
        <f t="shared" si="18"/>
        <v>7.8480210509776424E-3</v>
      </c>
      <c r="D55">
        <f t="shared" si="18"/>
        <v>-6.7467893604569715E-2</v>
      </c>
      <c r="E55">
        <f t="shared" si="18"/>
        <v>-5.2881084120080725E-2</v>
      </c>
      <c r="F55">
        <f t="shared" si="18"/>
        <v>-0.11050612968343961</v>
      </c>
      <c r="G55">
        <f t="shared" si="18"/>
        <v>-8.8498289290636259E-2</v>
      </c>
      <c r="J55">
        <f t="shared" si="19"/>
        <v>0</v>
      </c>
      <c r="K55">
        <f t="shared" si="19"/>
        <v>7.8693463746666529E-3</v>
      </c>
      <c r="L55">
        <f t="shared" si="19"/>
        <v>0.19094683972078699</v>
      </c>
      <c r="M55">
        <f t="shared" si="19"/>
        <v>0.15954974892209761</v>
      </c>
      <c r="N55">
        <f t="shared" si="19"/>
        <v>0.4425622301514166</v>
      </c>
      <c r="O55">
        <f t="shared" si="19"/>
        <v>0.19115719340900394</v>
      </c>
    </row>
    <row r="56" spans="1:15" x14ac:dyDescent="0.25">
      <c r="A56" s="5"/>
      <c r="B56" s="5"/>
      <c r="C56" s="5"/>
      <c r="D56" s="5"/>
      <c r="E56" s="5"/>
      <c r="F56" s="5"/>
      <c r="G56" s="5"/>
      <c r="H56" s="2"/>
      <c r="I56" s="5"/>
      <c r="J56" s="5"/>
      <c r="K56" s="5"/>
      <c r="L56" s="5"/>
      <c r="M56" s="5"/>
      <c r="N56" s="5"/>
      <c r="O56" s="5"/>
    </row>
    <row r="57" spans="1:15" x14ac:dyDescent="0.25">
      <c r="A57" s="31" t="s">
        <v>18</v>
      </c>
      <c r="B57">
        <v>1</v>
      </c>
      <c r="C57">
        <v>0.86790400000000001</v>
      </c>
      <c r="D57">
        <v>1.1033679999999999</v>
      </c>
      <c r="E57">
        <v>0.81904299999999997</v>
      </c>
      <c r="F57">
        <v>1.1247929999999999</v>
      </c>
      <c r="G57">
        <v>1.1147180000000001</v>
      </c>
      <c r="I57" s="31" t="s">
        <v>18</v>
      </c>
      <c r="J57">
        <v>1</v>
      </c>
      <c r="K57">
        <v>1.410426</v>
      </c>
      <c r="L57">
        <v>1.230342</v>
      </c>
      <c r="M57">
        <v>1.1489560000000001</v>
      </c>
      <c r="N57">
        <v>1.1674739999999999</v>
      </c>
      <c r="O57">
        <v>1.14907</v>
      </c>
    </row>
    <row r="58" spans="1:15" x14ac:dyDescent="0.25">
      <c r="B58">
        <v>1</v>
      </c>
      <c r="C58">
        <v>0.77109799999999995</v>
      </c>
      <c r="D58">
        <v>1.138066</v>
      </c>
      <c r="E58">
        <v>0.94259099999999996</v>
      </c>
      <c r="F58">
        <v>0.82349700000000003</v>
      </c>
      <c r="G58">
        <v>0.93798999999999999</v>
      </c>
      <c r="J58">
        <v>1</v>
      </c>
      <c r="K58">
        <v>0.94470500000000002</v>
      </c>
      <c r="L58">
        <v>1.2485520000000001</v>
      </c>
      <c r="M58">
        <v>1.0619909999999999</v>
      </c>
      <c r="N58">
        <v>0.98866699999999996</v>
      </c>
      <c r="O58">
        <v>1.1290530000000001</v>
      </c>
    </row>
    <row r="59" spans="1:15" x14ac:dyDescent="0.25">
      <c r="B59">
        <v>1</v>
      </c>
      <c r="C59">
        <v>0.35958099999999998</v>
      </c>
      <c r="D59">
        <v>1.163376</v>
      </c>
      <c r="E59">
        <v>1.1878200000000001</v>
      </c>
      <c r="F59">
        <v>0.52915999999999996</v>
      </c>
      <c r="G59">
        <v>1.041485</v>
      </c>
      <c r="J59">
        <v>1</v>
      </c>
      <c r="K59">
        <v>1.073787</v>
      </c>
      <c r="L59">
        <v>1.0847549999999999</v>
      </c>
      <c r="M59">
        <v>1.148199</v>
      </c>
      <c r="N59">
        <v>1.0527029999999999</v>
      </c>
      <c r="O59">
        <v>1.2545550000000001</v>
      </c>
    </row>
    <row r="60" spans="1:15" x14ac:dyDescent="0.25">
      <c r="B60">
        <v>1</v>
      </c>
      <c r="C60">
        <v>1.1868099999999999</v>
      </c>
      <c r="D60">
        <v>1.2178519999999999</v>
      </c>
      <c r="E60">
        <v>1.501509</v>
      </c>
      <c r="F60">
        <v>1.1061160000000001</v>
      </c>
      <c r="G60">
        <v>1.4469209999999999</v>
      </c>
      <c r="J60">
        <v>1</v>
      </c>
      <c r="K60">
        <v>0.97484099999999996</v>
      </c>
      <c r="L60">
        <v>1.120139</v>
      </c>
      <c r="M60">
        <v>1.367497</v>
      </c>
      <c r="N60">
        <v>1.690906</v>
      </c>
      <c r="O60">
        <v>1.4799960000000001</v>
      </c>
    </row>
    <row r="61" spans="1:15" x14ac:dyDescent="0.25">
      <c r="B61">
        <v>1</v>
      </c>
      <c r="C61">
        <v>0.98755099999999996</v>
      </c>
      <c r="D61">
        <v>0.943075</v>
      </c>
      <c r="E61">
        <v>0.83743900000000004</v>
      </c>
      <c r="F61">
        <v>0.85141199999999995</v>
      </c>
      <c r="G61">
        <v>0.99558100000000005</v>
      </c>
      <c r="J61">
        <v>1</v>
      </c>
      <c r="K61">
        <v>1.007997</v>
      </c>
      <c r="L61">
        <v>0.97834399999999999</v>
      </c>
      <c r="M61">
        <v>0.92358799999999996</v>
      </c>
      <c r="N61">
        <v>0.72943800000000003</v>
      </c>
      <c r="O61">
        <v>1.0141199999999999</v>
      </c>
    </row>
    <row r="62" spans="1:15" x14ac:dyDescent="0.25">
      <c r="B62">
        <v>1</v>
      </c>
      <c r="C62">
        <v>0.96574000000000004</v>
      </c>
      <c r="D62">
        <v>1.0809329999999999</v>
      </c>
      <c r="E62">
        <v>1.052111</v>
      </c>
      <c r="F62">
        <v>0.79307499999999997</v>
      </c>
      <c r="G62">
        <v>1.1567190000000001</v>
      </c>
      <c r="J62">
        <v>1</v>
      </c>
      <c r="K62">
        <v>1.1841140000000001</v>
      </c>
      <c r="L62">
        <v>1.019347</v>
      </c>
      <c r="M62">
        <v>0.995888</v>
      </c>
      <c r="N62">
        <v>1.275344</v>
      </c>
      <c r="O62">
        <v>1.075259</v>
      </c>
    </row>
    <row r="63" spans="1:15" x14ac:dyDescent="0.25">
      <c r="B63">
        <v>1</v>
      </c>
      <c r="C63">
        <v>1.018235</v>
      </c>
      <c r="D63">
        <v>0.85611499999999996</v>
      </c>
      <c r="E63">
        <v>0.88535799999999998</v>
      </c>
      <c r="F63">
        <v>0.775343</v>
      </c>
      <c r="G63">
        <v>0.81564599999999998</v>
      </c>
      <c r="J63">
        <v>1</v>
      </c>
      <c r="K63">
        <v>1.0182850000000001</v>
      </c>
      <c r="L63">
        <v>1.552197</v>
      </c>
      <c r="M63">
        <v>1.4439420000000001</v>
      </c>
      <c r="N63">
        <v>2.7705259999999998</v>
      </c>
      <c r="O63">
        <v>1.5529489999999999</v>
      </c>
    </row>
    <row r="64" spans="1:15" x14ac:dyDescent="0.25">
      <c r="A64" s="5"/>
      <c r="B64" s="5"/>
      <c r="C64" s="5"/>
      <c r="D64" s="5"/>
      <c r="E64" s="5"/>
      <c r="F64" s="5"/>
      <c r="G64" s="5"/>
      <c r="I64" s="5"/>
      <c r="J64" s="5"/>
      <c r="K64" s="5"/>
      <c r="L64" s="5"/>
      <c r="M64" s="5"/>
      <c r="N64" s="5"/>
      <c r="O64" s="5"/>
    </row>
    <row r="69" spans="1:15" ht="28.5" x14ac:dyDescent="0.45">
      <c r="A69" s="1" t="s">
        <v>21</v>
      </c>
    </row>
    <row r="70" spans="1:15" x14ac:dyDescent="0.25">
      <c r="A70" s="9" t="s">
        <v>75</v>
      </c>
      <c r="B70" s="5" t="s">
        <v>6</v>
      </c>
      <c r="C70" s="2"/>
      <c r="I70" s="9" t="s">
        <v>75</v>
      </c>
      <c r="J70" s="5" t="s">
        <v>76</v>
      </c>
      <c r="K70" s="2"/>
    </row>
    <row r="71" spans="1:15" x14ac:dyDescent="0.25">
      <c r="A71" s="8" t="s">
        <v>36</v>
      </c>
      <c r="B71" s="33" t="s">
        <v>79</v>
      </c>
      <c r="C71" s="33" t="s">
        <v>80</v>
      </c>
      <c r="D71" s="5" t="s">
        <v>81</v>
      </c>
      <c r="E71" s="5" t="s">
        <v>82</v>
      </c>
      <c r="F71" s="5" t="s">
        <v>83</v>
      </c>
      <c r="G71" s="5" t="s">
        <v>39</v>
      </c>
      <c r="I71" s="8" t="s">
        <v>36</v>
      </c>
      <c r="J71" s="33" t="s">
        <v>79</v>
      </c>
      <c r="K71" s="33" t="s">
        <v>80</v>
      </c>
      <c r="L71" s="5" t="s">
        <v>81</v>
      </c>
      <c r="M71" s="5" t="s">
        <v>82</v>
      </c>
      <c r="N71" s="5" t="s">
        <v>83</v>
      </c>
      <c r="O71" s="5" t="s">
        <v>39</v>
      </c>
    </row>
    <row r="73" spans="1:15" x14ac:dyDescent="0.25">
      <c r="A73" s="9" t="s">
        <v>10</v>
      </c>
      <c r="B73">
        <f t="shared" ref="B73:G73" si="20">AVERAGE(B88:B94)</f>
        <v>1</v>
      </c>
      <c r="C73">
        <f t="shared" si="20"/>
        <v>0.86932199999999993</v>
      </c>
      <c r="D73">
        <f t="shared" si="20"/>
        <v>0.90185400000000004</v>
      </c>
      <c r="E73">
        <f t="shared" si="20"/>
        <v>0.85403749999999989</v>
      </c>
      <c r="F73">
        <f t="shared" si="20"/>
        <v>0.91398833333333318</v>
      </c>
      <c r="G73">
        <f t="shared" si="20"/>
        <v>0.95917666666666668</v>
      </c>
      <c r="I73" s="9" t="s">
        <v>10</v>
      </c>
      <c r="J73">
        <f t="shared" ref="J73:O73" si="21">AVERAGE(J88:J94)</f>
        <v>1</v>
      </c>
      <c r="K73">
        <f t="shared" si="21"/>
        <v>1.0922639999999999</v>
      </c>
      <c r="L73">
        <f t="shared" si="21"/>
        <v>1.0100966666666666</v>
      </c>
      <c r="M73">
        <f t="shared" si="21"/>
        <v>0.86689549999999993</v>
      </c>
      <c r="N73">
        <f t="shared" si="21"/>
        <v>0.9573934999999999</v>
      </c>
      <c r="O73">
        <f t="shared" si="21"/>
        <v>1.0893513333333333</v>
      </c>
    </row>
    <row r="74" spans="1:15" x14ac:dyDescent="0.25">
      <c r="A74" s="9" t="s">
        <v>11</v>
      </c>
      <c r="B74">
        <f t="shared" ref="B74:G74" si="22">_xlfn.STDEV.P(B88:B94)</f>
        <v>0</v>
      </c>
      <c r="C74">
        <f t="shared" si="22"/>
        <v>0.23908890232714733</v>
      </c>
      <c r="D74">
        <f t="shared" si="22"/>
        <v>0.23148324664145048</v>
      </c>
      <c r="E74">
        <f t="shared" si="22"/>
        <v>0.35833556903120428</v>
      </c>
      <c r="F74">
        <f t="shared" si="22"/>
        <v>0.194765568278608</v>
      </c>
      <c r="G74">
        <f t="shared" si="22"/>
        <v>0.25269107927511431</v>
      </c>
      <c r="I74" s="9" t="s">
        <v>11</v>
      </c>
      <c r="J74">
        <f t="shared" ref="J74:O74" si="23">_xlfn.STDEV.P(J88:J94)</f>
        <v>0</v>
      </c>
      <c r="K74">
        <f t="shared" si="23"/>
        <v>0.16668602503109542</v>
      </c>
      <c r="L74">
        <f t="shared" si="23"/>
        <v>0.26183836654360276</v>
      </c>
      <c r="M74">
        <f t="shared" si="23"/>
        <v>8.1819216772406222E-2</v>
      </c>
      <c r="N74">
        <f t="shared" si="23"/>
        <v>0.22526684010505574</v>
      </c>
      <c r="O74">
        <f t="shared" si="23"/>
        <v>0.2344141077151479</v>
      </c>
    </row>
    <row r="75" spans="1:15" x14ac:dyDescent="0.25">
      <c r="A75" s="31" t="s">
        <v>12</v>
      </c>
      <c r="B75">
        <f t="shared" ref="B75:G75" si="24">COUNT(B88:B94)</f>
        <v>6</v>
      </c>
      <c r="C75">
        <f t="shared" si="24"/>
        <v>6</v>
      </c>
      <c r="D75">
        <f t="shared" si="24"/>
        <v>6</v>
      </c>
      <c r="E75">
        <f t="shared" si="24"/>
        <v>6</v>
      </c>
      <c r="F75">
        <f t="shared" si="24"/>
        <v>6</v>
      </c>
      <c r="G75">
        <f t="shared" si="24"/>
        <v>6</v>
      </c>
      <c r="I75" s="31" t="s">
        <v>12</v>
      </c>
      <c r="J75">
        <f t="shared" ref="J75:O75" si="25">COUNT(J88:J94)</f>
        <v>6</v>
      </c>
      <c r="K75">
        <f t="shared" si="25"/>
        <v>6</v>
      </c>
      <c r="L75">
        <f t="shared" si="25"/>
        <v>6</v>
      </c>
      <c r="M75">
        <f t="shared" si="25"/>
        <v>6</v>
      </c>
      <c r="N75">
        <f t="shared" si="25"/>
        <v>6</v>
      </c>
      <c r="O75">
        <f t="shared" si="25"/>
        <v>6</v>
      </c>
    </row>
    <row r="77" spans="1:15" x14ac:dyDescent="0.25">
      <c r="A77" s="9" t="s">
        <v>13</v>
      </c>
      <c r="B77">
        <f t="shared" ref="B77:G77" si="26">B74/(SQRT(B75))</f>
        <v>0</v>
      </c>
      <c r="C77">
        <f t="shared" si="26"/>
        <v>9.7607635643939428E-2</v>
      </c>
      <c r="D77">
        <f t="shared" si="26"/>
        <v>9.4502639712396933E-2</v>
      </c>
      <c r="E77">
        <f t="shared" si="26"/>
        <v>0.14628988346938473</v>
      </c>
      <c r="F77">
        <f t="shared" si="26"/>
        <v>7.9512710290964503E-2</v>
      </c>
      <c r="G77">
        <f t="shared" si="26"/>
        <v>0.1031607011295339</v>
      </c>
      <c r="I77" s="9" t="s">
        <v>13</v>
      </c>
      <c r="J77">
        <f t="shared" ref="J77:O77" si="27">J74/(SQRT(J75))</f>
        <v>0</v>
      </c>
      <c r="K77">
        <f t="shared" si="27"/>
        <v>6.8049284763161397E-2</v>
      </c>
      <c r="L77">
        <f t="shared" si="27"/>
        <v>0.10689506551927619</v>
      </c>
      <c r="M77">
        <f t="shared" si="27"/>
        <v>3.3402555374427073E-2</v>
      </c>
      <c r="N77">
        <f t="shared" si="27"/>
        <v>9.1964802371085383E-2</v>
      </c>
      <c r="O77">
        <f t="shared" si="27"/>
        <v>9.5699158735320977E-2</v>
      </c>
    </row>
    <row r="78" spans="1:15" x14ac:dyDescent="0.25">
      <c r="A78" s="9" t="s">
        <v>14</v>
      </c>
      <c r="B78" s="11"/>
      <c r="I78" s="9" t="s">
        <v>14</v>
      </c>
      <c r="J78" s="11"/>
    </row>
    <row r="79" spans="1:15" x14ac:dyDescent="0.25">
      <c r="A79" s="9" t="s">
        <v>16</v>
      </c>
      <c r="B79" s="4"/>
      <c r="F79" s="34"/>
      <c r="G79" s="34"/>
      <c r="I79" s="9" t="s">
        <v>16</v>
      </c>
      <c r="J79" s="4"/>
      <c r="N79" s="34"/>
      <c r="O79" s="34"/>
    </row>
    <row r="80" spans="1:15" x14ac:dyDescent="0.25">
      <c r="A80" s="5"/>
      <c r="B80" s="5"/>
      <c r="C80" s="5"/>
      <c r="D80" s="5"/>
      <c r="E80" s="5"/>
      <c r="F80" s="5"/>
      <c r="G80" s="5"/>
      <c r="I80" s="5"/>
      <c r="J80" s="5"/>
      <c r="K80" s="5"/>
      <c r="L80" s="5"/>
      <c r="M80" s="5"/>
      <c r="N80" s="5"/>
      <c r="O80" s="5"/>
    </row>
    <row r="81" spans="1:15" x14ac:dyDescent="0.25">
      <c r="A81" s="9" t="s">
        <v>17</v>
      </c>
      <c r="B81">
        <f t="shared" ref="B81:G86" si="28">LOG(B88)</f>
        <v>0</v>
      </c>
      <c r="C81">
        <f t="shared" si="28"/>
        <v>-0.22885880037098288</v>
      </c>
      <c r="D81">
        <f t="shared" si="28"/>
        <v>5.13130852113588E-2</v>
      </c>
      <c r="E81">
        <f t="shared" si="28"/>
        <v>-7.8302082177791069E-2</v>
      </c>
      <c r="F81">
        <f t="shared" si="28"/>
        <v>-0.10221736019110653</v>
      </c>
      <c r="G81">
        <f t="shared" si="28"/>
        <v>7.2242175119690583E-2</v>
      </c>
      <c r="I81" s="9" t="s">
        <v>17</v>
      </c>
      <c r="J81">
        <f t="shared" ref="J81:O86" si="29">LOG(J88)</f>
        <v>0</v>
      </c>
      <c r="K81">
        <f t="shared" si="29"/>
        <v>5.2219767481819973E-2</v>
      </c>
      <c r="L81">
        <f t="shared" si="29"/>
        <v>-7.2553154478676329E-2</v>
      </c>
      <c r="M81">
        <f t="shared" si="29"/>
        <v>-4.321995264251674E-2</v>
      </c>
      <c r="N81">
        <f t="shared" si="29"/>
        <v>5.3881337814642792E-2</v>
      </c>
      <c r="O81">
        <f t="shared" si="29"/>
        <v>6.2426663278627254E-2</v>
      </c>
    </row>
    <row r="82" spans="1:15" x14ac:dyDescent="0.25">
      <c r="B82">
        <f t="shared" si="28"/>
        <v>0</v>
      </c>
      <c r="C82">
        <f t="shared" si="28"/>
        <v>0.11548769380089906</v>
      </c>
      <c r="D82">
        <f t="shared" si="28"/>
        <v>0.10394116879545816</v>
      </c>
      <c r="E82">
        <f t="shared" si="28"/>
        <v>0.20641458519737541</v>
      </c>
      <c r="F82">
        <f t="shared" si="28"/>
        <v>7.613122346901717E-2</v>
      </c>
      <c r="G82">
        <f t="shared" si="28"/>
        <v>0.14007919340221539</v>
      </c>
      <c r="J82">
        <f t="shared" si="29"/>
        <v>0</v>
      </c>
      <c r="K82">
        <f t="shared" si="29"/>
        <v>-0.12495784598591306</v>
      </c>
      <c r="L82">
        <f t="shared" si="29"/>
        <v>-0.11321213858661999</v>
      </c>
      <c r="M82">
        <f t="shared" si="29"/>
        <v>-9.9383837998156643E-2</v>
      </c>
      <c r="N82">
        <f t="shared" si="29"/>
        <v>-0.14722976043259747</v>
      </c>
      <c r="O82">
        <f t="shared" si="29"/>
        <v>0.13082440486117194</v>
      </c>
    </row>
    <row r="83" spans="1:15" x14ac:dyDescent="0.25">
      <c r="B83">
        <f t="shared" si="28"/>
        <v>0</v>
      </c>
      <c r="C83">
        <f t="shared" si="28"/>
        <v>-5.1109475140359531E-2</v>
      </c>
      <c r="D83">
        <f t="shared" si="28"/>
        <v>-0.20937147788112559</v>
      </c>
      <c r="E83">
        <f t="shared" si="28"/>
        <v>-0.27901012759133914</v>
      </c>
      <c r="F83">
        <f t="shared" si="28"/>
        <v>-0.20937147788112559</v>
      </c>
      <c r="G83">
        <f t="shared" si="28"/>
        <v>-0.20937147788112559</v>
      </c>
      <c r="J83">
        <f t="shared" si="29"/>
        <v>0</v>
      </c>
      <c r="K83">
        <f t="shared" si="29"/>
        <v>4.7552493395362397E-2</v>
      </c>
      <c r="L83">
        <f t="shared" si="29"/>
        <v>-8.5395604202635075E-2</v>
      </c>
      <c r="M83">
        <f t="shared" si="29"/>
        <v>-9.3448403780634917E-2</v>
      </c>
      <c r="N83">
        <f t="shared" si="29"/>
        <v>-8.0095442007020859E-2</v>
      </c>
      <c r="O83">
        <f t="shared" si="29"/>
        <v>1.2184027074408224E-2</v>
      </c>
    </row>
    <row r="84" spans="1:15" x14ac:dyDescent="0.25">
      <c r="B84">
        <f t="shared" si="28"/>
        <v>0</v>
      </c>
      <c r="C84">
        <f t="shared" si="28"/>
        <v>-0.1989360370077545</v>
      </c>
      <c r="D84">
        <f t="shared" si="28"/>
        <v>-4.2854545931646636E-2</v>
      </c>
      <c r="E84">
        <f t="shared" si="28"/>
        <v>-6.1881231606809466E-2</v>
      </c>
      <c r="F84">
        <f t="shared" si="28"/>
        <v>-4.2854545931646636E-2</v>
      </c>
      <c r="G84">
        <f t="shared" si="28"/>
        <v>-4.2854545931646636E-2</v>
      </c>
      <c r="J84">
        <f t="shared" si="29"/>
        <v>0</v>
      </c>
      <c r="K84">
        <f t="shared" si="29"/>
        <v>5.1185334568682739E-2</v>
      </c>
      <c r="L84">
        <f t="shared" si="29"/>
        <v>2.5779643269316897E-2</v>
      </c>
      <c r="M84">
        <f t="shared" si="29"/>
        <v>-0.10670328732430671</v>
      </c>
      <c r="N84">
        <f t="shared" si="29"/>
        <v>-1.9489414100748854E-2</v>
      </c>
      <c r="O84">
        <f t="shared" si="29"/>
        <v>-2.2527901170098202E-2</v>
      </c>
    </row>
    <row r="85" spans="1:15" x14ac:dyDescent="0.25">
      <c r="B85">
        <f t="shared" si="28"/>
        <v>0</v>
      </c>
      <c r="C85">
        <f t="shared" si="28"/>
        <v>-3.0918649121309755E-3</v>
      </c>
      <c r="D85">
        <f t="shared" si="28"/>
        <v>-9.6134946515119099E-2</v>
      </c>
      <c r="E85">
        <f t="shared" si="28"/>
        <v>-0.15981985586107819</v>
      </c>
      <c r="F85">
        <f t="shared" si="28"/>
        <v>5.0487639708771369E-2</v>
      </c>
      <c r="G85">
        <f t="shared" si="28"/>
        <v>-5.1058670693969771E-2</v>
      </c>
      <c r="J85">
        <f t="shared" si="29"/>
        <v>0</v>
      </c>
      <c r="K85">
        <f t="shared" si="29"/>
        <v>0.11557822958200435</v>
      </c>
      <c r="L85">
        <f t="shared" si="29"/>
        <v>5.8961651146618712E-3</v>
      </c>
      <c r="M85">
        <f t="shared" si="29"/>
        <v>-4.6972801213896381E-2</v>
      </c>
      <c r="N85">
        <f t="shared" si="29"/>
        <v>-0.12081348461068746</v>
      </c>
      <c r="O85">
        <f t="shared" si="29"/>
        <v>-0.16094388197106002</v>
      </c>
    </row>
    <row r="86" spans="1:15" x14ac:dyDescent="0.25">
      <c r="B86">
        <f t="shared" si="28"/>
        <v>0</v>
      </c>
      <c r="C86">
        <f t="shared" si="28"/>
        <v>-9.3384858551595895E-2</v>
      </c>
      <c r="D86">
        <f t="shared" si="28"/>
        <v>-0.1609287835377253</v>
      </c>
      <c r="E86">
        <f t="shared" si="28"/>
        <v>-0.22518752262296579</v>
      </c>
      <c r="F86">
        <f t="shared" si="28"/>
        <v>-6.7910979548167189E-2</v>
      </c>
      <c r="G86">
        <f t="shared" si="28"/>
        <v>-0.10743794721851949</v>
      </c>
      <c r="J86">
        <f t="shared" si="29"/>
        <v>0</v>
      </c>
      <c r="K86">
        <f t="shared" si="29"/>
        <v>5.3135320805978707E-2</v>
      </c>
      <c r="L86">
        <f t="shared" si="29"/>
        <v>0.18965423103393814</v>
      </c>
      <c r="M86">
        <f t="shared" si="29"/>
        <v>6.292289703644139E-3</v>
      </c>
      <c r="N86">
        <f t="shared" si="29"/>
        <v>0.13191974350582852</v>
      </c>
      <c r="O86">
        <f t="shared" si="29"/>
        <v>0.13410184885538987</v>
      </c>
    </row>
    <row r="87" spans="1:15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15" x14ac:dyDescent="0.25">
      <c r="A88" s="31" t="s">
        <v>18</v>
      </c>
      <c r="B88">
        <v>1</v>
      </c>
      <c r="C88">
        <v>0.59039299999999995</v>
      </c>
      <c r="D88">
        <v>1.125416</v>
      </c>
      <c r="E88">
        <v>0.83502200000000004</v>
      </c>
      <c r="F88">
        <v>0.79028299999999996</v>
      </c>
      <c r="G88">
        <v>1.180979</v>
      </c>
      <c r="I88" s="31" t="s">
        <v>18</v>
      </c>
      <c r="J88">
        <v>1</v>
      </c>
      <c r="K88">
        <v>1.1277680000000001</v>
      </c>
      <c r="L88">
        <v>0.84614900000000004</v>
      </c>
      <c r="M88">
        <v>0.90527400000000002</v>
      </c>
      <c r="N88">
        <v>1.132091</v>
      </c>
      <c r="O88">
        <v>1.154587</v>
      </c>
    </row>
    <row r="89" spans="1:15" x14ac:dyDescent="0.25">
      <c r="B89">
        <v>1</v>
      </c>
      <c r="C89">
        <v>1.3046310000000001</v>
      </c>
      <c r="D89">
        <v>1.270402</v>
      </c>
      <c r="E89">
        <v>1.608476</v>
      </c>
      <c r="F89">
        <v>1.1916020000000001</v>
      </c>
      <c r="G89">
        <v>1.380636</v>
      </c>
      <c r="J89">
        <v>1</v>
      </c>
      <c r="K89">
        <v>0.74996700000000005</v>
      </c>
      <c r="L89">
        <v>0.77052699999999996</v>
      </c>
      <c r="M89">
        <v>0.79545600000000005</v>
      </c>
      <c r="N89">
        <v>0.712476</v>
      </c>
      <c r="O89">
        <v>1.351526</v>
      </c>
    </row>
    <row r="90" spans="1:15" x14ac:dyDescent="0.25">
      <c r="B90">
        <v>1</v>
      </c>
      <c r="C90">
        <v>0.88897700000000002</v>
      </c>
      <c r="D90">
        <v>0.61748800000000004</v>
      </c>
      <c r="E90">
        <v>0.52600499999999994</v>
      </c>
      <c r="F90">
        <v>0.61748800000000004</v>
      </c>
      <c r="G90">
        <v>0.61748800000000004</v>
      </c>
      <c r="J90">
        <v>1</v>
      </c>
      <c r="K90">
        <v>1.115713</v>
      </c>
      <c r="L90">
        <v>0.82149399999999995</v>
      </c>
      <c r="M90">
        <v>0.80640199999999995</v>
      </c>
      <c r="N90">
        <v>0.83158100000000001</v>
      </c>
      <c r="O90">
        <v>1.0284519999999999</v>
      </c>
    </row>
    <row r="91" spans="1:15" x14ac:dyDescent="0.25">
      <c r="B91">
        <v>1</v>
      </c>
      <c r="C91">
        <v>0.63250499999999998</v>
      </c>
      <c r="D91">
        <v>0.90603599999999995</v>
      </c>
      <c r="E91">
        <v>0.86719900000000005</v>
      </c>
      <c r="F91">
        <v>0.90603599999999995</v>
      </c>
      <c r="G91">
        <v>0.90603599999999995</v>
      </c>
      <c r="J91">
        <v>1</v>
      </c>
      <c r="K91">
        <v>1.1250849999999999</v>
      </c>
      <c r="L91">
        <v>1.0611569999999999</v>
      </c>
      <c r="M91">
        <v>0.78216200000000002</v>
      </c>
      <c r="N91">
        <v>0.95611599999999997</v>
      </c>
      <c r="O91">
        <v>0.94945000000000002</v>
      </c>
    </row>
    <row r="92" spans="1:15" x14ac:dyDescent="0.25">
      <c r="B92">
        <v>1</v>
      </c>
      <c r="C92">
        <v>0.99290599999999996</v>
      </c>
      <c r="D92">
        <v>0.80142899999999995</v>
      </c>
      <c r="E92">
        <v>0.69211800000000001</v>
      </c>
      <c r="F92">
        <v>1.1232789999999999</v>
      </c>
      <c r="G92">
        <v>0.88908100000000001</v>
      </c>
      <c r="J92">
        <v>1</v>
      </c>
      <c r="K92">
        <v>1.3049029999999999</v>
      </c>
      <c r="L92">
        <v>1.0136689999999999</v>
      </c>
      <c r="M92">
        <v>0.89748499999999998</v>
      </c>
      <c r="N92">
        <v>0.757158</v>
      </c>
      <c r="O92">
        <v>0.69032899999999997</v>
      </c>
    </row>
    <row r="93" spans="1:15" x14ac:dyDescent="0.25">
      <c r="B93">
        <v>1</v>
      </c>
      <c r="C93">
        <v>0.80652000000000001</v>
      </c>
      <c r="D93">
        <v>0.69035299999999999</v>
      </c>
      <c r="E93">
        <v>0.59540499999999996</v>
      </c>
      <c r="F93">
        <v>0.85524199999999995</v>
      </c>
      <c r="G93">
        <v>0.78083999999999998</v>
      </c>
      <c r="J93">
        <v>1</v>
      </c>
      <c r="K93">
        <v>1.1301479999999999</v>
      </c>
      <c r="L93">
        <v>1.5475840000000001</v>
      </c>
      <c r="M93">
        <v>1.014594</v>
      </c>
      <c r="N93">
        <v>1.3549389999999999</v>
      </c>
      <c r="O93">
        <v>1.361764</v>
      </c>
    </row>
    <row r="94" spans="1:15" x14ac:dyDescent="0.25">
      <c r="A94" s="5"/>
      <c r="B94" s="5"/>
      <c r="C94" s="5"/>
      <c r="D94" s="5"/>
      <c r="E94" s="5"/>
      <c r="F94" s="5"/>
      <c r="G94" s="5"/>
      <c r="I94" s="5"/>
      <c r="J94" s="5"/>
      <c r="K94" s="5"/>
      <c r="L94" s="5"/>
      <c r="M94" s="5"/>
      <c r="N94" s="5"/>
      <c r="O94" s="5"/>
    </row>
    <row r="98" spans="1:15" x14ac:dyDescent="0.25">
      <c r="A98" s="9" t="s">
        <v>86</v>
      </c>
      <c r="B98" s="5" t="s">
        <v>6</v>
      </c>
      <c r="C98" s="2"/>
      <c r="I98" s="9" t="s">
        <v>86</v>
      </c>
      <c r="J98" s="5" t="s">
        <v>76</v>
      </c>
      <c r="K98" s="2"/>
    </row>
    <row r="99" spans="1:15" x14ac:dyDescent="0.25">
      <c r="A99" s="8" t="s">
        <v>36</v>
      </c>
      <c r="B99" s="33" t="s">
        <v>79</v>
      </c>
      <c r="C99" s="33" t="s">
        <v>80</v>
      </c>
      <c r="D99" s="5" t="s">
        <v>81</v>
      </c>
      <c r="E99" s="5" t="s">
        <v>82</v>
      </c>
      <c r="F99" s="5" t="s">
        <v>83</v>
      </c>
      <c r="G99" s="5" t="s">
        <v>39</v>
      </c>
      <c r="I99" s="8" t="s">
        <v>36</v>
      </c>
      <c r="J99" s="33" t="s">
        <v>79</v>
      </c>
      <c r="K99" s="33" t="s">
        <v>80</v>
      </c>
      <c r="L99" s="5" t="s">
        <v>81</v>
      </c>
      <c r="M99" s="5" t="s">
        <v>82</v>
      </c>
      <c r="N99" s="5" t="s">
        <v>83</v>
      </c>
      <c r="O99" s="5" t="s">
        <v>39</v>
      </c>
    </row>
    <row r="101" spans="1:15" x14ac:dyDescent="0.25">
      <c r="A101" s="9" t="s">
        <v>10</v>
      </c>
      <c r="B101">
        <f t="shared" ref="B101:G101" si="30">AVERAGE(B115:B120)</f>
        <v>1</v>
      </c>
      <c r="C101">
        <f t="shared" si="30"/>
        <v>1.1309857999999999</v>
      </c>
      <c r="D101">
        <f t="shared" si="30"/>
        <v>1.0537534</v>
      </c>
      <c r="E101">
        <f t="shared" si="30"/>
        <v>1.0114000000000001</v>
      </c>
      <c r="F101">
        <f t="shared" si="30"/>
        <v>1.0713941999999999</v>
      </c>
      <c r="G101">
        <f t="shared" si="30"/>
        <v>0.98269159999999989</v>
      </c>
      <c r="I101" s="9" t="s">
        <v>10</v>
      </c>
      <c r="J101">
        <f t="shared" ref="J101:O101" si="31">AVERAGE(J115:J120)</f>
        <v>1</v>
      </c>
      <c r="K101">
        <f t="shared" si="31"/>
        <v>1.1653228</v>
      </c>
      <c r="L101">
        <f t="shared" si="31"/>
        <v>1.1116274000000002</v>
      </c>
      <c r="M101">
        <f t="shared" si="31"/>
        <v>1.1485472000000001</v>
      </c>
      <c r="N101">
        <f t="shared" si="31"/>
        <v>1.0759859999999999</v>
      </c>
      <c r="O101">
        <f t="shared" si="31"/>
        <v>1.1501667999999998</v>
      </c>
    </row>
    <row r="102" spans="1:15" x14ac:dyDescent="0.25">
      <c r="A102" s="9" t="s">
        <v>11</v>
      </c>
      <c r="B102">
        <f t="shared" ref="B102:G102" si="32">_xlfn.STDEV.P(B115:B120)</f>
        <v>0</v>
      </c>
      <c r="C102">
        <f t="shared" si="32"/>
        <v>0.11401823614562746</v>
      </c>
      <c r="D102">
        <f t="shared" si="32"/>
        <v>0.14942740463462542</v>
      </c>
      <c r="E102">
        <f t="shared" si="32"/>
        <v>0.13579659324739954</v>
      </c>
      <c r="F102">
        <f t="shared" si="32"/>
        <v>0.14095529166994852</v>
      </c>
      <c r="G102">
        <f t="shared" si="32"/>
        <v>0.12627877569346369</v>
      </c>
      <c r="I102" s="9" t="s">
        <v>11</v>
      </c>
      <c r="J102">
        <f t="shared" ref="J102:O102" si="33">_xlfn.STDEV.P(J115:J120)</f>
        <v>0</v>
      </c>
      <c r="K102">
        <f t="shared" si="33"/>
        <v>0.1794877069600026</v>
      </c>
      <c r="L102">
        <f t="shared" si="33"/>
        <v>0.13940892678820754</v>
      </c>
      <c r="M102">
        <f t="shared" si="33"/>
        <v>0.10842030654337773</v>
      </c>
      <c r="N102">
        <f t="shared" si="33"/>
        <v>7.2481388863624846E-2</v>
      </c>
      <c r="O102">
        <f t="shared" si="33"/>
        <v>0.19808425434082419</v>
      </c>
    </row>
    <row r="103" spans="1:15" x14ac:dyDescent="0.25">
      <c r="A103" s="31" t="s">
        <v>12</v>
      </c>
      <c r="B103">
        <f t="shared" ref="B103:G103" si="34">COUNT(B115:B120)</f>
        <v>5</v>
      </c>
      <c r="C103">
        <f t="shared" si="34"/>
        <v>5</v>
      </c>
      <c r="D103">
        <f t="shared" si="34"/>
        <v>5</v>
      </c>
      <c r="E103">
        <f t="shared" si="34"/>
        <v>5</v>
      </c>
      <c r="F103">
        <f t="shared" si="34"/>
        <v>5</v>
      </c>
      <c r="G103">
        <f t="shared" si="34"/>
        <v>5</v>
      </c>
      <c r="I103" s="31" t="s">
        <v>12</v>
      </c>
      <c r="J103">
        <f t="shared" ref="J103:O103" si="35">COUNT(J115:J120)</f>
        <v>5</v>
      </c>
      <c r="K103">
        <f t="shared" si="35"/>
        <v>5</v>
      </c>
      <c r="L103">
        <f t="shared" si="35"/>
        <v>5</v>
      </c>
      <c r="M103">
        <f t="shared" si="35"/>
        <v>5</v>
      </c>
      <c r="N103">
        <f t="shared" si="35"/>
        <v>5</v>
      </c>
      <c r="O103">
        <f t="shared" si="35"/>
        <v>5</v>
      </c>
    </row>
    <row r="105" spans="1:15" x14ac:dyDescent="0.25">
      <c r="A105" s="9" t="s">
        <v>13</v>
      </c>
      <c r="B105">
        <f t="shared" ref="B105:G105" si="36">B102/(SQRT(B103))</f>
        <v>0</v>
      </c>
      <c r="C105">
        <f t="shared" si="36"/>
        <v>5.0990505339249322E-2</v>
      </c>
      <c r="D105">
        <f t="shared" si="36"/>
        <v>6.6825966892877911E-2</v>
      </c>
      <c r="E105">
        <f t="shared" si="36"/>
        <v>6.0730082722814854E-2</v>
      </c>
      <c r="F105">
        <f t="shared" si="36"/>
        <v>6.3037122792462943E-2</v>
      </c>
      <c r="G105">
        <f t="shared" si="36"/>
        <v>5.6473585313206585E-2</v>
      </c>
      <c r="I105" s="9" t="s">
        <v>13</v>
      </c>
      <c r="J105">
        <f t="shared" ref="J105:O105" si="37">J102/(SQRT(J103))</f>
        <v>0</v>
      </c>
      <c r="K105">
        <f t="shared" si="37"/>
        <v>8.0269342777625582E-2</v>
      </c>
      <c r="L105">
        <f t="shared" si="37"/>
        <v>6.2345567393744694E-2</v>
      </c>
      <c r="M105">
        <f t="shared" si="37"/>
        <v>4.8487035114471569E-2</v>
      </c>
      <c r="N105">
        <f t="shared" si="37"/>
        <v>3.2414662520532274E-2</v>
      </c>
      <c r="O105">
        <f t="shared" si="37"/>
        <v>8.8585971595688137E-2</v>
      </c>
    </row>
    <row r="106" spans="1:15" x14ac:dyDescent="0.25">
      <c r="A106" s="9" t="s">
        <v>14</v>
      </c>
      <c r="B106" s="11"/>
      <c r="I106" s="9" t="s">
        <v>14</v>
      </c>
      <c r="J106" s="11"/>
    </row>
    <row r="107" spans="1:15" x14ac:dyDescent="0.25">
      <c r="A107" s="9" t="s">
        <v>16</v>
      </c>
      <c r="B107" s="4"/>
      <c r="F107" s="34"/>
      <c r="G107" s="34"/>
      <c r="I107" s="9" t="s">
        <v>16</v>
      </c>
      <c r="J107" s="4"/>
      <c r="N107" s="34"/>
      <c r="O107" s="34"/>
    </row>
    <row r="108" spans="1:15" x14ac:dyDescent="0.25">
      <c r="A108" s="5"/>
      <c r="B108" s="5"/>
      <c r="C108" s="5"/>
      <c r="D108" s="5"/>
      <c r="E108" s="5"/>
      <c r="F108" s="5"/>
      <c r="G108" s="5"/>
      <c r="I108" s="5"/>
      <c r="J108" s="5"/>
      <c r="K108" s="5"/>
      <c r="L108" s="5"/>
      <c r="M108" s="5"/>
      <c r="N108" s="5"/>
      <c r="O108" s="5"/>
    </row>
    <row r="109" spans="1:15" x14ac:dyDescent="0.25">
      <c r="A109" s="9" t="s">
        <v>17</v>
      </c>
      <c r="B109">
        <f t="shared" ref="B109:G113" si="38">LOG(B115)</f>
        <v>0</v>
      </c>
      <c r="C109">
        <f t="shared" si="38"/>
        <v>5.8951870448425293E-2</v>
      </c>
      <c r="D109">
        <f t="shared" si="38"/>
        <v>8.1216207428608786E-2</v>
      </c>
      <c r="E109">
        <f t="shared" si="38"/>
        <v>-1.6237988873747378E-2</v>
      </c>
      <c r="F109">
        <f t="shared" si="38"/>
        <v>1.5117807798765414E-2</v>
      </c>
      <c r="G109">
        <f t="shared" si="38"/>
        <v>2.3177943951164907E-2</v>
      </c>
      <c r="I109" s="9" t="s">
        <v>17</v>
      </c>
      <c r="J109">
        <f t="shared" ref="J109:O113" si="39">LOG(J115)</f>
        <v>0</v>
      </c>
      <c r="K109">
        <f t="shared" si="39"/>
        <v>8.590714541412571E-2</v>
      </c>
      <c r="L109">
        <f t="shared" si="39"/>
        <v>7.2406156675114686E-2</v>
      </c>
      <c r="M109">
        <f t="shared" si="39"/>
        <v>0.10808446343295922</v>
      </c>
      <c r="N109">
        <f t="shared" si="39"/>
        <v>2.3131004858758141E-2</v>
      </c>
      <c r="O109">
        <f t="shared" si="39"/>
        <v>-5.565819196479296E-3</v>
      </c>
    </row>
    <row r="110" spans="1:15" x14ac:dyDescent="0.25">
      <c r="B110">
        <f t="shared" si="38"/>
        <v>0</v>
      </c>
      <c r="C110">
        <f t="shared" si="38"/>
        <v>4.8710532361582751E-2</v>
      </c>
      <c r="D110">
        <f t="shared" si="38"/>
        <v>-3.2510994492300327E-2</v>
      </c>
      <c r="E110">
        <f t="shared" si="38"/>
        <v>2.0133715717228148E-2</v>
      </c>
      <c r="F110">
        <f t="shared" si="38"/>
        <v>-1.7675388210866082E-2</v>
      </c>
      <c r="G110">
        <f t="shared" si="38"/>
        <v>-3.0159786106176506E-2</v>
      </c>
      <c r="J110">
        <f t="shared" si="39"/>
        <v>0</v>
      </c>
      <c r="K110">
        <f t="shared" si="39"/>
        <v>1.5099771643008898E-2</v>
      </c>
      <c r="L110">
        <f t="shared" si="39"/>
        <v>-2.0863353117729962E-2</v>
      </c>
      <c r="M110">
        <f t="shared" si="39"/>
        <v>1.3621619145859245E-2</v>
      </c>
      <c r="N110">
        <f t="shared" si="39"/>
        <v>-1.5057492640363717E-2</v>
      </c>
      <c r="O110">
        <f t="shared" si="39"/>
        <v>-2.2502743968888728E-2</v>
      </c>
    </row>
    <row r="111" spans="1:15" x14ac:dyDescent="0.25">
      <c r="B111">
        <f t="shared" si="38"/>
        <v>0</v>
      </c>
      <c r="C111">
        <f t="shared" si="38"/>
        <v>-2.3910584115043619E-2</v>
      </c>
      <c r="D111">
        <f t="shared" si="38"/>
        <v>-9.563906107846229E-3</v>
      </c>
      <c r="E111">
        <f t="shared" si="38"/>
        <v>-4.9779772237519775E-2</v>
      </c>
      <c r="F111">
        <f t="shared" si="38"/>
        <v>-7.3201442671721548E-3</v>
      </c>
      <c r="G111">
        <f t="shared" si="38"/>
        <v>-4.1880671917280919E-2</v>
      </c>
      <c r="J111">
        <f t="shared" si="39"/>
        <v>0</v>
      </c>
      <c r="K111">
        <f t="shared" si="39"/>
        <v>1.9780428543286909E-3</v>
      </c>
      <c r="L111">
        <f t="shared" si="39"/>
        <v>-4.8515756498785896E-3</v>
      </c>
      <c r="M111">
        <f t="shared" si="39"/>
        <v>5.1302996659440851E-3</v>
      </c>
      <c r="N111">
        <f t="shared" si="39"/>
        <v>2.0194660629680887E-2</v>
      </c>
      <c r="O111">
        <f t="shared" si="39"/>
        <v>1.4859357859630468E-2</v>
      </c>
    </row>
    <row r="112" spans="1:15" x14ac:dyDescent="0.25">
      <c r="B112">
        <f t="shared" si="38"/>
        <v>0</v>
      </c>
      <c r="C112">
        <f t="shared" si="38"/>
        <v>0.11584074319032342</v>
      </c>
      <c r="D112">
        <f t="shared" si="38"/>
        <v>0.10033538652211313</v>
      </c>
      <c r="E112">
        <f t="shared" si="38"/>
        <v>9.980455961218318E-2</v>
      </c>
      <c r="F112">
        <f t="shared" si="38"/>
        <v>0.12953264139909368</v>
      </c>
      <c r="G112">
        <f t="shared" si="38"/>
        <v>7.5279733345262959E-2</v>
      </c>
      <c r="J112">
        <f t="shared" si="39"/>
        <v>0</v>
      </c>
      <c r="K112">
        <f t="shared" si="39"/>
        <v>3.1404828282601813E-2</v>
      </c>
      <c r="L112">
        <f t="shared" si="39"/>
        <v>3.9575511881847859E-2</v>
      </c>
      <c r="M112">
        <f t="shared" si="39"/>
        <v>7.2527448476805381E-2</v>
      </c>
      <c r="N112">
        <f t="shared" si="39"/>
        <v>5.9770103486646846E-2</v>
      </c>
      <c r="O112">
        <f t="shared" si="39"/>
        <v>0.13456881627680059</v>
      </c>
    </row>
    <row r="113" spans="1:15" x14ac:dyDescent="0.25">
      <c r="B113">
        <f t="shared" si="38"/>
        <v>0</v>
      </c>
      <c r="C113">
        <f t="shared" si="38"/>
        <v>5.6419618192725653E-2</v>
      </c>
      <c r="D113">
        <f t="shared" si="38"/>
        <v>-4.7139779382708628E-2</v>
      </c>
      <c r="E113">
        <f t="shared" si="38"/>
        <v>-4.7601844812885714E-2</v>
      </c>
      <c r="F113">
        <f t="shared" si="38"/>
        <v>1.3103622704590919E-2</v>
      </c>
      <c r="G113">
        <f t="shared" si="38"/>
        <v>-8.1765152380024061E-2</v>
      </c>
      <c r="J113">
        <f t="shared" si="39"/>
        <v>0</v>
      </c>
      <c r="K113">
        <f t="shared" si="39"/>
        <v>0.17404497222811693</v>
      </c>
      <c r="L113">
        <f t="shared" si="39"/>
        <v>0.12688370565162099</v>
      </c>
      <c r="M113">
        <f t="shared" si="39"/>
        <v>9.154597126986351E-2</v>
      </c>
      <c r="N113">
        <f t="shared" si="39"/>
        <v>6.6011926938837631E-2</v>
      </c>
      <c r="O113">
        <f t="shared" si="39"/>
        <v>0.15107153431365047</v>
      </c>
    </row>
    <row r="114" spans="1:15" x14ac:dyDescent="0.25">
      <c r="C114" s="5"/>
      <c r="D114" s="5"/>
      <c r="E114" s="5"/>
      <c r="F114" s="5"/>
      <c r="G114" s="5"/>
      <c r="K114" s="5"/>
      <c r="L114" s="5"/>
      <c r="M114" s="5"/>
      <c r="N114" s="5"/>
      <c r="O114" s="5"/>
    </row>
    <row r="115" spans="1:15" x14ac:dyDescent="0.25">
      <c r="A115" s="12" t="s">
        <v>18</v>
      </c>
      <c r="B115" s="13">
        <v>1</v>
      </c>
      <c r="C115">
        <v>1.145386</v>
      </c>
      <c r="D115">
        <v>1.2056359999999999</v>
      </c>
      <c r="E115">
        <v>0.96330099999999996</v>
      </c>
      <c r="F115">
        <v>1.035423</v>
      </c>
      <c r="G115">
        <v>1.054819</v>
      </c>
      <c r="I115" s="12" t="s">
        <v>18</v>
      </c>
      <c r="J115" s="13">
        <v>1</v>
      </c>
      <c r="K115">
        <v>1.218729</v>
      </c>
      <c r="L115">
        <v>1.1814249999999999</v>
      </c>
      <c r="M115">
        <v>1.2825800000000001</v>
      </c>
      <c r="N115">
        <v>1.054705</v>
      </c>
      <c r="O115">
        <v>0.98726599999999998</v>
      </c>
    </row>
    <row r="116" spans="1:15" x14ac:dyDescent="0.25">
      <c r="B116">
        <v>1</v>
      </c>
      <c r="C116">
        <v>1.118692</v>
      </c>
      <c r="D116">
        <v>0.92787399999999998</v>
      </c>
      <c r="E116">
        <v>1.0474509999999999</v>
      </c>
      <c r="F116">
        <v>0.96011800000000003</v>
      </c>
      <c r="G116">
        <v>0.93291100000000005</v>
      </c>
      <c r="J116">
        <v>1</v>
      </c>
      <c r="K116">
        <v>1.03538</v>
      </c>
      <c r="L116">
        <v>0.95309600000000005</v>
      </c>
      <c r="M116">
        <v>1.0318620000000001</v>
      </c>
      <c r="N116">
        <v>0.96592299999999998</v>
      </c>
      <c r="O116">
        <v>0.94950500000000004</v>
      </c>
    </row>
    <row r="117" spans="1:15" x14ac:dyDescent="0.25">
      <c r="B117">
        <v>1</v>
      </c>
      <c r="C117">
        <v>0.94643200000000005</v>
      </c>
      <c r="D117">
        <v>0.97821899999999995</v>
      </c>
      <c r="E117">
        <v>0.89170300000000002</v>
      </c>
      <c r="F117">
        <v>0.98328599999999999</v>
      </c>
      <c r="G117">
        <v>0.90807000000000004</v>
      </c>
      <c r="J117">
        <v>1</v>
      </c>
      <c r="K117">
        <v>1.0045649999999999</v>
      </c>
      <c r="L117">
        <v>0.98889099999999996</v>
      </c>
      <c r="M117">
        <v>1.0118830000000001</v>
      </c>
      <c r="N117">
        <v>1.047598</v>
      </c>
      <c r="O117">
        <v>1.034807</v>
      </c>
    </row>
    <row r="118" spans="1:15" x14ac:dyDescent="0.25">
      <c r="B118">
        <v>1</v>
      </c>
      <c r="C118">
        <v>1.3056920000000001</v>
      </c>
      <c r="D118">
        <v>1.259898</v>
      </c>
      <c r="E118">
        <v>1.258359</v>
      </c>
      <c r="F118">
        <v>1.347512</v>
      </c>
      <c r="G118">
        <v>1.189268</v>
      </c>
      <c r="J118">
        <v>1</v>
      </c>
      <c r="K118">
        <v>1.074991</v>
      </c>
      <c r="L118">
        <v>1.095407</v>
      </c>
      <c r="M118">
        <v>1.1817550000000001</v>
      </c>
      <c r="N118">
        <v>1.147546</v>
      </c>
      <c r="O118">
        <v>1.363229</v>
      </c>
    </row>
    <row r="119" spans="1:15" x14ac:dyDescent="0.25">
      <c r="B119">
        <v>1</v>
      </c>
      <c r="C119">
        <v>1.138727</v>
      </c>
      <c r="D119">
        <v>0.89714000000000005</v>
      </c>
      <c r="E119">
        <v>0.89618600000000004</v>
      </c>
      <c r="F119">
        <v>1.030632</v>
      </c>
      <c r="G119">
        <v>0.82838999999999996</v>
      </c>
      <c r="J119">
        <v>1</v>
      </c>
      <c r="K119">
        <v>1.4929490000000001</v>
      </c>
      <c r="L119">
        <v>1.339318</v>
      </c>
      <c r="M119">
        <v>1.234656</v>
      </c>
      <c r="N119">
        <v>1.164158</v>
      </c>
      <c r="O119">
        <v>1.4160269999999999</v>
      </c>
    </row>
    <row r="120" spans="1:15" x14ac:dyDescent="0.25">
      <c r="A120" s="5"/>
      <c r="B120" s="5"/>
      <c r="C120" s="5"/>
      <c r="D120" s="5"/>
      <c r="E120" s="5"/>
      <c r="F120" s="5"/>
      <c r="G120" s="5"/>
      <c r="I120" s="5"/>
      <c r="J120" s="5"/>
      <c r="K120" s="5"/>
      <c r="L120" s="5"/>
      <c r="M120" s="5"/>
      <c r="N120" s="5"/>
      <c r="O120" s="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2"/>
  <sheetViews>
    <sheetView zoomScale="70" zoomScaleNormal="70" workbookViewId="0">
      <selection sqref="A1:XFD1"/>
    </sheetView>
  </sheetViews>
  <sheetFormatPr defaultColWidth="11" defaultRowHeight="15.75" x14ac:dyDescent="0.25"/>
  <sheetData>
    <row r="1" spans="1:15" ht="28.5" x14ac:dyDescent="0.45">
      <c r="A1" s="1" t="s">
        <v>128</v>
      </c>
    </row>
    <row r="2" spans="1:15" ht="28.5" x14ac:dyDescent="0.45">
      <c r="A2" s="1"/>
    </row>
    <row r="3" spans="1:15" ht="28.5" x14ac:dyDescent="0.45">
      <c r="A3" s="1" t="s">
        <v>0</v>
      </c>
      <c r="I3" s="1" t="s">
        <v>21</v>
      </c>
    </row>
    <row r="4" spans="1:15" x14ac:dyDescent="0.25">
      <c r="B4" s="5" t="s">
        <v>23</v>
      </c>
      <c r="F4" s="5" t="s">
        <v>23</v>
      </c>
      <c r="J4" s="5" t="s">
        <v>22</v>
      </c>
      <c r="N4" s="5" t="s">
        <v>22</v>
      </c>
    </row>
    <row r="5" spans="1:15" x14ac:dyDescent="0.25">
      <c r="A5" s="8" t="s">
        <v>5</v>
      </c>
      <c r="B5" s="7" t="s">
        <v>6</v>
      </c>
      <c r="C5" s="7" t="s">
        <v>89</v>
      </c>
      <c r="E5" s="8" t="s">
        <v>19</v>
      </c>
      <c r="F5" s="7" t="s">
        <v>6</v>
      </c>
      <c r="G5" s="7" t="s">
        <v>89</v>
      </c>
      <c r="I5" s="8" t="s">
        <v>5</v>
      </c>
      <c r="J5" s="7" t="s">
        <v>6</v>
      </c>
      <c r="K5" s="7" t="s">
        <v>89</v>
      </c>
      <c r="M5" s="8" t="s">
        <v>19</v>
      </c>
      <c r="N5" s="7" t="s">
        <v>6</v>
      </c>
      <c r="O5" s="7" t="s">
        <v>89</v>
      </c>
    </row>
    <row r="7" spans="1:15" x14ac:dyDescent="0.25">
      <c r="A7" s="9" t="s">
        <v>10</v>
      </c>
      <c r="B7" s="10">
        <f>AVERAGE(B30:B44)</f>
        <v>1.0351538461538461</v>
      </c>
      <c r="C7" s="10">
        <f>AVERAGE(C30:C44)</f>
        <v>2.078583333333333</v>
      </c>
      <c r="E7" s="9" t="s">
        <v>10</v>
      </c>
      <c r="F7" s="10">
        <f>AVERAGE(F30:F44)</f>
        <v>10.538752692307693</v>
      </c>
      <c r="G7" s="10">
        <f>AVERAGE(G30:G44)</f>
        <v>12.204083333333335</v>
      </c>
      <c r="I7" s="9" t="s">
        <v>10</v>
      </c>
      <c r="J7" s="10">
        <f>AVERAGE(J30:J44)</f>
        <v>0.19939543369064835</v>
      </c>
      <c r="K7" s="10">
        <f>AVERAGE(K30:K44)</f>
        <v>0.23478500195633004</v>
      </c>
      <c r="M7" s="9" t="s">
        <v>10</v>
      </c>
      <c r="N7" s="10">
        <f>AVERAGE(N30:N44)</f>
        <v>7.3395298754188554</v>
      </c>
      <c r="O7" s="10">
        <f>AVERAGE(O30:O44)</f>
        <v>7.264406759086496</v>
      </c>
    </row>
    <row r="8" spans="1:15" x14ac:dyDescent="0.25">
      <c r="A8" s="9" t="s">
        <v>11</v>
      </c>
      <c r="B8">
        <f>_xlfn.STDEV.P(B30:B44)</f>
        <v>0.63599018450987121</v>
      </c>
      <c r="C8">
        <f>_xlfn.STDEV.P(C30:C44)</f>
        <v>1.1500639444782583</v>
      </c>
      <c r="E8" s="9" t="s">
        <v>11</v>
      </c>
      <c r="F8">
        <f>_xlfn.STDEV.P(F30:F44)</f>
        <v>1.6506394744981783</v>
      </c>
      <c r="G8">
        <f>_xlfn.STDEV.P(G30:G44)</f>
        <v>1.3423589595890084</v>
      </c>
      <c r="I8" s="9" t="s">
        <v>11</v>
      </c>
      <c r="J8">
        <f>_xlfn.STDEV.P(J30:J44)</f>
        <v>7.5362817963146367E-2</v>
      </c>
      <c r="K8">
        <f>_xlfn.STDEV.P(K30:K44)</f>
        <v>3.3113992136309112E-2</v>
      </c>
      <c r="M8" s="9" t="s">
        <v>11</v>
      </c>
      <c r="N8">
        <f>_xlfn.STDEV.P(N30:N44)</f>
        <v>0.64691011614010463</v>
      </c>
      <c r="O8">
        <f>_xlfn.STDEV.P(O30:O44)</f>
        <v>0.67292881341600708</v>
      </c>
    </row>
    <row r="9" spans="1:15" x14ac:dyDescent="0.25">
      <c r="A9" s="9" t="s">
        <v>12</v>
      </c>
      <c r="B9">
        <f>COUNT(B30:B44)</f>
        <v>13</v>
      </c>
      <c r="C9">
        <f>COUNT(C30:C44)</f>
        <v>12</v>
      </c>
      <c r="E9" s="9" t="s">
        <v>12</v>
      </c>
      <c r="F9">
        <f>COUNT(F30:F44)</f>
        <v>13</v>
      </c>
      <c r="G9">
        <f>COUNT(G30:G44)</f>
        <v>12</v>
      </c>
      <c r="I9" s="9" t="s">
        <v>12</v>
      </c>
      <c r="J9">
        <f>COUNT(J30:J44)</f>
        <v>15</v>
      </c>
      <c r="K9">
        <f>COUNT(K30:K44)</f>
        <v>13</v>
      </c>
      <c r="M9" s="9" t="s">
        <v>12</v>
      </c>
      <c r="N9">
        <f>COUNT(N30:N44)</f>
        <v>15</v>
      </c>
      <c r="O9">
        <f>COUNT(O30:O44)</f>
        <v>13</v>
      </c>
    </row>
    <row r="11" spans="1:15" x14ac:dyDescent="0.25">
      <c r="A11" s="9" t="s">
        <v>13</v>
      </c>
      <c r="B11">
        <f>B8/(SQRT(B9))</f>
        <v>0.17639194007247264</v>
      </c>
      <c r="C11">
        <f>C8/(SQRT(C9))</f>
        <v>0.33199486396490263</v>
      </c>
      <c r="E11" s="9" t="s">
        <v>13</v>
      </c>
      <c r="F11">
        <f>F8/(SQRT(F9))</f>
        <v>0.4578050202006243</v>
      </c>
      <c r="G11">
        <f>G8/(SQRT(G9))</f>
        <v>0.38750565333391002</v>
      </c>
      <c r="I11" s="9" t="s">
        <v>13</v>
      </c>
      <c r="J11">
        <f>J8/(SQRT(J9))</f>
        <v>1.9458595926301801E-2</v>
      </c>
      <c r="K11">
        <f>K8/(SQRT(K9))</f>
        <v>9.1841689679056805E-3</v>
      </c>
      <c r="M11" s="9" t="s">
        <v>13</v>
      </c>
      <c r="N11">
        <f>N8/(SQRT(N9))</f>
        <v>0.16703147375358207</v>
      </c>
      <c r="O11">
        <f>O8/(SQRT(O9))</f>
        <v>0.18663687242373486</v>
      </c>
    </row>
    <row r="12" spans="1:15" x14ac:dyDescent="0.25">
      <c r="A12" s="9" t="s">
        <v>14</v>
      </c>
      <c r="B12" s="11">
        <f>_xlfn.F.TEST(B15:B29,C15:C29)</f>
        <v>0.67355885530911597</v>
      </c>
      <c r="E12" s="9" t="s">
        <v>14</v>
      </c>
      <c r="F12" s="11">
        <f>_xlfn.F.TEST(F15:F29,G15:G29)</f>
        <v>0.37517226041576307</v>
      </c>
      <c r="I12" s="9" t="s">
        <v>14</v>
      </c>
      <c r="J12" s="11">
        <f>_xlfn.F.TEST(J15:J29,K15:K29)</f>
        <v>1.6484182403480473E-3</v>
      </c>
      <c r="M12" s="9" t="s">
        <v>14</v>
      </c>
      <c r="N12" s="11">
        <f>_xlfn.F.TEST(N15:N29,O15:O29)</f>
        <v>0.89295351629433783</v>
      </c>
    </row>
    <row r="13" spans="1:15" x14ac:dyDescent="0.25">
      <c r="A13" s="9" t="s">
        <v>16</v>
      </c>
      <c r="B13" s="4">
        <f>_xlfn.T.TEST(B15:B29,C15:C29,2,2)</f>
        <v>3.5643018523071465E-3</v>
      </c>
      <c r="E13" s="9" t="s">
        <v>16</v>
      </c>
      <c r="F13" s="4">
        <f>_xlfn.T.TEST(F15:F29,G15:G29,2,2)</f>
        <v>6.7349176118439167E-3</v>
      </c>
      <c r="I13" s="9" t="s">
        <v>16</v>
      </c>
      <c r="J13" s="4">
        <f>_xlfn.T.TEST(J15:J29,K15:K29,2,2)</f>
        <v>6.4255760555607916E-2</v>
      </c>
      <c r="M13" s="9" t="s">
        <v>16</v>
      </c>
      <c r="N13" s="4">
        <f>_xlfn.T.TEST(N15:N29,O15:O29,2,2)</f>
        <v>0.76344325023691861</v>
      </c>
    </row>
    <row r="15" spans="1:15" x14ac:dyDescent="0.25">
      <c r="A15" s="12" t="s">
        <v>17</v>
      </c>
      <c r="B15" s="13">
        <f t="shared" ref="B15:C27" si="0">LOG(B30)</f>
        <v>-0.3788237182249648</v>
      </c>
      <c r="C15" s="13">
        <f t="shared" si="0"/>
        <v>0.43184604569872537</v>
      </c>
      <c r="E15" s="12" t="s">
        <v>17</v>
      </c>
      <c r="F15" s="13">
        <f>LOG(F30)</f>
        <v>0.93981866282137949</v>
      </c>
      <c r="G15" s="13">
        <f>LOG(G30)</f>
        <v>1.1180993120779945</v>
      </c>
      <c r="I15" s="12" t="s">
        <v>17</v>
      </c>
      <c r="J15" s="13">
        <f t="shared" ref="J15:K29" si="1">LOG(J30)</f>
        <v>-0.62909148261425718</v>
      </c>
      <c r="K15" s="13">
        <f t="shared" si="1"/>
        <v>-0.60446606109384082</v>
      </c>
      <c r="M15" s="12" t="s">
        <v>17</v>
      </c>
      <c r="N15" s="13">
        <f t="shared" ref="N15:O29" si="2">LOG(N30)</f>
        <v>0.89476610197716477</v>
      </c>
      <c r="O15" s="13">
        <f t="shared" si="2"/>
        <v>0.78783816297087739</v>
      </c>
    </row>
    <row r="16" spans="1:15" x14ac:dyDescent="0.25">
      <c r="B16">
        <f t="shared" si="0"/>
        <v>0.20817252666712169</v>
      </c>
      <c r="C16">
        <f t="shared" si="0"/>
        <v>0.6547539332529303</v>
      </c>
      <c r="F16">
        <f>LOG(F31)</f>
        <v>1.1097135047929505</v>
      </c>
      <c r="G16">
        <f>LOG(G31)</f>
        <v>1.1763517576030715</v>
      </c>
      <c r="J16">
        <f t="shared" si="1"/>
        <v>-0.80036061916952916</v>
      </c>
      <c r="K16">
        <f t="shared" si="1"/>
        <v>-0.62926895969672847</v>
      </c>
      <c r="N16">
        <f t="shared" si="2"/>
        <v>0.79722136139722044</v>
      </c>
      <c r="O16">
        <f t="shared" si="2"/>
        <v>0.83409552438196322</v>
      </c>
    </row>
    <row r="17" spans="1:15" x14ac:dyDescent="0.25">
      <c r="B17">
        <f t="shared" si="0"/>
        <v>-0.19111413264018789</v>
      </c>
      <c r="C17">
        <f t="shared" si="0"/>
        <v>1.5359755409214231E-2</v>
      </c>
      <c r="F17">
        <f t="shared" ref="F17:G25" si="3">LOG(F30)</f>
        <v>0.93981866282137949</v>
      </c>
      <c r="G17">
        <f>LOG(G32)</f>
        <v>1.0590330049637804</v>
      </c>
      <c r="J17">
        <f t="shared" si="1"/>
        <v>-1.0503475278111516</v>
      </c>
      <c r="K17">
        <f t="shared" si="1"/>
        <v>-0.64781748188863753</v>
      </c>
      <c r="N17">
        <f t="shared" si="2"/>
        <v>0.87521565176229277</v>
      </c>
      <c r="O17">
        <f t="shared" si="2"/>
        <v>0.84207418853999472</v>
      </c>
    </row>
    <row r="18" spans="1:15" x14ac:dyDescent="0.25">
      <c r="B18">
        <f t="shared" si="0"/>
        <v>0.15806079393660522</v>
      </c>
      <c r="C18">
        <f t="shared" si="0"/>
        <v>0.5850092799024611</v>
      </c>
      <c r="F18">
        <f t="shared" si="3"/>
        <v>1.1097135047929505</v>
      </c>
      <c r="G18">
        <f>LOG(G33)</f>
        <v>1.1590857137143455</v>
      </c>
      <c r="J18">
        <f t="shared" si="1"/>
        <v>-0.90908035068113102</v>
      </c>
      <c r="K18">
        <f t="shared" si="1"/>
        <v>-0.56194276811998001</v>
      </c>
      <c r="N18">
        <f t="shared" si="2"/>
        <v>0.83696727294538209</v>
      </c>
      <c r="O18">
        <f t="shared" si="2"/>
        <v>0.87544854945989736</v>
      </c>
    </row>
    <row r="19" spans="1:15" x14ac:dyDescent="0.25">
      <c r="B19">
        <f t="shared" si="0"/>
        <v>-4.3648054024500883E-3</v>
      </c>
      <c r="C19">
        <f>LOG(C32)</f>
        <v>1.5359755409214231E-2</v>
      </c>
      <c r="F19">
        <f t="shared" si="3"/>
        <v>0.94963392379926226</v>
      </c>
      <c r="G19">
        <f t="shared" si="3"/>
        <v>1.0590330049637804</v>
      </c>
      <c r="J19">
        <f t="shared" si="1"/>
        <v>-0.83805051040454492</v>
      </c>
      <c r="K19">
        <f t="shared" si="1"/>
        <v>-0.51791532574878751</v>
      </c>
      <c r="N19">
        <f t="shared" si="2"/>
        <v>0.89530501864004908</v>
      </c>
      <c r="O19">
        <f t="shared" si="2"/>
        <v>0.8840747600396639</v>
      </c>
    </row>
    <row r="20" spans="1:15" x14ac:dyDescent="0.25">
      <c r="B20">
        <f t="shared" si="0"/>
        <v>-5.5024091587952087E-2</v>
      </c>
      <c r="C20">
        <f>LOG(C33)</f>
        <v>0.5850092799024611</v>
      </c>
      <c r="F20">
        <f t="shared" si="3"/>
        <v>1.0435194602457563</v>
      </c>
      <c r="G20">
        <f t="shared" si="3"/>
        <v>1.1590857137143455</v>
      </c>
      <c r="J20">
        <f t="shared" si="1"/>
        <v>-0.63948648926858598</v>
      </c>
      <c r="K20">
        <f t="shared" si="1"/>
        <v>-0.67859424496430076</v>
      </c>
      <c r="N20">
        <f t="shared" si="2"/>
        <v>0.94360183966285094</v>
      </c>
      <c r="O20">
        <f t="shared" si="2"/>
        <v>0.95648958872836931</v>
      </c>
    </row>
    <row r="21" spans="1:15" x14ac:dyDescent="0.25">
      <c r="B21">
        <f t="shared" si="0"/>
        <v>0.46224821535499744</v>
      </c>
      <c r="C21">
        <f>LOG(C34)</f>
        <v>6.2957834084510222E-2</v>
      </c>
      <c r="F21">
        <f t="shared" si="3"/>
        <v>1.0592604041217306</v>
      </c>
      <c r="G21">
        <f t="shared" si="3"/>
        <v>1.0726174765452365</v>
      </c>
      <c r="J21">
        <f t="shared" si="1"/>
        <v>-0.65462946277095024</v>
      </c>
      <c r="K21">
        <f t="shared" si="1"/>
        <v>-0.60930702807626202</v>
      </c>
      <c r="N21">
        <f t="shared" si="2"/>
        <v>0.86533132636443566</v>
      </c>
      <c r="O21">
        <f t="shared" si="2"/>
        <v>0.87798456083203458</v>
      </c>
    </row>
    <row r="22" spans="1:15" x14ac:dyDescent="0.25">
      <c r="B22">
        <f t="shared" si="0"/>
        <v>-0.25492520841794247</v>
      </c>
      <c r="C22">
        <f>LOG(C35)</f>
        <v>-7.8833949362261305E-2</v>
      </c>
      <c r="G22">
        <f t="shared" si="3"/>
        <v>1.0592225125296897</v>
      </c>
      <c r="J22">
        <f t="shared" si="1"/>
        <v>-0.53394417143049755</v>
      </c>
      <c r="N22">
        <f t="shared" si="2"/>
        <v>0.91246319760098049</v>
      </c>
    </row>
    <row r="23" spans="1:15" x14ac:dyDescent="0.25">
      <c r="B23">
        <f t="shared" si="0"/>
        <v>-0.35951856302957819</v>
      </c>
      <c r="C23">
        <f>LOG(C36)</f>
        <v>0.10754912974468628</v>
      </c>
      <c r="G23">
        <f t="shared" si="3"/>
        <v>1.0849692884749873</v>
      </c>
      <c r="J23">
        <f t="shared" si="1"/>
        <v>-0.84662724751642138</v>
      </c>
      <c r="K23">
        <f t="shared" si="1"/>
        <v>-0.66158827671468678</v>
      </c>
      <c r="N23">
        <f t="shared" si="2"/>
        <v>0.85295114237936409</v>
      </c>
      <c r="O23">
        <f t="shared" si="2"/>
        <v>0.88045644267797629</v>
      </c>
    </row>
    <row r="24" spans="1:15" x14ac:dyDescent="0.25">
      <c r="B24">
        <f t="shared" si="0"/>
        <v>-0.13846558914096219</v>
      </c>
      <c r="C24">
        <f>LOG(C39)</f>
        <v>0.11360915107302785</v>
      </c>
      <c r="F24">
        <f t="shared" si="3"/>
        <v>1.0278386781889453</v>
      </c>
      <c r="G24">
        <f t="shared" si="3"/>
        <v>1.0432050388876584</v>
      </c>
      <c r="J24">
        <f t="shared" si="1"/>
        <v>-0.57686055774658318</v>
      </c>
      <c r="K24">
        <f t="shared" si="1"/>
        <v>-0.6655462488490691</v>
      </c>
      <c r="N24">
        <f t="shared" si="2"/>
        <v>0.86433538264177268</v>
      </c>
      <c r="O24">
        <f t="shared" si="2"/>
        <v>0.8524133442906271</v>
      </c>
    </row>
    <row r="25" spans="1:15" x14ac:dyDescent="0.25">
      <c r="B25">
        <f t="shared" si="0"/>
        <v>-7.6755981369723517E-2</v>
      </c>
      <c r="C25">
        <f>LOG(C40)</f>
        <v>0.49387611085282285</v>
      </c>
      <c r="F25">
        <f t="shared" si="3"/>
        <v>0.92100980149703437</v>
      </c>
      <c r="G25">
        <f>LOG(G40)</f>
        <v>1.0173672835535299</v>
      </c>
      <c r="J25">
        <f t="shared" si="1"/>
        <v>-0.78726721137709477</v>
      </c>
      <c r="K25">
        <f t="shared" si="1"/>
        <v>-0.67434752942768672</v>
      </c>
      <c r="N25">
        <f t="shared" si="2"/>
        <v>0.84062725451186693</v>
      </c>
      <c r="O25">
        <f t="shared" si="2"/>
        <v>0.87795736895544874</v>
      </c>
    </row>
    <row r="26" spans="1:15" x14ac:dyDescent="0.25">
      <c r="B26">
        <f t="shared" si="0"/>
        <v>1.7867718963505686E-2</v>
      </c>
      <c r="C26">
        <f>LOG(C41)</f>
        <v>0.31680875205302211</v>
      </c>
      <c r="F26">
        <f>LOG(F39)</f>
        <v>1.0496056125949731</v>
      </c>
      <c r="G26">
        <f>LOG(G41)</f>
        <v>1.0465341827509695</v>
      </c>
      <c r="J26">
        <f t="shared" si="1"/>
        <v>-0.81799288217213062</v>
      </c>
      <c r="K26">
        <f t="shared" si="1"/>
        <v>-0.77636034276576271</v>
      </c>
      <c r="N26">
        <f t="shared" si="2"/>
        <v>0.81202105609962483</v>
      </c>
      <c r="O26">
        <f t="shared" si="2"/>
        <v>0.83634287329678203</v>
      </c>
    </row>
    <row r="27" spans="1:15" x14ac:dyDescent="0.25">
      <c r="B27">
        <f t="shared" si="0"/>
        <v>-1.2780770091995148E-2</v>
      </c>
      <c r="F27">
        <f>LOG(F40)</f>
        <v>0.97414309990221493</v>
      </c>
      <c r="J27">
        <f t="shared" si="1"/>
        <v>-0.90994483363769263</v>
      </c>
      <c r="K27">
        <f t="shared" si="1"/>
        <v>-0.56987530795656116</v>
      </c>
      <c r="N27">
        <f t="shared" si="2"/>
        <v>0.83447619364133763</v>
      </c>
      <c r="O27">
        <f t="shared" si="2"/>
        <v>0.84643703690462524</v>
      </c>
    </row>
    <row r="28" spans="1:15" x14ac:dyDescent="0.25">
      <c r="J28">
        <f t="shared" si="1"/>
        <v>-0.44247976906444852</v>
      </c>
      <c r="K28">
        <f t="shared" si="1"/>
        <v>-0.64125371238624929</v>
      </c>
      <c r="N28">
        <f t="shared" si="2"/>
        <v>0.84190418705319647</v>
      </c>
      <c r="O28">
        <f t="shared" si="2"/>
        <v>0.82082956037094013</v>
      </c>
    </row>
    <row r="29" spans="1:15" x14ac:dyDescent="0.25">
      <c r="J29">
        <f t="shared" si="1"/>
        <v>-0.53728794075296915</v>
      </c>
      <c r="N29">
        <f t="shared" si="2"/>
        <v>0.89292429554226949</v>
      </c>
    </row>
    <row r="30" spans="1:15" x14ac:dyDescent="0.25">
      <c r="A30" s="12" t="s">
        <v>18</v>
      </c>
      <c r="B30" s="14">
        <v>0.41799999999999998</v>
      </c>
      <c r="C30" s="15">
        <v>2.7029999999999998</v>
      </c>
      <c r="E30" s="12" t="s">
        <v>18</v>
      </c>
      <c r="F30" s="14">
        <v>8.7059999999999995</v>
      </c>
      <c r="G30" s="15">
        <v>13.125</v>
      </c>
      <c r="I30" s="12" t="s">
        <v>18</v>
      </c>
      <c r="J30" s="14">
        <v>0.23491379310344829</v>
      </c>
      <c r="K30" s="15">
        <v>0.24861878453038674</v>
      </c>
      <c r="M30" s="12" t="s">
        <v>18</v>
      </c>
      <c r="N30" s="14">
        <v>7.8481284403669731</v>
      </c>
      <c r="O30" s="15">
        <v>6.1353333333333362</v>
      </c>
    </row>
    <row r="31" spans="1:15" x14ac:dyDescent="0.25">
      <c r="B31" s="24">
        <v>1.615</v>
      </c>
      <c r="C31" s="26">
        <v>4.516</v>
      </c>
      <c r="F31" s="24">
        <v>12.874000000000001</v>
      </c>
      <c r="G31" s="26">
        <v>15.009</v>
      </c>
      <c r="J31" s="24">
        <v>0.15835777126099707</v>
      </c>
      <c r="K31" s="26">
        <v>0.23481781376518218</v>
      </c>
      <c r="N31" s="24">
        <v>6.269333333333333</v>
      </c>
      <c r="O31" s="26">
        <v>6.8248879310344837</v>
      </c>
    </row>
    <row r="32" spans="1:15" x14ac:dyDescent="0.25">
      <c r="B32" s="24">
        <v>0.64400000000000002</v>
      </c>
      <c r="C32" s="24">
        <v>1.036</v>
      </c>
      <c r="F32" s="24">
        <v>8.9049999999999994</v>
      </c>
      <c r="G32" s="24">
        <v>11.456</v>
      </c>
      <c r="J32" s="24">
        <v>8.9053803339517623E-2</v>
      </c>
      <c r="K32" s="26">
        <v>0.22500000000000001</v>
      </c>
      <c r="N32" s="24">
        <v>7.502666666666669</v>
      </c>
      <c r="O32" s="26">
        <v>6.9514305555555511</v>
      </c>
    </row>
    <row r="33" spans="1:15" x14ac:dyDescent="0.25">
      <c r="B33" s="24">
        <v>1.4390000000000001</v>
      </c>
      <c r="C33" s="24">
        <v>3.8460000000000001</v>
      </c>
      <c r="F33" s="24">
        <v>11.054</v>
      </c>
      <c r="G33" s="24">
        <v>14.423999999999999</v>
      </c>
      <c r="J33" s="24">
        <v>0.12328767123287671</v>
      </c>
      <c r="K33" s="26">
        <v>0.27419354838709675</v>
      </c>
      <c r="N33" s="24">
        <v>6.870166666666667</v>
      </c>
      <c r="O33" s="26">
        <v>7.5066911764705893</v>
      </c>
    </row>
    <row r="34" spans="1:15" x14ac:dyDescent="0.25">
      <c r="B34" s="24">
        <v>0.99</v>
      </c>
      <c r="C34" s="24">
        <v>1.1559999999999999</v>
      </c>
      <c r="F34" s="24">
        <v>11.462</v>
      </c>
      <c r="G34" s="24">
        <v>11.82</v>
      </c>
      <c r="J34" s="24">
        <v>0.14519427402862986</v>
      </c>
      <c r="K34" s="24">
        <v>0.30344827586206896</v>
      </c>
      <c r="N34" s="24">
        <v>7.8578732394366213</v>
      </c>
      <c r="O34" s="24">
        <v>7.6572840909090898</v>
      </c>
    </row>
    <row r="35" spans="1:15" x14ac:dyDescent="0.25">
      <c r="B35" s="24">
        <v>0.88100000000000001</v>
      </c>
      <c r="C35" s="24">
        <v>0.83399999999999996</v>
      </c>
      <c r="F35" s="48">
        <v>11.19017</v>
      </c>
      <c r="G35" s="24">
        <v>11.461</v>
      </c>
      <c r="J35" s="24">
        <v>0.22935779816513763</v>
      </c>
      <c r="K35" s="24">
        <v>0.20960698689956331</v>
      </c>
      <c r="N35" s="24">
        <v>8.7821700000000025</v>
      </c>
      <c r="O35" s="24">
        <v>9.0466875000000027</v>
      </c>
    </row>
    <row r="36" spans="1:15" x14ac:dyDescent="0.25">
      <c r="B36" s="24">
        <v>2.899</v>
      </c>
      <c r="C36" s="24">
        <v>1.2809999999999999</v>
      </c>
      <c r="F36" s="48">
        <v>13.973614999999997</v>
      </c>
      <c r="G36" s="24">
        <v>12.161</v>
      </c>
      <c r="J36" s="24">
        <v>0.22149837133550487</v>
      </c>
      <c r="K36" s="24">
        <v>0.2458628841607565</v>
      </c>
      <c r="N36" s="24">
        <v>7.3338382352941176</v>
      </c>
      <c r="O36" s="24">
        <v>7.5506538461538444</v>
      </c>
    </row>
    <row r="37" spans="1:15" x14ac:dyDescent="0.25">
      <c r="B37" s="24">
        <v>0.55600000000000005</v>
      </c>
      <c r="C37" s="24">
        <v>1.653</v>
      </c>
      <c r="F37" s="24">
        <v>10.662000000000001</v>
      </c>
      <c r="G37" s="24">
        <v>11.045999999999999</v>
      </c>
      <c r="J37" s="24">
        <v>0.29245283018867924</v>
      </c>
      <c r="K37" s="24"/>
      <c r="N37" s="24">
        <v>8.1745376344086047</v>
      </c>
      <c r="O37" s="24"/>
    </row>
    <row r="38" spans="1:15" x14ac:dyDescent="0.25">
      <c r="B38" s="26">
        <v>0.437</v>
      </c>
      <c r="C38" s="26">
        <v>1.427</v>
      </c>
      <c r="F38" s="26">
        <v>8.3369999999999997</v>
      </c>
      <c r="G38" s="26">
        <v>12.911</v>
      </c>
      <c r="J38" s="24">
        <v>0.14235500878734622</v>
      </c>
      <c r="K38" s="24">
        <v>0.21797752808988763</v>
      </c>
      <c r="N38" s="24">
        <v>7.1277283950617303</v>
      </c>
      <c r="O38" s="24">
        <v>7.593752577319588</v>
      </c>
    </row>
    <row r="39" spans="1:15" x14ac:dyDescent="0.25">
      <c r="B39" s="26">
        <v>0.72699999999999998</v>
      </c>
      <c r="C39" s="26">
        <v>1.2989999999999999</v>
      </c>
      <c r="F39" s="26">
        <v>11.21</v>
      </c>
      <c r="G39" s="26">
        <v>11.497</v>
      </c>
      <c r="J39" s="24">
        <v>0.26493506493506491</v>
      </c>
      <c r="K39" s="24">
        <v>0.216</v>
      </c>
      <c r="N39" s="24">
        <v>7.3170392156862754</v>
      </c>
      <c r="O39" s="24">
        <v>7.1189074074074092</v>
      </c>
    </row>
    <row r="40" spans="1:15" x14ac:dyDescent="0.25">
      <c r="B40" s="2">
        <v>0.83799999999999997</v>
      </c>
      <c r="C40" s="26">
        <v>3.1179999999999999</v>
      </c>
      <c r="F40">
        <v>9.4220000000000006</v>
      </c>
      <c r="G40" s="26">
        <v>10.407999999999999</v>
      </c>
      <c r="J40" s="26">
        <v>0.16320474777448071</v>
      </c>
      <c r="K40" s="26">
        <v>0.21166666666666667</v>
      </c>
      <c r="N40" s="26">
        <v>6.9283090909090914</v>
      </c>
      <c r="O40" s="26">
        <v>7.5501811023622016</v>
      </c>
    </row>
    <row r="41" spans="1:15" x14ac:dyDescent="0.25">
      <c r="B41" s="2">
        <v>1.042</v>
      </c>
      <c r="C41">
        <v>2.0739999999999998</v>
      </c>
      <c r="F41" s="2">
        <v>8.5340000000000007</v>
      </c>
      <c r="G41">
        <v>11.131</v>
      </c>
      <c r="J41" s="26">
        <v>0.15205724508050089</v>
      </c>
      <c r="K41" s="26">
        <v>0.16735537190082644</v>
      </c>
      <c r="N41" s="26">
        <v>6.4866588235294103</v>
      </c>
      <c r="O41" s="26">
        <v>6.8602962962962977</v>
      </c>
    </row>
    <row r="42" spans="1:15" x14ac:dyDescent="0.25">
      <c r="B42">
        <v>0.97099999999999997</v>
      </c>
      <c r="F42" s="2">
        <v>10.673999999999999</v>
      </c>
      <c r="J42" s="26">
        <v>0.12304250559284116</v>
      </c>
      <c r="K42" s="26">
        <v>0.26923076923076922</v>
      </c>
      <c r="N42" s="26">
        <v>6.8308727272727303</v>
      </c>
      <c r="O42" s="26">
        <v>7.0216153846153855</v>
      </c>
    </row>
    <row r="43" spans="1:15" x14ac:dyDescent="0.25">
      <c r="J43">
        <v>0.36101083032490977</v>
      </c>
      <c r="K43">
        <v>0.22842639593908629</v>
      </c>
      <c r="N43">
        <v>6.9487099999999975</v>
      </c>
      <c r="O43">
        <v>6.6195666666666666</v>
      </c>
    </row>
    <row r="44" spans="1:15" x14ac:dyDescent="0.25">
      <c r="B44" s="5"/>
      <c r="F44" s="5"/>
      <c r="J44">
        <v>0.29020979020979021</v>
      </c>
      <c r="N44">
        <v>7.8149156626506073</v>
      </c>
    </row>
    <row r="45" spans="1:15" x14ac:dyDescent="0.25">
      <c r="A45" s="13"/>
      <c r="C45" s="13"/>
      <c r="E45" s="13"/>
      <c r="G45" s="13"/>
      <c r="I45" s="13"/>
      <c r="J45" s="13"/>
      <c r="K45" s="13"/>
      <c r="M45" s="13"/>
      <c r="N45" s="13"/>
      <c r="O45" s="13"/>
    </row>
    <row r="47" spans="1:15" ht="28.5" x14ac:dyDescent="0.45">
      <c r="A47" s="1" t="s">
        <v>54</v>
      </c>
      <c r="D47" s="2"/>
      <c r="E47" s="3"/>
      <c r="F47" s="3"/>
      <c r="G47" s="3"/>
      <c r="H47" s="2"/>
    </row>
    <row r="48" spans="1:15" ht="28.5" x14ac:dyDescent="0.45">
      <c r="A48" s="1"/>
      <c r="B48" s="5" t="s">
        <v>23</v>
      </c>
      <c r="D48" s="2"/>
      <c r="E48" s="3"/>
      <c r="F48" s="3"/>
      <c r="G48" s="1"/>
      <c r="H48" s="5" t="s">
        <v>23</v>
      </c>
      <c r="J48" s="2"/>
      <c r="K48" s="3"/>
      <c r="L48" s="3"/>
    </row>
    <row r="49" spans="1:12" x14ac:dyDescent="0.25">
      <c r="A49" s="8" t="s">
        <v>5</v>
      </c>
      <c r="B49" s="7" t="s">
        <v>6</v>
      </c>
      <c r="C49" s="7" t="s">
        <v>7</v>
      </c>
      <c r="D49" s="5" t="s">
        <v>4</v>
      </c>
      <c r="E49" s="7" t="s">
        <v>90</v>
      </c>
      <c r="F49" s="3"/>
      <c r="G49" s="8" t="s">
        <v>19</v>
      </c>
      <c r="H49" s="7" t="s">
        <v>6</v>
      </c>
      <c r="I49" s="7" t="s">
        <v>7</v>
      </c>
      <c r="J49" s="5" t="s">
        <v>4</v>
      </c>
      <c r="K49" s="7" t="s">
        <v>90</v>
      </c>
      <c r="L49" s="3"/>
    </row>
    <row r="50" spans="1:12" x14ac:dyDescent="0.25">
      <c r="D50" s="2"/>
      <c r="E50" s="3"/>
      <c r="F50" s="3"/>
      <c r="J50" s="2"/>
      <c r="K50" s="3"/>
      <c r="L50" s="3"/>
    </row>
    <row r="51" spans="1:12" x14ac:dyDescent="0.25">
      <c r="A51" s="9" t="s">
        <v>10</v>
      </c>
      <c r="B51" s="10">
        <f>AVERAGE(B77:B94)</f>
        <v>1.0038749999999999</v>
      </c>
      <c r="C51" s="10">
        <f>AVERAGE(C77:C94)</f>
        <v>2.5791277616666672</v>
      </c>
      <c r="D51" s="10">
        <f>AVERAGE(D77:D94)</f>
        <v>1.1621428571428571</v>
      </c>
      <c r="E51" s="10">
        <f>AVERAGE(E77:E94)</f>
        <v>3.3928574873999997</v>
      </c>
      <c r="F51" s="50"/>
      <c r="G51" s="9" t="s">
        <v>10</v>
      </c>
      <c r="H51" s="10">
        <f>AVERAGE(H77:H94)</f>
        <v>11.649125</v>
      </c>
      <c r="I51" s="10">
        <f>AVERAGE(I77:I94)</f>
        <v>13.909154935555556</v>
      </c>
      <c r="J51" s="10">
        <f>AVERAGE(J77:J94)</f>
        <v>12.048142857142858</v>
      </c>
      <c r="K51" s="10">
        <f>AVERAGE(K77:K94)</f>
        <v>11.295614372799999</v>
      </c>
      <c r="L51" s="50"/>
    </row>
    <row r="52" spans="1:12" x14ac:dyDescent="0.25">
      <c r="A52" s="9" t="s">
        <v>11</v>
      </c>
      <c r="B52">
        <f>_xlfn.STDEV.P(B77:B94)</f>
        <v>0.31194888904274082</v>
      </c>
      <c r="C52">
        <f>_xlfn.STDEV.P(C77:C94)</f>
        <v>0.72612263785681586</v>
      </c>
      <c r="D52">
        <f>_xlfn.STDEV.P(D77:D94)</f>
        <v>0.21046304634674301</v>
      </c>
      <c r="E52">
        <f>_xlfn.STDEV.P(E77:E94)</f>
        <v>0.83113876569591383</v>
      </c>
      <c r="F52" s="3"/>
      <c r="G52" s="9" t="s">
        <v>11</v>
      </c>
      <c r="H52">
        <f>_xlfn.STDEV.P(H77:H94)</f>
        <v>2.0785595034482394</v>
      </c>
      <c r="I52">
        <f>_xlfn.STDEV.P(I77:I94)</f>
        <v>2.4614222835070465</v>
      </c>
      <c r="J52">
        <f>_xlfn.STDEV.P(J77:J94)</f>
        <v>2.183581228072776</v>
      </c>
      <c r="K52">
        <f>_xlfn.STDEV.P(K77:K94)</f>
        <v>1.4588192471691208</v>
      </c>
      <c r="L52" s="3"/>
    </row>
    <row r="53" spans="1:12" x14ac:dyDescent="0.25">
      <c r="A53" s="9" t="s">
        <v>12</v>
      </c>
      <c r="B53">
        <f>COUNT(B77:B94)</f>
        <v>8</v>
      </c>
      <c r="C53">
        <f>COUNT(C77:C94)</f>
        <v>9</v>
      </c>
      <c r="D53">
        <f>COUNT(D77:D94)</f>
        <v>7</v>
      </c>
      <c r="E53">
        <f>COUNT(E77:E94)</f>
        <v>10</v>
      </c>
      <c r="F53" s="3"/>
      <c r="G53" s="9" t="s">
        <v>12</v>
      </c>
      <c r="H53">
        <f>COUNT(H77:H94)</f>
        <v>8</v>
      </c>
      <c r="I53">
        <f>COUNT(I77:I94)</f>
        <v>9</v>
      </c>
      <c r="J53">
        <f>COUNT(J77:J94)</f>
        <v>7</v>
      </c>
      <c r="K53">
        <f>COUNT(K77:K94)</f>
        <v>10</v>
      </c>
      <c r="L53" s="3"/>
    </row>
    <row r="54" spans="1:12" x14ac:dyDescent="0.25">
      <c r="F54" s="3"/>
      <c r="L54" s="3"/>
    </row>
    <row r="55" spans="1:12" x14ac:dyDescent="0.25">
      <c r="A55" s="9" t="s">
        <v>13</v>
      </c>
      <c r="B55">
        <f>B52/(SQRT(B53))</f>
        <v>0.11029058741286596</v>
      </c>
      <c r="C55">
        <f>C52/(SQRT(C53))</f>
        <v>0.24204087928560528</v>
      </c>
      <c r="D55">
        <f>D52/(SQRT(D53))</f>
        <v>7.9547554400363277E-2</v>
      </c>
      <c r="E55">
        <f>E52/(SQRT(E53))</f>
        <v>0.2628291551260109</v>
      </c>
      <c r="F55" s="3"/>
      <c r="G55" s="9" t="s">
        <v>13</v>
      </c>
      <c r="H55">
        <f>H52/(SQRT(H53))</f>
        <v>0.73488175999399652</v>
      </c>
      <c r="I55">
        <f>I52/(SQRT(I53))</f>
        <v>0.82047409450234887</v>
      </c>
      <c r="J55">
        <f>J52/(SQRT(J53))</f>
        <v>0.8253161281413679</v>
      </c>
      <c r="K55">
        <f>K52/(SQRT(K53))</f>
        <v>0.46131915155465636</v>
      </c>
      <c r="L55" s="3"/>
    </row>
    <row r="56" spans="1:12" x14ac:dyDescent="0.25">
      <c r="A56" s="9" t="s">
        <v>14</v>
      </c>
      <c r="B56" s="11"/>
      <c r="D56" s="11"/>
      <c r="F56" s="3"/>
      <c r="G56" s="9" t="s">
        <v>14</v>
      </c>
      <c r="H56" s="11"/>
      <c r="J56" s="11"/>
      <c r="L56" s="3"/>
    </row>
    <row r="57" spans="1:12" x14ac:dyDescent="0.25">
      <c r="A57" s="9" t="s">
        <v>16</v>
      </c>
      <c r="B57" s="4"/>
      <c r="D57" s="4"/>
      <c r="F57" s="32"/>
      <c r="G57" s="9" t="s">
        <v>16</v>
      </c>
      <c r="H57" s="4"/>
      <c r="J57" s="4"/>
      <c r="L57" s="32"/>
    </row>
    <row r="58" spans="1:12" x14ac:dyDescent="0.25">
      <c r="C58" s="5"/>
      <c r="D58" s="5"/>
      <c r="E58" s="7"/>
      <c r="F58" s="3"/>
      <c r="H58" s="5"/>
      <c r="I58" s="5"/>
      <c r="J58" s="5"/>
      <c r="K58" s="7"/>
      <c r="L58" s="3"/>
    </row>
    <row r="59" spans="1:12" x14ac:dyDescent="0.25">
      <c r="A59" s="12" t="s">
        <v>17</v>
      </c>
      <c r="B59" s="13">
        <f>LOG(B77)</f>
        <v>-0.14266750356873156</v>
      </c>
      <c r="C59" t="e">
        <f>LOG(C77)</f>
        <v>#NUM!</v>
      </c>
      <c r="D59" s="13">
        <f>LOG(D77)</f>
        <v>-0.10568393731556154</v>
      </c>
      <c r="E59" s="13">
        <f>LOG(E77)</f>
        <v>0.44435712565602759</v>
      </c>
      <c r="F59" s="3"/>
      <c r="G59" s="12" t="s">
        <v>17</v>
      </c>
      <c r="H59" s="2">
        <f t="shared" ref="H59:K67" si="4">LOG(H77)</f>
        <v>1.0035897671891398</v>
      </c>
      <c r="I59" s="2">
        <f t="shared" si="4"/>
        <v>0.97836314708388283</v>
      </c>
      <c r="J59" s="13">
        <f t="shared" si="4"/>
        <v>1.0592604041217306</v>
      </c>
      <c r="K59" s="2">
        <f t="shared" si="4"/>
        <v>1.0136796972911926</v>
      </c>
      <c r="L59" s="3"/>
    </row>
    <row r="60" spans="1:12" x14ac:dyDescent="0.25">
      <c r="B60">
        <f t="shared" ref="B60:E68" si="5">LOG(B78)</f>
        <v>-9.7997108649270553E-2</v>
      </c>
      <c r="C60">
        <f t="shared" si="5"/>
        <v>0.10174707394636621</v>
      </c>
      <c r="D60">
        <f t="shared" si="5"/>
        <v>0.13735411137073292</v>
      </c>
      <c r="E60">
        <f>LOG(D78)</f>
        <v>0.13735411137073292</v>
      </c>
      <c r="F60" s="3"/>
      <c r="H60">
        <f t="shared" si="4"/>
        <v>1.1200471943530406</v>
      </c>
      <c r="I60">
        <f t="shared" si="4"/>
        <v>1.1820149861507345</v>
      </c>
      <c r="J60">
        <f t="shared" si="4"/>
        <v>1.0815273262448046</v>
      </c>
      <c r="K60">
        <f t="shared" si="4"/>
        <v>0.96529579581165614</v>
      </c>
      <c r="L60" s="3"/>
    </row>
    <row r="61" spans="1:12" x14ac:dyDescent="0.25">
      <c r="B61">
        <f t="shared" si="5"/>
        <v>-0.35556141053216145</v>
      </c>
      <c r="C61">
        <f t="shared" si="5"/>
        <v>0.42602301568987611</v>
      </c>
      <c r="D61">
        <f t="shared" si="5"/>
        <v>0.15014216184855861</v>
      </c>
      <c r="E61">
        <f t="shared" si="5"/>
        <v>0.47041049097593074</v>
      </c>
      <c r="F61" s="3"/>
      <c r="H61">
        <f t="shared" si="4"/>
        <v>0.94909712511291588</v>
      </c>
      <c r="I61">
        <f t="shared" si="4"/>
        <v>1.2715163445116315</v>
      </c>
      <c r="J61">
        <f t="shared" si="4"/>
        <v>0.99162473453400535</v>
      </c>
      <c r="K61">
        <f t="shared" si="4"/>
        <v>1.0032881588260754</v>
      </c>
      <c r="L61" s="3"/>
    </row>
    <row r="62" spans="1:12" x14ac:dyDescent="0.25">
      <c r="B62">
        <f t="shared" si="5"/>
        <v>-3.1984286006358213E-2</v>
      </c>
      <c r="C62">
        <f t="shared" si="5"/>
        <v>0.55242484570408545</v>
      </c>
      <c r="D62">
        <f t="shared" si="5"/>
        <v>8.2066934285113011E-2</v>
      </c>
      <c r="E62">
        <f t="shared" si="5"/>
        <v>0.48144262850230496</v>
      </c>
      <c r="F62" s="3"/>
      <c r="H62">
        <f t="shared" si="4"/>
        <v>0.91566360350577314</v>
      </c>
      <c r="I62">
        <f t="shared" si="4"/>
        <v>1.1797528068974983</v>
      </c>
      <c r="J62">
        <f t="shared" si="4"/>
        <v>1.042221002390382</v>
      </c>
      <c r="K62">
        <f t="shared" si="4"/>
        <v>1.0777674903820569</v>
      </c>
      <c r="L62" s="3"/>
    </row>
    <row r="63" spans="1:12" x14ac:dyDescent="0.25">
      <c r="B63">
        <f t="shared" si="5"/>
        <v>9.3421685162235063E-2</v>
      </c>
      <c r="C63">
        <f t="shared" si="5"/>
        <v>0.56867097800989674</v>
      </c>
      <c r="D63">
        <f t="shared" si="5"/>
        <v>7.8456818053292562E-2</v>
      </c>
      <c r="E63">
        <f t="shared" si="5"/>
        <v>0.65427282709771051</v>
      </c>
      <c r="F63" s="3"/>
      <c r="H63">
        <f t="shared" si="4"/>
        <v>1.1141103565318915</v>
      </c>
      <c r="I63">
        <f t="shared" si="4"/>
        <v>1.1320033929866318</v>
      </c>
      <c r="J63">
        <f t="shared" si="4"/>
        <v>1.1737979303704602</v>
      </c>
      <c r="K63">
        <f t="shared" si="4"/>
        <v>1.1234596194433382</v>
      </c>
      <c r="L63" s="3"/>
    </row>
    <row r="64" spans="1:12" x14ac:dyDescent="0.25">
      <c r="B64">
        <f t="shared" si="5"/>
        <v>8.6715663944882504E-2</v>
      </c>
      <c r="C64">
        <f t="shared" si="5"/>
        <v>0.33183204443624864</v>
      </c>
      <c r="D64">
        <f t="shared" si="5"/>
        <v>8.8844562727004278E-2</v>
      </c>
      <c r="E64">
        <f t="shared" si="5"/>
        <v>0.59028440371816193</v>
      </c>
      <c r="F64" s="3"/>
      <c r="H64">
        <f t="shared" si="4"/>
        <v>1.100439475279108</v>
      </c>
      <c r="I64">
        <f t="shared" si="4"/>
        <v>1.1560643123398653</v>
      </c>
      <c r="J64">
        <f t="shared" si="4"/>
        <v>1.1917303933628562</v>
      </c>
      <c r="K64">
        <f t="shared" si="4"/>
        <v>1.1496808824829381</v>
      </c>
      <c r="L64" s="3"/>
    </row>
    <row r="65" spans="1:12" x14ac:dyDescent="0.25">
      <c r="B65">
        <f t="shared" si="5"/>
        <v>0.13956426617584977</v>
      </c>
      <c r="C65">
        <f t="shared" si="5"/>
        <v>0.38542751480513054</v>
      </c>
      <c r="D65">
        <f t="shared" si="5"/>
        <v>-3.0118356253500032E-2</v>
      </c>
      <c r="E65">
        <f t="shared" si="5"/>
        <v>0.61181982862676965</v>
      </c>
      <c r="F65" s="3"/>
      <c r="H65">
        <f t="shared" si="4"/>
        <v>1.1430772841736192</v>
      </c>
      <c r="I65">
        <f t="shared" si="4"/>
        <v>1.0486748149922294</v>
      </c>
      <c r="J65">
        <f t="shared" si="4"/>
        <v>0.9781348473982896</v>
      </c>
      <c r="K65">
        <f t="shared" si="4"/>
        <v>1.0637140600449815</v>
      </c>
      <c r="L65" s="3"/>
    </row>
    <row r="66" spans="1:12" x14ac:dyDescent="0.25">
      <c r="B66">
        <f t="shared" si="5"/>
        <v>0.11494441571258467</v>
      </c>
      <c r="C66">
        <f t="shared" si="5"/>
        <v>0.29269900304392971</v>
      </c>
      <c r="E66">
        <f t="shared" si="5"/>
        <v>0.43628500078495824</v>
      </c>
      <c r="F66" s="3"/>
      <c r="H66">
        <f t="shared" si="4"/>
        <v>1.1234596194433382</v>
      </c>
      <c r="I66">
        <f t="shared" si="4"/>
        <v>1.1116669284313889</v>
      </c>
      <c r="K66">
        <f>LOG(K84)</f>
        <v>0.99863774348685108</v>
      </c>
      <c r="L66" s="3"/>
    </row>
    <row r="67" spans="1:12" x14ac:dyDescent="0.25">
      <c r="C67">
        <f t="shared" si="5"/>
        <v>0.47513363350407073</v>
      </c>
      <c r="E67">
        <f t="shared" si="5"/>
        <v>0.60578786388803674</v>
      </c>
      <c r="F67" s="3"/>
      <c r="I67">
        <f t="shared" si="4"/>
        <v>1.1659964235200035</v>
      </c>
      <c r="K67">
        <f>LOG(K85)</f>
        <v>1.065767504058611</v>
      </c>
      <c r="L67" s="3"/>
    </row>
    <row r="68" spans="1:12" x14ac:dyDescent="0.25">
      <c r="C68">
        <f t="shared" si="5"/>
        <v>0.39529991253231062</v>
      </c>
      <c r="E68">
        <f t="shared" si="5"/>
        <v>0.62038737240672637</v>
      </c>
      <c r="F68" s="3"/>
      <c r="K68">
        <f>LOG(K86)</f>
        <v>1.0326302473447062</v>
      </c>
      <c r="L68" s="3"/>
    </row>
    <row r="69" spans="1:12" x14ac:dyDescent="0.25">
      <c r="F69" s="3"/>
      <c r="L69" s="3"/>
    </row>
    <row r="70" spans="1:12" x14ac:dyDescent="0.25">
      <c r="F70" s="3"/>
      <c r="L70" s="3"/>
    </row>
    <row r="71" spans="1:12" x14ac:dyDescent="0.25">
      <c r="F71" s="3"/>
      <c r="L71" s="3"/>
    </row>
    <row r="72" spans="1:12" x14ac:dyDescent="0.25">
      <c r="F72" s="3"/>
      <c r="L72" s="3"/>
    </row>
    <row r="76" spans="1:12" x14ac:dyDescent="0.25">
      <c r="A76" s="5"/>
      <c r="B76" s="5"/>
      <c r="C76" s="5"/>
      <c r="D76" s="5"/>
      <c r="E76" s="5"/>
      <c r="F76" s="3"/>
      <c r="H76" s="5"/>
      <c r="L76" s="3"/>
    </row>
    <row r="77" spans="1:12" x14ac:dyDescent="0.25">
      <c r="A77" s="31" t="s">
        <v>18</v>
      </c>
      <c r="B77" s="49">
        <v>0.72</v>
      </c>
      <c r="C77" s="49"/>
      <c r="D77" s="51">
        <v>0.78400000000000003</v>
      </c>
      <c r="E77">
        <v>2.782</v>
      </c>
      <c r="F77" s="51"/>
      <c r="G77" s="12" t="s">
        <v>18</v>
      </c>
      <c r="H77" s="49">
        <v>10.083</v>
      </c>
      <c r="I77" s="14">
        <v>9.5139999999999993</v>
      </c>
      <c r="J77" s="14">
        <v>11.462</v>
      </c>
      <c r="K77" s="15">
        <v>10.32</v>
      </c>
      <c r="L77" s="51"/>
    </row>
    <row r="78" spans="1:12" x14ac:dyDescent="0.25">
      <c r="B78" s="49">
        <v>0.79800000000000004</v>
      </c>
      <c r="C78" s="49">
        <v>1.264</v>
      </c>
      <c r="D78" s="2">
        <v>1.3720000000000001</v>
      </c>
      <c r="E78">
        <v>1.73</v>
      </c>
      <c r="F78" s="51"/>
      <c r="H78" s="49">
        <v>13.183999999999999</v>
      </c>
      <c r="I78" s="24">
        <v>15.206</v>
      </c>
      <c r="J78" s="93">
        <v>12.065</v>
      </c>
      <c r="K78" s="3">
        <v>9.2319999999999993</v>
      </c>
      <c r="L78" s="51"/>
    </row>
    <row r="79" spans="1:12" x14ac:dyDescent="0.25">
      <c r="B79" s="49">
        <v>0.441</v>
      </c>
      <c r="C79" s="49">
        <v>2.6669999999999998</v>
      </c>
      <c r="D79" s="2">
        <v>1.413</v>
      </c>
      <c r="E79">
        <v>2.9540000000000002</v>
      </c>
      <c r="F79" s="51"/>
      <c r="H79" s="49">
        <v>8.8940000000000001</v>
      </c>
      <c r="I79" s="26">
        <v>18.686</v>
      </c>
      <c r="J79" s="93">
        <v>9.8089999999999993</v>
      </c>
      <c r="K79" s="3">
        <v>10.076000000000001</v>
      </c>
      <c r="L79" s="51"/>
    </row>
    <row r="80" spans="1:12" x14ac:dyDescent="0.25">
      <c r="B80" s="49">
        <v>0.92900000000000005</v>
      </c>
      <c r="C80" s="49">
        <v>3.5680000000000001</v>
      </c>
      <c r="D80" s="2">
        <v>1.208</v>
      </c>
      <c r="E80">
        <v>3.03</v>
      </c>
      <c r="F80" s="51"/>
      <c r="H80" s="49">
        <v>8.2349999999999994</v>
      </c>
      <c r="I80" s="26">
        <v>15.127000000000001</v>
      </c>
      <c r="J80" s="93">
        <v>11.021000000000001</v>
      </c>
      <c r="K80" s="3">
        <v>11.961</v>
      </c>
      <c r="L80" s="51"/>
    </row>
    <row r="81" spans="1:12" x14ac:dyDescent="0.25">
      <c r="B81" s="49">
        <v>1.24</v>
      </c>
      <c r="C81" s="49">
        <v>3.7040000000000002</v>
      </c>
      <c r="D81" s="2">
        <v>1.198</v>
      </c>
      <c r="E81">
        <v>4.5110000000000001</v>
      </c>
      <c r="F81" s="51"/>
      <c r="H81" s="49">
        <v>13.005000000000001</v>
      </c>
      <c r="I81" s="26">
        <v>13.552</v>
      </c>
      <c r="J81" s="93">
        <v>14.920999999999999</v>
      </c>
      <c r="K81" s="2">
        <v>13.288</v>
      </c>
      <c r="L81" s="51"/>
    </row>
    <row r="82" spans="1:12" x14ac:dyDescent="0.25">
      <c r="B82" s="49">
        <v>1.2210000000000001</v>
      </c>
      <c r="C82" s="49">
        <v>2.1469999999999998</v>
      </c>
      <c r="D82" s="2">
        <v>1.2270000000000001</v>
      </c>
      <c r="E82">
        <v>3.8929999999999998</v>
      </c>
      <c r="F82" s="51"/>
      <c r="H82" s="49">
        <v>12.602</v>
      </c>
      <c r="I82" s="49">
        <v>14.324</v>
      </c>
      <c r="J82" s="93">
        <v>15.55</v>
      </c>
      <c r="K82" s="2">
        <v>14.115</v>
      </c>
      <c r="L82" s="51"/>
    </row>
    <row r="83" spans="1:12" x14ac:dyDescent="0.25">
      <c r="B83" s="49">
        <v>1.379</v>
      </c>
      <c r="C83" s="49">
        <v>2.4289999999999998</v>
      </c>
      <c r="D83" s="2">
        <v>0.93300000000000005</v>
      </c>
      <c r="E83">
        <v>4.0909090910000003</v>
      </c>
      <c r="F83" s="51"/>
      <c r="H83" s="49">
        <v>13.901999999999999</v>
      </c>
      <c r="I83" s="49">
        <v>11.186</v>
      </c>
      <c r="J83" s="93">
        <v>9.5090000000000003</v>
      </c>
      <c r="K83" s="2">
        <v>11.58014667</v>
      </c>
      <c r="L83" s="51"/>
    </row>
    <row r="84" spans="1:12" x14ac:dyDescent="0.25">
      <c r="B84" s="49">
        <v>1.3029999999999999</v>
      </c>
      <c r="C84" s="49">
        <v>1.962</v>
      </c>
      <c r="E84">
        <v>2.730769231</v>
      </c>
      <c r="F84" s="51"/>
      <c r="H84" s="49">
        <v>13.288</v>
      </c>
      <c r="I84" s="49">
        <v>12.932036699999999</v>
      </c>
      <c r="J84" s="93"/>
      <c r="K84">
        <v>9.9686820279999999</v>
      </c>
      <c r="L84" s="51"/>
    </row>
    <row r="85" spans="1:12" x14ac:dyDescent="0.25">
      <c r="B85" s="49"/>
      <c r="C85" s="49">
        <v>2.9863013700000001</v>
      </c>
      <c r="D85" s="2"/>
      <c r="E85">
        <v>4.0344827590000003</v>
      </c>
      <c r="F85" s="51"/>
      <c r="H85" s="49"/>
      <c r="I85" s="49">
        <v>14.65535772</v>
      </c>
      <c r="J85" s="93"/>
      <c r="K85">
        <v>11.63502991</v>
      </c>
      <c r="L85" s="51"/>
    </row>
    <row r="86" spans="1:12" x14ac:dyDescent="0.25">
      <c r="B86" s="49"/>
      <c r="C86" s="49">
        <v>2.4848484850000001</v>
      </c>
      <c r="D86" s="2"/>
      <c r="E86">
        <v>4.1724137929999996</v>
      </c>
      <c r="F86" s="51"/>
      <c r="H86" s="49"/>
      <c r="I86" s="49"/>
      <c r="J86" s="93"/>
      <c r="K86">
        <v>10.78028512</v>
      </c>
      <c r="L86" s="51"/>
    </row>
    <row r="87" spans="1:12" x14ac:dyDescent="0.25">
      <c r="B87" s="49"/>
      <c r="C87" s="49"/>
      <c r="D87" s="2"/>
      <c r="E87" s="2"/>
      <c r="F87" s="52"/>
      <c r="H87" s="49"/>
      <c r="I87" s="26"/>
      <c r="J87" s="93"/>
      <c r="K87" s="2"/>
      <c r="L87" s="52"/>
    </row>
    <row r="88" spans="1:12" x14ac:dyDescent="0.25">
      <c r="B88" s="49"/>
      <c r="C88" s="49"/>
      <c r="D88" s="2"/>
      <c r="E88" s="2"/>
      <c r="F88" s="52"/>
      <c r="H88" s="49"/>
      <c r="I88" s="26"/>
      <c r="J88" s="93"/>
      <c r="K88" s="2"/>
      <c r="L88" s="52"/>
    </row>
    <row r="89" spans="1:12" x14ac:dyDescent="0.25">
      <c r="B89" s="49"/>
      <c r="C89" s="49"/>
      <c r="D89" s="2"/>
      <c r="F89" s="52"/>
      <c r="H89" s="49"/>
      <c r="I89" s="26"/>
      <c r="J89" s="93"/>
      <c r="K89" s="2"/>
      <c r="L89" s="52"/>
    </row>
    <row r="90" spans="1:12" x14ac:dyDescent="0.25">
      <c r="B90" s="49"/>
      <c r="C90" s="49"/>
      <c r="H90" s="49"/>
      <c r="I90" s="49"/>
      <c r="J90" s="49"/>
    </row>
    <row r="91" spans="1:12" x14ac:dyDescent="0.25">
      <c r="B91" s="49"/>
      <c r="C91" s="49"/>
      <c r="H91" s="49"/>
      <c r="I91" s="49"/>
      <c r="J91" s="49"/>
    </row>
    <row r="92" spans="1:12" x14ac:dyDescent="0.25">
      <c r="B92" s="49"/>
      <c r="C92" s="49"/>
      <c r="H92" s="49"/>
      <c r="I92" s="49"/>
      <c r="J92" s="49"/>
    </row>
    <row r="93" spans="1:12" x14ac:dyDescent="0.25">
      <c r="B93" s="49"/>
      <c r="C93" s="49"/>
      <c r="D93" s="2"/>
      <c r="E93" s="2"/>
      <c r="F93" s="2"/>
      <c r="H93" s="49"/>
      <c r="I93" s="49"/>
      <c r="J93" s="93"/>
      <c r="K93" s="2"/>
      <c r="L93" s="2"/>
    </row>
    <row r="94" spans="1:12" x14ac:dyDescent="0.25">
      <c r="B94" s="49"/>
      <c r="C94" s="92"/>
      <c r="D94" s="5"/>
      <c r="E94" s="5"/>
      <c r="F94" s="2"/>
      <c r="I94" s="5"/>
      <c r="J94" s="5"/>
      <c r="K94" s="5"/>
      <c r="L94" s="2"/>
    </row>
    <row r="95" spans="1:12" x14ac:dyDescent="0.25">
      <c r="A95" s="13"/>
      <c r="B95" s="13"/>
      <c r="C95" s="2"/>
      <c r="D95" s="2"/>
      <c r="E95" s="2"/>
      <c r="F95" s="2"/>
      <c r="G95" s="13"/>
      <c r="H95" s="13"/>
      <c r="I95" s="2"/>
      <c r="J95" s="2"/>
      <c r="K95" s="2"/>
      <c r="L95" s="2"/>
    </row>
    <row r="96" spans="1:12" x14ac:dyDescent="0.25">
      <c r="D96" s="2"/>
      <c r="E96" s="2"/>
      <c r="F96" s="2"/>
      <c r="J96" s="2"/>
      <c r="K96" s="2"/>
      <c r="L96" s="2"/>
    </row>
    <row r="98" spans="1:12" ht="28.5" x14ac:dyDescent="0.45">
      <c r="A98" s="1" t="s">
        <v>29</v>
      </c>
      <c r="D98" s="2"/>
      <c r="E98" s="3"/>
      <c r="F98" s="3"/>
      <c r="G98" s="3"/>
      <c r="H98" s="2"/>
    </row>
    <row r="99" spans="1:12" ht="28.5" x14ac:dyDescent="0.45">
      <c r="A99" s="1"/>
      <c r="B99" s="5" t="s">
        <v>22</v>
      </c>
      <c r="D99" s="2"/>
      <c r="E99" s="3"/>
      <c r="F99" s="3"/>
      <c r="G99" s="1"/>
      <c r="H99" s="5" t="s">
        <v>22</v>
      </c>
      <c r="J99" s="2"/>
      <c r="K99" s="3"/>
      <c r="L99" s="3"/>
    </row>
    <row r="100" spans="1:12" x14ac:dyDescent="0.25">
      <c r="A100" s="8" t="s">
        <v>5</v>
      </c>
      <c r="B100" s="7" t="s">
        <v>6</v>
      </c>
      <c r="C100" s="7" t="s">
        <v>7</v>
      </c>
      <c r="D100" s="5" t="s">
        <v>4</v>
      </c>
      <c r="E100" s="7" t="s">
        <v>90</v>
      </c>
      <c r="F100" s="3"/>
      <c r="G100" s="8" t="s">
        <v>19</v>
      </c>
      <c r="H100" s="7" t="s">
        <v>6</v>
      </c>
      <c r="I100" s="7" t="s">
        <v>7</v>
      </c>
      <c r="J100" s="5" t="s">
        <v>4</v>
      </c>
      <c r="K100" s="7" t="s">
        <v>90</v>
      </c>
      <c r="L100" s="3"/>
    </row>
    <row r="101" spans="1:12" x14ac:dyDescent="0.25">
      <c r="D101" s="2"/>
      <c r="E101" s="3"/>
      <c r="F101" s="3"/>
      <c r="J101" s="2"/>
      <c r="K101" s="3"/>
      <c r="L101" s="3"/>
    </row>
    <row r="102" spans="1:12" x14ac:dyDescent="0.25">
      <c r="A102" s="9" t="s">
        <v>10</v>
      </c>
      <c r="B102" s="10">
        <f>AVERAGE(B117:B123)</f>
        <v>0.10195210000000002</v>
      </c>
      <c r="C102" s="10">
        <f>AVERAGE(C117:C123)</f>
        <v>0.38396540000000001</v>
      </c>
      <c r="D102" s="10">
        <f>AVERAGE(D117:D123)</f>
        <v>7.8735195600000002E-2</v>
      </c>
      <c r="E102" s="10">
        <f>AVERAGE(E117:E123)</f>
        <v>0.26269599999999999</v>
      </c>
      <c r="F102" s="50"/>
      <c r="G102" s="9" t="s">
        <v>10</v>
      </c>
      <c r="H102" s="10">
        <f>AVERAGE(H117:H123)</f>
        <v>7.5663919144999996</v>
      </c>
      <c r="I102" s="10">
        <f>AVERAGE(I117:I123)</f>
        <v>8.1960026000000017</v>
      </c>
      <c r="J102" s="10">
        <f>AVERAGE(J117:J123)</f>
        <v>7.2085662676000002</v>
      </c>
      <c r="K102" s="10">
        <f>AVERAGE(K117:K123)</f>
        <v>7.6759640000000005</v>
      </c>
      <c r="L102" s="50"/>
    </row>
    <row r="103" spans="1:12" x14ac:dyDescent="0.25">
      <c r="A103" s="9" t="s">
        <v>11</v>
      </c>
      <c r="B103">
        <f>_xlfn.STDEV.P(B117:B123)</f>
        <v>2.5121197089963816E-2</v>
      </c>
      <c r="C103">
        <f>_xlfn.STDEV.P(C117:C123)</f>
        <v>9.8129703269906929E-2</v>
      </c>
      <c r="D103">
        <f>_xlfn.STDEV.P(D117:D123)</f>
        <v>1.8199633420274239E-2</v>
      </c>
      <c r="E103">
        <f>_xlfn.STDEV.P(E117:E123)</f>
        <v>8.0679886023717173E-2</v>
      </c>
      <c r="F103" s="3"/>
      <c r="G103" s="9" t="s">
        <v>11</v>
      </c>
      <c r="H103">
        <f>_xlfn.STDEV.P(H117:H123)</f>
        <v>0.79764750777219839</v>
      </c>
      <c r="I103">
        <f>_xlfn.STDEV.P(I117:I123)</f>
        <v>0.69376638760827847</v>
      </c>
      <c r="J103">
        <f>_xlfn.STDEV.P(J117:J123)</f>
        <v>0.35200791230841044</v>
      </c>
      <c r="K103">
        <f>_xlfn.STDEV.P(K117:K123)</f>
        <v>1.0148220438813895</v>
      </c>
      <c r="L103" s="3"/>
    </row>
    <row r="104" spans="1:12" x14ac:dyDescent="0.25">
      <c r="A104" s="9" t="s">
        <v>12</v>
      </c>
      <c r="B104">
        <f>COUNT(B117:B123)</f>
        <v>4</v>
      </c>
      <c r="C104">
        <f>COUNT(C117:C123)</f>
        <v>5</v>
      </c>
      <c r="D104">
        <f>COUNT(D117:D123)</f>
        <v>5</v>
      </c>
      <c r="E104">
        <f>COUNT(E117:E123)</f>
        <v>5</v>
      </c>
      <c r="F104" s="3"/>
      <c r="G104" s="9" t="s">
        <v>12</v>
      </c>
      <c r="H104">
        <f>COUNT(H117:H123)</f>
        <v>4</v>
      </c>
      <c r="I104">
        <f>COUNT(I117:I123)</f>
        <v>5</v>
      </c>
      <c r="J104">
        <f>COUNT(J117:J123)</f>
        <v>5</v>
      </c>
      <c r="K104">
        <f>COUNT(K117:K123)</f>
        <v>5</v>
      </c>
      <c r="L104" s="3"/>
    </row>
    <row r="105" spans="1:12" x14ac:dyDescent="0.25">
      <c r="F105" s="3"/>
      <c r="L105" s="3"/>
    </row>
    <row r="106" spans="1:12" x14ac:dyDescent="0.25">
      <c r="A106" s="9" t="s">
        <v>13</v>
      </c>
      <c r="B106">
        <f>B103/(SQRT(B104))</f>
        <v>1.2560598544981908E-2</v>
      </c>
      <c r="C106">
        <f>C103/(SQRT(C104))</f>
        <v>4.3884937424679055E-2</v>
      </c>
      <c r="D106">
        <f>D103/(SQRT(D104))</f>
        <v>8.1391234986620386E-3</v>
      </c>
      <c r="E106">
        <f>E103/(SQRT(E104))</f>
        <v>3.6081141913193358E-2</v>
      </c>
      <c r="F106" s="3"/>
      <c r="G106" s="9" t="s">
        <v>13</v>
      </c>
      <c r="H106">
        <f>H103/(SQRT(H104))</f>
        <v>0.3988237538860992</v>
      </c>
      <c r="I106">
        <f>I103/(SQRT(I104))</f>
        <v>0.31026176063931565</v>
      </c>
      <c r="J106">
        <f>J103/(SQRT(J104))</f>
        <v>0.15742272410787814</v>
      </c>
      <c r="K106">
        <f>K103/(SQRT(K104))</f>
        <v>0.45384221503681227</v>
      </c>
      <c r="L106" s="3"/>
    </row>
    <row r="107" spans="1:12" x14ac:dyDescent="0.25">
      <c r="A107" s="9" t="s">
        <v>14</v>
      </c>
      <c r="B107" s="11"/>
      <c r="D107" s="11"/>
      <c r="F107" s="3"/>
      <c r="G107" s="9" t="s">
        <v>14</v>
      </c>
      <c r="H107" s="11"/>
      <c r="J107" s="11"/>
      <c r="L107" s="3"/>
    </row>
    <row r="108" spans="1:12" x14ac:dyDescent="0.25">
      <c r="A108" s="9" t="s">
        <v>16</v>
      </c>
      <c r="B108" s="4"/>
      <c r="D108" s="4"/>
      <c r="F108" s="32"/>
      <c r="G108" s="9" t="s">
        <v>16</v>
      </c>
      <c r="H108" s="4"/>
      <c r="J108" s="4"/>
      <c r="L108" s="32"/>
    </row>
    <row r="109" spans="1:12" x14ac:dyDescent="0.25">
      <c r="C109" s="5"/>
      <c r="D109" s="5"/>
      <c r="E109" s="7"/>
      <c r="F109" s="3"/>
      <c r="I109" s="5"/>
      <c r="J109" s="5"/>
      <c r="K109" s="7"/>
      <c r="L109" s="3"/>
    </row>
    <row r="110" spans="1:12" x14ac:dyDescent="0.25">
      <c r="A110" s="12" t="s">
        <v>17</v>
      </c>
      <c r="B110" s="13">
        <f t="shared" ref="B110:E113" si="6">LOG(B117)</f>
        <v>-1.1461280382840049</v>
      </c>
      <c r="C110" s="2">
        <f t="shared" si="6"/>
        <v>-0.5073457537841457</v>
      </c>
      <c r="D110" s="13">
        <f t="shared" si="6"/>
        <v>-0.98642719354568598</v>
      </c>
      <c r="E110" s="2">
        <f t="shared" si="6"/>
        <v>-0.70629942391221712</v>
      </c>
      <c r="F110" s="3"/>
      <c r="G110" s="12" t="s">
        <v>17</v>
      </c>
      <c r="H110" s="13">
        <f t="shared" ref="H110:K113" si="7">LOG(H117)</f>
        <v>0.81449968738421752</v>
      </c>
      <c r="I110" s="2">
        <f t="shared" si="7"/>
        <v>0.85301052127098942</v>
      </c>
      <c r="J110" s="13">
        <f t="shared" si="7"/>
        <v>0.88947265658861796</v>
      </c>
      <c r="K110" s="2">
        <f t="shared" si="7"/>
        <v>0.83257002896737409</v>
      </c>
      <c r="L110" s="3"/>
    </row>
    <row r="111" spans="1:12" x14ac:dyDescent="0.25">
      <c r="B111">
        <f t="shared" si="6"/>
        <v>-1.0791812477848028</v>
      </c>
      <c r="C111">
        <f t="shared" si="6"/>
        <v>-0.51259292606079421</v>
      </c>
      <c r="D111">
        <f t="shared" si="6"/>
        <v>-1.2041199826559248</v>
      </c>
      <c r="E111">
        <f t="shared" si="6"/>
        <v>-0.8480420897701304</v>
      </c>
      <c r="F111" s="3"/>
      <c r="H111">
        <f t="shared" si="7"/>
        <v>0.86715702624948776</v>
      </c>
      <c r="I111">
        <f t="shared" si="7"/>
        <v>0.93190449641484641</v>
      </c>
      <c r="J111">
        <f t="shared" si="7"/>
        <v>0.86183299765794497</v>
      </c>
      <c r="K111">
        <f t="shared" si="7"/>
        <v>0.83280834491686562</v>
      </c>
      <c r="L111" s="3"/>
    </row>
    <row r="112" spans="1:12" x14ac:dyDescent="0.25">
      <c r="B112">
        <f t="shared" si="6"/>
        <v>-0.91315131150695217</v>
      </c>
      <c r="C112">
        <f t="shared" si="6"/>
        <v>-0.47204160294200986</v>
      </c>
      <c r="D112">
        <f t="shared" si="6"/>
        <v>-1.0081396264674531</v>
      </c>
      <c r="E112">
        <f t="shared" si="6"/>
        <v>-0.48200093836759889</v>
      </c>
      <c r="F112" s="3"/>
      <c r="H112">
        <f t="shared" si="7"/>
        <v>0.8820368925257861</v>
      </c>
      <c r="I112">
        <f t="shared" si="7"/>
        <v>0.92789412655584003</v>
      </c>
      <c r="J112">
        <f t="shared" si="7"/>
        <v>0.8597563993181051</v>
      </c>
      <c r="K112">
        <f t="shared" si="7"/>
        <v>0.92586688087558267</v>
      </c>
      <c r="L112" s="3"/>
    </row>
    <row r="113" spans="1:12" x14ac:dyDescent="0.25">
      <c r="B113">
        <f t="shared" si="6"/>
        <v>-0.88303019276138195</v>
      </c>
      <c r="C113">
        <f t="shared" si="6"/>
        <v>-0.40405208234704765</v>
      </c>
      <c r="D113">
        <f t="shared" si="6"/>
        <v>-1.2174839413909921</v>
      </c>
      <c r="E113">
        <f t="shared" si="6"/>
        <v>-0.53511270536108202</v>
      </c>
      <c r="F113" s="3"/>
      <c r="H113">
        <f t="shared" si="7"/>
        <v>0.94228646371162317</v>
      </c>
      <c r="I113">
        <f t="shared" si="7"/>
        <v>0.88758540214733117</v>
      </c>
      <c r="J113">
        <f t="shared" si="7"/>
        <v>0.8229184697047186</v>
      </c>
      <c r="K113">
        <f t="shared" si="7"/>
        <v>0.84754798261823261</v>
      </c>
      <c r="L113" s="3"/>
    </row>
    <row r="114" spans="1:12" x14ac:dyDescent="0.25">
      <c r="C114">
        <f>LOG(C121)</f>
        <v>-0.24408857370040576</v>
      </c>
      <c r="D114">
        <f>LOG(D121)</f>
        <v>-1.1595671904888791</v>
      </c>
      <c r="E114">
        <f>LOG(E121)</f>
        <v>-0.4514152854096054</v>
      </c>
      <c r="F114" s="3"/>
      <c r="I114">
        <f>LOG(I121)</f>
        <v>0.95965569910255477</v>
      </c>
      <c r="J114">
        <f>LOG(J121)</f>
        <v>0.85266294434456924</v>
      </c>
      <c r="K114">
        <f>LOG(K121)</f>
        <v>0.96866083276143722</v>
      </c>
      <c r="L114" s="3"/>
    </row>
    <row r="115" spans="1:12" x14ac:dyDescent="0.25">
      <c r="F115" s="3"/>
      <c r="L115" s="3"/>
    </row>
    <row r="116" spans="1:12" x14ac:dyDescent="0.25">
      <c r="F116" s="3"/>
      <c r="L116" s="3"/>
    </row>
    <row r="117" spans="1:12" x14ac:dyDescent="0.25">
      <c r="A117" s="12" t="s">
        <v>18</v>
      </c>
      <c r="B117" s="14">
        <v>7.1428570999999996E-2</v>
      </c>
      <c r="C117" s="15">
        <v>0.31092399999999998</v>
      </c>
      <c r="D117" s="14">
        <v>0.103174603</v>
      </c>
      <c r="E117" s="15">
        <v>0.19665299999999999</v>
      </c>
      <c r="F117" s="51"/>
      <c r="G117" s="12" t="s">
        <v>18</v>
      </c>
      <c r="H117" s="14">
        <v>6.5237857139999997</v>
      </c>
      <c r="I117" s="15">
        <v>7.1287029999999998</v>
      </c>
      <c r="J117" s="14">
        <v>7.7530512820000004</v>
      </c>
      <c r="K117" s="15">
        <v>6.8009570000000004</v>
      </c>
      <c r="L117" s="3"/>
    </row>
    <row r="118" spans="1:12" x14ac:dyDescent="0.25">
      <c r="B118" s="24">
        <v>8.3333332999999996E-2</v>
      </c>
      <c r="C118" s="26">
        <v>0.30719000000000002</v>
      </c>
      <c r="D118" s="2">
        <v>6.25E-2</v>
      </c>
      <c r="E118" s="3">
        <v>0.14189199999999999</v>
      </c>
      <c r="F118" s="51"/>
      <c r="H118" s="24">
        <v>7.3647333330000002</v>
      </c>
      <c r="I118" s="26">
        <v>8.5487870000000008</v>
      </c>
      <c r="J118" s="2">
        <v>7.2750000000000004</v>
      </c>
      <c r="K118" s="3">
        <v>6.8046899999999999</v>
      </c>
      <c r="L118" s="3"/>
    </row>
    <row r="119" spans="1:12" x14ac:dyDescent="0.25">
      <c r="B119" s="24">
        <v>0.122137405</v>
      </c>
      <c r="C119" s="26">
        <v>0.33725500000000003</v>
      </c>
      <c r="D119" s="2">
        <v>9.8143235999999995E-2</v>
      </c>
      <c r="E119" s="3">
        <v>0.32960899999999999</v>
      </c>
      <c r="F119" s="51"/>
      <c r="H119" s="24">
        <v>7.6214374999999999</v>
      </c>
      <c r="I119" s="26">
        <v>8.4702090000000005</v>
      </c>
      <c r="J119" s="2">
        <v>7.2402972969999997</v>
      </c>
      <c r="K119" s="3">
        <v>8.4307630000000007</v>
      </c>
      <c r="L119" s="3"/>
    </row>
    <row r="120" spans="1:12" x14ac:dyDescent="0.25">
      <c r="B120" s="24">
        <v>0.13090909100000001</v>
      </c>
      <c r="C120" s="26">
        <v>0.39440999999999998</v>
      </c>
      <c r="D120" s="2">
        <v>6.0606061000000003E-2</v>
      </c>
      <c r="E120" s="3">
        <v>0.29166700000000001</v>
      </c>
      <c r="F120" s="51"/>
      <c r="H120" s="24">
        <v>8.7556111110000003</v>
      </c>
      <c r="I120" s="26">
        <v>7.7194330000000004</v>
      </c>
      <c r="J120" s="2">
        <v>6.6514827590000003</v>
      </c>
      <c r="K120" s="3">
        <v>7.0396000000000001</v>
      </c>
      <c r="L120" s="3"/>
    </row>
    <row r="121" spans="1:12" x14ac:dyDescent="0.25">
      <c r="B121" s="24"/>
      <c r="C121" s="24">
        <v>0.570048</v>
      </c>
      <c r="D121" s="2">
        <v>6.9252077999999995E-2</v>
      </c>
      <c r="E121" s="3">
        <v>0.353659</v>
      </c>
      <c r="F121" s="51"/>
      <c r="H121" s="24"/>
      <c r="I121" s="24">
        <v>9.1128809999999998</v>
      </c>
      <c r="J121" s="2">
        <v>7.1230000000000002</v>
      </c>
      <c r="K121" s="3">
        <v>9.3038100000000004</v>
      </c>
      <c r="L121" s="3"/>
    </row>
    <row r="122" spans="1:12" x14ac:dyDescent="0.25">
      <c r="B122" s="24"/>
      <c r="C122" s="24"/>
      <c r="D122" s="2"/>
      <c r="E122" s="3"/>
      <c r="F122" s="51"/>
      <c r="H122" s="24"/>
      <c r="I122" s="24"/>
      <c r="J122" s="2"/>
      <c r="K122" s="3"/>
      <c r="L122" s="3"/>
    </row>
    <row r="123" spans="1:12" x14ac:dyDescent="0.25">
      <c r="C123" s="5"/>
      <c r="D123" s="5"/>
      <c r="E123" s="5"/>
      <c r="F123" s="2"/>
      <c r="I123" s="5"/>
      <c r="J123" s="5"/>
      <c r="K123" s="5"/>
      <c r="L123" s="2"/>
    </row>
    <row r="124" spans="1:12" x14ac:dyDescent="0.25">
      <c r="A124" s="13"/>
      <c r="B124" s="13"/>
      <c r="C124" s="2"/>
      <c r="D124" s="2"/>
      <c r="E124" s="2"/>
      <c r="F124" s="2"/>
      <c r="G124" s="13"/>
      <c r="H124" s="13"/>
      <c r="I124" s="2"/>
      <c r="J124" s="2"/>
      <c r="K124" s="2"/>
      <c r="L124" s="2"/>
    </row>
    <row r="125" spans="1:12" x14ac:dyDescent="0.25">
      <c r="D125" s="2"/>
      <c r="E125" s="2"/>
      <c r="F125" s="2"/>
      <c r="J125" s="2"/>
      <c r="K125" s="2"/>
      <c r="L125" s="2"/>
    </row>
    <row r="126" spans="1:12" ht="28.5" x14ac:dyDescent="0.45">
      <c r="A126" s="1" t="s">
        <v>33</v>
      </c>
    </row>
    <row r="127" spans="1:12" x14ac:dyDescent="0.25">
      <c r="B127" s="5" t="s">
        <v>23</v>
      </c>
      <c r="F127" s="5" t="s">
        <v>23</v>
      </c>
    </row>
    <row r="128" spans="1:12" x14ac:dyDescent="0.25">
      <c r="A128" s="8" t="s">
        <v>5</v>
      </c>
      <c r="B128" s="7" t="s">
        <v>6</v>
      </c>
      <c r="C128" s="7" t="s">
        <v>91</v>
      </c>
      <c r="E128" s="8" t="s">
        <v>19</v>
      </c>
      <c r="F128" s="7" t="s">
        <v>6</v>
      </c>
      <c r="G128" s="7" t="s">
        <v>91</v>
      </c>
    </row>
    <row r="130" spans="1:7" x14ac:dyDescent="0.25">
      <c r="A130" s="9" t="s">
        <v>10</v>
      </c>
      <c r="B130" s="10">
        <f>AVERAGE(B147:B155)</f>
        <v>0.70757142857142852</v>
      </c>
      <c r="C130" s="10">
        <f>AVERAGE(C147:C155)</f>
        <v>0.65600000000000003</v>
      </c>
      <c r="E130" s="9" t="s">
        <v>10</v>
      </c>
      <c r="F130" s="10">
        <f>AVERAGE(F147:F155)</f>
        <v>9.4311428571428575</v>
      </c>
      <c r="G130" s="10">
        <f>AVERAGE(G147:G155)</f>
        <v>9.6032857142857146</v>
      </c>
    </row>
    <row r="131" spans="1:7" x14ac:dyDescent="0.25">
      <c r="A131" s="9" t="s">
        <v>11</v>
      </c>
      <c r="B131">
        <f>_xlfn.STDEV.P(B147:B155)</f>
        <v>0.16980480991240487</v>
      </c>
      <c r="C131">
        <f>_xlfn.STDEV.P(C147:C155)</f>
        <v>0.26743650781874495</v>
      </c>
      <c r="E131" s="9" t="s">
        <v>11</v>
      </c>
      <c r="F131">
        <f>_xlfn.STDEV.P(F147:F155)</f>
        <v>1.3536174210052792</v>
      </c>
      <c r="G131">
        <f>_xlfn.STDEV.P(G147:G155)</f>
        <v>1.8853702716507688</v>
      </c>
    </row>
    <row r="132" spans="1:7" x14ac:dyDescent="0.25">
      <c r="A132" s="9" t="s">
        <v>12</v>
      </c>
      <c r="B132">
        <f>COUNT(B147:B155)</f>
        <v>7</v>
      </c>
      <c r="C132">
        <f>COUNT(C147:C155)</f>
        <v>7</v>
      </c>
      <c r="E132" s="9" t="s">
        <v>12</v>
      </c>
      <c r="F132">
        <f>COUNT(F147:F155)</f>
        <v>7</v>
      </c>
      <c r="G132">
        <f>COUNT(G147:G155)</f>
        <v>7</v>
      </c>
    </row>
    <row r="134" spans="1:7" x14ac:dyDescent="0.25">
      <c r="A134" s="9" t="s">
        <v>13</v>
      </c>
      <c r="B134">
        <f>B131/(SQRT(B132))</f>
        <v>6.4180185492974107E-2</v>
      </c>
      <c r="C134">
        <f>C131/(SQRT(C132))</f>
        <v>0.10108149874114</v>
      </c>
      <c r="E134" s="9" t="s">
        <v>13</v>
      </c>
      <c r="F134">
        <f>F131/(SQRT(F132))</f>
        <v>0.51161929518636962</v>
      </c>
      <c r="G134">
        <f>G131/(SQRT(G132))</f>
        <v>0.71260298115174636</v>
      </c>
    </row>
    <row r="135" spans="1:7" x14ac:dyDescent="0.25">
      <c r="A135" s="9" t="s">
        <v>14</v>
      </c>
      <c r="B135" s="11">
        <f>_xlfn.F.TEST(B138:B146,C138:C146)</f>
        <v>0.13720905639885389</v>
      </c>
      <c r="E135" s="9" t="s">
        <v>14</v>
      </c>
      <c r="F135" s="11">
        <f>_xlfn.F.TEST(F138:F146,G138:G146)</f>
        <v>0.38084818354159544</v>
      </c>
    </row>
    <row r="136" spans="1:7" x14ac:dyDescent="0.25">
      <c r="A136" s="9" t="s">
        <v>16</v>
      </c>
      <c r="B136" s="4">
        <f>_xlfn.T.TEST(B138:B146,C138:C146,2,2)</f>
        <v>0.50497662379545394</v>
      </c>
      <c r="E136" s="9" t="s">
        <v>16</v>
      </c>
      <c r="F136" s="4">
        <f>_xlfn.T.TEST(F138:F146,G138:G146,2,2)</f>
        <v>0.93714649544928053</v>
      </c>
    </row>
    <row r="138" spans="1:7" x14ac:dyDescent="0.25">
      <c r="A138" s="12" t="s">
        <v>17</v>
      </c>
      <c r="B138" s="13">
        <f t="shared" ref="B138:C144" si="8">LOG(B147)</f>
        <v>-0.26121944151563081</v>
      </c>
      <c r="C138" s="13">
        <f t="shared" si="8"/>
        <v>-7.1604147743286189E-2</v>
      </c>
      <c r="E138" s="12" t="s">
        <v>17</v>
      </c>
      <c r="F138" s="13">
        <f t="shared" ref="F138:G144" si="9">LOG(F147)</f>
        <v>0.97478793221355786</v>
      </c>
      <c r="G138" s="13">
        <f t="shared" si="9"/>
        <v>0.94875518016826987</v>
      </c>
    </row>
    <row r="139" spans="1:7" x14ac:dyDescent="0.25">
      <c r="B139">
        <f t="shared" si="8"/>
        <v>-0.21467016498923297</v>
      </c>
      <c r="C139">
        <f t="shared" si="8"/>
        <v>-0.36251027048748929</v>
      </c>
      <c r="F139">
        <f t="shared" si="9"/>
        <v>0.93661426197521125</v>
      </c>
      <c r="G139">
        <f t="shared" si="9"/>
        <v>0.9411634601584733</v>
      </c>
    </row>
    <row r="140" spans="1:7" x14ac:dyDescent="0.25">
      <c r="B140">
        <f t="shared" si="8"/>
        <v>-7.0070439915412133E-2</v>
      </c>
      <c r="C140">
        <f t="shared" si="8"/>
        <v>8.6001717619175692E-3</v>
      </c>
      <c r="F140">
        <f t="shared" si="9"/>
        <v>1.0799767236325979</v>
      </c>
      <c r="G140">
        <f t="shared" si="9"/>
        <v>1.0784568180532925</v>
      </c>
    </row>
    <row r="141" spans="1:7" x14ac:dyDescent="0.25">
      <c r="B141">
        <f t="shared" si="8"/>
        <v>-1.0550182333308195E-2</v>
      </c>
      <c r="C141">
        <f t="shared" si="8"/>
        <v>-2.548830726267165E-2</v>
      </c>
      <c r="F141">
        <f t="shared" si="9"/>
        <v>1.0295461004237478</v>
      </c>
      <c r="G141">
        <f t="shared" si="9"/>
        <v>1.0938417669121281</v>
      </c>
    </row>
    <row r="142" spans="1:7" x14ac:dyDescent="0.25">
      <c r="B142">
        <f t="shared" si="8"/>
        <v>-6.2482107982653363E-2</v>
      </c>
      <c r="C142">
        <f t="shared" si="8"/>
        <v>-0.18375870000821692</v>
      </c>
      <c r="F142">
        <f t="shared" si="9"/>
        <v>0.95158034490339183</v>
      </c>
      <c r="G142">
        <f t="shared" si="9"/>
        <v>0.99281852006667959</v>
      </c>
    </row>
    <row r="143" spans="1:7" x14ac:dyDescent="0.25">
      <c r="B143">
        <f t="shared" si="8"/>
        <v>-0.25336580106242124</v>
      </c>
      <c r="C143">
        <f t="shared" si="8"/>
        <v>-0.54515513999148979</v>
      </c>
      <c r="F143">
        <f t="shared" si="9"/>
        <v>0.89019738621002875</v>
      </c>
      <c r="G143">
        <f t="shared" si="9"/>
        <v>0.94669783724574197</v>
      </c>
    </row>
    <row r="144" spans="1:7" x14ac:dyDescent="0.25">
      <c r="B144">
        <f t="shared" si="8"/>
        <v>-0.26440110030182007</v>
      </c>
      <c r="C144">
        <f t="shared" si="8"/>
        <v>-0.39040559077477999</v>
      </c>
      <c r="F144">
        <f t="shared" si="9"/>
        <v>0.92957217907654999</v>
      </c>
      <c r="G144">
        <f t="shared" si="9"/>
        <v>0.81491318127507395</v>
      </c>
    </row>
    <row r="147" spans="1:10" x14ac:dyDescent="0.25">
      <c r="A147" s="12" t="s">
        <v>18</v>
      </c>
      <c r="B147" s="14">
        <v>0.54800000000000004</v>
      </c>
      <c r="C147" s="15">
        <v>0.84799999999999998</v>
      </c>
      <c r="E147" s="12" t="s">
        <v>18</v>
      </c>
      <c r="F147" s="14">
        <v>9.4359999999999999</v>
      </c>
      <c r="G147" s="15">
        <v>8.8870000000000005</v>
      </c>
    </row>
    <row r="148" spans="1:10" x14ac:dyDescent="0.25">
      <c r="B148" s="24">
        <v>0.61</v>
      </c>
      <c r="C148" s="26">
        <v>0.434</v>
      </c>
      <c r="F148" s="24">
        <v>8.6419999999999995</v>
      </c>
      <c r="G148" s="26">
        <v>8.7330000000000005</v>
      </c>
    </row>
    <row r="149" spans="1:10" x14ac:dyDescent="0.25">
      <c r="B149" s="24">
        <v>0.85099999999999998</v>
      </c>
      <c r="C149" s="26">
        <v>1.02</v>
      </c>
      <c r="F149" s="24">
        <v>12.022</v>
      </c>
      <c r="G149" s="26">
        <v>11.98</v>
      </c>
    </row>
    <row r="150" spans="1:10" x14ac:dyDescent="0.25">
      <c r="B150" s="24">
        <v>0.97599999999999998</v>
      </c>
      <c r="C150" s="26">
        <v>0.94299999999999995</v>
      </c>
      <c r="F150" s="24">
        <v>10.704000000000001</v>
      </c>
      <c r="G150" s="26">
        <v>12.412000000000001</v>
      </c>
    </row>
    <row r="151" spans="1:10" x14ac:dyDescent="0.25">
      <c r="B151" s="24">
        <v>0.86599999999999999</v>
      </c>
      <c r="C151" s="24">
        <v>0.65500000000000003</v>
      </c>
      <c r="F151" s="24">
        <v>8.9450000000000003</v>
      </c>
      <c r="G151" s="24">
        <v>9.8360000000000003</v>
      </c>
    </row>
    <row r="152" spans="1:10" x14ac:dyDescent="0.25">
      <c r="B152" s="24">
        <v>0.55800000000000005</v>
      </c>
      <c r="C152" s="24">
        <v>0.28499999999999998</v>
      </c>
      <c r="F152" s="24">
        <v>7.766</v>
      </c>
      <c r="G152" s="24">
        <v>8.8450000000000006</v>
      </c>
    </row>
    <row r="153" spans="1:10" x14ac:dyDescent="0.25">
      <c r="B153" s="24">
        <v>0.54400000000000004</v>
      </c>
      <c r="C153" s="24">
        <v>0.40699999999999997</v>
      </c>
      <c r="F153" s="24">
        <v>8.5030000000000001</v>
      </c>
      <c r="G153" s="24">
        <v>6.53</v>
      </c>
    </row>
    <row r="154" spans="1:10" x14ac:dyDescent="0.25">
      <c r="B154" s="24"/>
      <c r="C154" s="24"/>
      <c r="F154" s="24"/>
      <c r="G154" s="24"/>
    </row>
    <row r="156" spans="1:10" x14ac:dyDescent="0.25">
      <c r="A156" s="13"/>
      <c r="B156" s="13"/>
      <c r="C156" s="13"/>
      <c r="E156" s="13"/>
      <c r="F156" s="13"/>
      <c r="G156" s="13"/>
    </row>
    <row r="158" spans="1:10" ht="28.5" x14ac:dyDescent="0.45">
      <c r="A158" s="1" t="s">
        <v>61</v>
      </c>
      <c r="D158" s="2"/>
      <c r="E158" s="3"/>
      <c r="F158" s="3"/>
    </row>
    <row r="159" spans="1:10" ht="28.5" x14ac:dyDescent="0.45">
      <c r="A159" s="1"/>
      <c r="B159" s="5" t="s">
        <v>23</v>
      </c>
      <c r="D159" s="2"/>
      <c r="E159" s="3"/>
      <c r="F159" s="1"/>
      <c r="G159" s="5" t="s">
        <v>23</v>
      </c>
      <c r="I159" s="2"/>
      <c r="J159" s="3"/>
    </row>
    <row r="160" spans="1:10" x14ac:dyDescent="0.25">
      <c r="A160" s="8" t="s">
        <v>5</v>
      </c>
      <c r="B160" s="7" t="s">
        <v>92</v>
      </c>
      <c r="C160" s="7" t="s">
        <v>93</v>
      </c>
      <c r="D160" s="5" t="s">
        <v>7</v>
      </c>
      <c r="E160" s="3"/>
      <c r="F160" s="8" t="s">
        <v>19</v>
      </c>
      <c r="G160" s="7" t="s">
        <v>92</v>
      </c>
      <c r="H160" s="7" t="s">
        <v>93</v>
      </c>
      <c r="I160" s="5" t="s">
        <v>7</v>
      </c>
      <c r="J160" s="3"/>
    </row>
    <row r="161" spans="1:10" x14ac:dyDescent="0.25">
      <c r="D161" s="2"/>
      <c r="E161" s="3"/>
      <c r="I161" s="2"/>
      <c r="J161" s="3"/>
    </row>
    <row r="162" spans="1:10" x14ac:dyDescent="0.25">
      <c r="A162" s="9" t="s">
        <v>10</v>
      </c>
      <c r="B162" s="10">
        <f>AVERAGE(B185:B199)</f>
        <v>0.76866666666666683</v>
      </c>
      <c r="C162" s="10">
        <f>AVERAGE(C185:C199)</f>
        <v>1.7501999999999998</v>
      </c>
      <c r="D162" s="10">
        <f>AVERAGE(D185:D199)</f>
        <v>2.0311999999999997</v>
      </c>
      <c r="E162" s="53"/>
      <c r="F162" s="9" t="s">
        <v>10</v>
      </c>
      <c r="G162" s="10">
        <f>AVERAGE(G185:G199)</f>
        <v>10.766583333333331</v>
      </c>
      <c r="H162" s="10">
        <f>AVERAGE(H185:H199)</f>
        <v>11.988200000000001</v>
      </c>
      <c r="I162" s="10">
        <f>AVERAGE(I185:I199)</f>
        <v>12.382200000000001</v>
      </c>
      <c r="J162" s="53"/>
    </row>
    <row r="163" spans="1:10" x14ac:dyDescent="0.25">
      <c r="A163" s="9" t="s">
        <v>11</v>
      </c>
      <c r="B163">
        <f>_xlfn.STDEV.P(B185:B199)</f>
        <v>0.19676565305515606</v>
      </c>
      <c r="C163">
        <f>_xlfn.STDEV.P(C185:C199)</f>
        <v>0.60246197113732236</v>
      </c>
      <c r="D163">
        <f>_xlfn.STDEV.P(D185:D199)</f>
        <v>0.52449533839682583</v>
      </c>
      <c r="E163" s="2"/>
      <c r="F163" s="9" t="s">
        <v>11</v>
      </c>
      <c r="G163">
        <f>_xlfn.STDEV.P(G185:G199)</f>
        <v>1.540152668749289</v>
      </c>
      <c r="H163">
        <f>_xlfn.STDEV.P(H185:H199)</f>
        <v>1.9339938710692244</v>
      </c>
      <c r="I163">
        <f>_xlfn.STDEV.P(I185:I199)</f>
        <v>1.6691747541824313</v>
      </c>
      <c r="J163" s="2"/>
    </row>
    <row r="164" spans="1:10" x14ac:dyDescent="0.25">
      <c r="A164" s="9" t="s">
        <v>12</v>
      </c>
      <c r="B164">
        <f>COUNT(B185:B199)</f>
        <v>12</v>
      </c>
      <c r="C164">
        <f>COUNT(C185:C199)</f>
        <v>15</v>
      </c>
      <c r="D164">
        <f>COUNT(D185:D199)</f>
        <v>10</v>
      </c>
      <c r="E164" s="2"/>
      <c r="F164" s="9" t="s">
        <v>12</v>
      </c>
      <c r="G164">
        <f>COUNT(G185:G199)</f>
        <v>12</v>
      </c>
      <c r="H164">
        <f>COUNT(H185:H199)</f>
        <v>15</v>
      </c>
      <c r="I164">
        <f>COUNT(I185:I199)</f>
        <v>10</v>
      </c>
      <c r="J164" s="2"/>
    </row>
    <row r="165" spans="1:10" x14ac:dyDescent="0.25">
      <c r="E165" s="2"/>
      <c r="J165" s="2"/>
    </row>
    <row r="166" spans="1:10" x14ac:dyDescent="0.25">
      <c r="A166" s="9" t="s">
        <v>13</v>
      </c>
      <c r="B166">
        <f>B163/(SQRT(B164))</f>
        <v>5.6801351379333433E-2</v>
      </c>
      <c r="C166">
        <f>C163/(SQRT(C164))</f>
        <v>0.15555501206254285</v>
      </c>
      <c r="D166">
        <f>D163/(SQRT(D164))</f>
        <v>0.16585998914747366</v>
      </c>
      <c r="E166" s="2"/>
      <c r="F166" s="9" t="s">
        <v>13</v>
      </c>
      <c r="G166">
        <f>G163/(SQRT(G164))</f>
        <v>0.44460377894776132</v>
      </c>
      <c r="H166">
        <f>H163/(SQRT(H164))</f>
        <v>0.499355070287888</v>
      </c>
      <c r="I166">
        <f>I163/(SQRT(I164))</f>
        <v>0.52783940360681481</v>
      </c>
      <c r="J166" s="2"/>
    </row>
    <row r="167" spans="1:10" x14ac:dyDescent="0.25">
      <c r="A167" s="9" t="s">
        <v>14</v>
      </c>
      <c r="B167" s="11"/>
      <c r="D167" s="11"/>
      <c r="E167" s="2"/>
      <c r="F167" s="9" t="s">
        <v>14</v>
      </c>
      <c r="G167" s="11"/>
      <c r="I167" s="11"/>
      <c r="J167" s="2"/>
    </row>
    <row r="168" spans="1:10" x14ac:dyDescent="0.25">
      <c r="A168" s="9" t="s">
        <v>16</v>
      </c>
      <c r="B168" s="4"/>
      <c r="D168" s="4"/>
      <c r="E168" s="2"/>
      <c r="F168" s="9" t="s">
        <v>16</v>
      </c>
      <c r="G168" s="4"/>
      <c r="I168" s="4"/>
      <c r="J168" s="2"/>
    </row>
    <row r="169" spans="1:10" x14ac:dyDescent="0.25">
      <c r="C169" s="5"/>
      <c r="D169" s="5"/>
      <c r="E169" s="3"/>
      <c r="H169" s="5"/>
      <c r="I169" s="5"/>
      <c r="J169" s="3"/>
    </row>
    <row r="170" spans="1:10" x14ac:dyDescent="0.25">
      <c r="A170" s="12" t="s">
        <v>17</v>
      </c>
      <c r="B170" s="13">
        <f t="shared" ref="B170:D179" si="10">LOG(B185)</f>
        <v>-0.19044028536473223</v>
      </c>
      <c r="C170" s="2">
        <f t="shared" si="10"/>
        <v>0.10957854690438666</v>
      </c>
      <c r="D170" s="13">
        <f t="shared" si="10"/>
        <v>0.17811325231463179</v>
      </c>
      <c r="E170" s="2"/>
      <c r="F170" s="12" t="s">
        <v>17</v>
      </c>
      <c r="G170" s="13">
        <f t="shared" ref="G170:I179" si="11">LOG(G185)</f>
        <v>1.1250907130826342</v>
      </c>
      <c r="H170" s="2">
        <f t="shared" si="11"/>
        <v>1.1580306125903403</v>
      </c>
      <c r="I170" s="13">
        <f t="shared" si="11"/>
        <v>1.1356731944192369</v>
      </c>
      <c r="J170" s="2"/>
    </row>
    <row r="171" spans="1:10" x14ac:dyDescent="0.25">
      <c r="B171">
        <f t="shared" si="10"/>
        <v>-0.31158017799728938</v>
      </c>
      <c r="C171">
        <f t="shared" si="10"/>
        <v>0.28126068705501289</v>
      </c>
      <c r="D171">
        <f t="shared" si="10"/>
        <v>0.2289134059946881</v>
      </c>
      <c r="E171" s="2"/>
      <c r="G171">
        <f t="shared" si="11"/>
        <v>1.1231326643109016</v>
      </c>
      <c r="H171">
        <f t="shared" si="11"/>
        <v>1.0428116918071479</v>
      </c>
      <c r="I171">
        <f t="shared" si="11"/>
        <v>1.1672582430436285</v>
      </c>
      <c r="J171" s="2"/>
    </row>
    <row r="172" spans="1:10" x14ac:dyDescent="0.25">
      <c r="B172">
        <f t="shared" si="10"/>
        <v>-0.19859628998264489</v>
      </c>
      <c r="C172">
        <f t="shared" si="10"/>
        <v>0.32304573548170146</v>
      </c>
      <c r="D172">
        <f t="shared" si="10"/>
        <v>0.11727129565576427</v>
      </c>
      <c r="E172" s="2"/>
      <c r="G172">
        <f t="shared" si="11"/>
        <v>0.96013767486379453</v>
      </c>
      <c r="H172">
        <f t="shared" si="11"/>
        <v>1.0684085197781616</v>
      </c>
      <c r="I172">
        <f t="shared" si="11"/>
        <v>1.1072778228597715</v>
      </c>
      <c r="J172" s="2"/>
    </row>
    <row r="173" spans="1:10" x14ac:dyDescent="0.25">
      <c r="B173">
        <f t="shared" si="10"/>
        <v>-0.22914798835785583</v>
      </c>
      <c r="C173">
        <f t="shared" si="10"/>
        <v>0.509336958017644</v>
      </c>
      <c r="D173">
        <f t="shared" si="10"/>
        <v>0.19700472802304578</v>
      </c>
      <c r="E173" s="2"/>
      <c r="G173">
        <f t="shared" si="11"/>
        <v>1.0577801767945818</v>
      </c>
      <c r="H173">
        <f t="shared" si="11"/>
        <v>1.1101181270103275</v>
      </c>
      <c r="I173">
        <f t="shared" si="11"/>
        <v>1.0076624465372759</v>
      </c>
      <c r="J173" s="2"/>
    </row>
    <row r="174" spans="1:10" x14ac:dyDescent="0.25">
      <c r="B174">
        <f t="shared" si="10"/>
        <v>7.0407321740119655E-2</v>
      </c>
      <c r="C174">
        <f t="shared" si="10"/>
        <v>0.41447194962930273</v>
      </c>
      <c r="D174">
        <f t="shared" si="10"/>
        <v>0.21695720736109697</v>
      </c>
      <c r="E174" s="2"/>
      <c r="G174">
        <f t="shared" si="11"/>
        <v>1.1001981718341318</v>
      </c>
      <c r="H174">
        <f t="shared" si="11"/>
        <v>1.1919816808003296</v>
      </c>
      <c r="I174">
        <f t="shared" si="11"/>
        <v>0.99020561518480654</v>
      </c>
      <c r="J174" s="2"/>
    </row>
    <row r="175" spans="1:10" x14ac:dyDescent="0.25">
      <c r="B175">
        <f t="shared" si="10"/>
        <v>-4.9635145623876928E-2</v>
      </c>
      <c r="C175">
        <f t="shared" si="10"/>
        <v>0.39357520326958756</v>
      </c>
      <c r="D175">
        <f t="shared" si="10"/>
        <v>0.34458874257871386</v>
      </c>
      <c r="E175" s="2"/>
      <c r="G175">
        <f t="shared" si="11"/>
        <v>1.0459094670350093</v>
      </c>
      <c r="H175">
        <f t="shared" si="11"/>
        <v>1.0875329757340937</v>
      </c>
      <c r="I175">
        <f t="shared" si="11"/>
        <v>1.074304344001435</v>
      </c>
      <c r="J175" s="2"/>
    </row>
    <row r="176" spans="1:10" x14ac:dyDescent="0.25">
      <c r="B176">
        <f t="shared" si="10"/>
        <v>-0.10957898119908573</v>
      </c>
      <c r="C176">
        <f t="shared" si="10"/>
        <v>0.21827285357144749</v>
      </c>
      <c r="D176">
        <f t="shared" si="10"/>
        <v>0.41962536088774316</v>
      </c>
      <c r="E176" s="2"/>
      <c r="G176">
        <f t="shared" si="11"/>
        <v>0.99572292199546519</v>
      </c>
      <c r="H176">
        <f t="shared" si="11"/>
        <v>1.1735650178586616</v>
      </c>
      <c r="I176">
        <f t="shared" si="11"/>
        <v>1.04641711698399</v>
      </c>
      <c r="J176" s="2"/>
    </row>
    <row r="177" spans="1:10" x14ac:dyDescent="0.25">
      <c r="B177">
        <f t="shared" si="10"/>
        <v>-0.21253952548158497</v>
      </c>
      <c r="C177">
        <f t="shared" si="10"/>
        <v>0.21404867941194144</v>
      </c>
      <c r="D177">
        <f t="shared" si="10"/>
        <v>0.4034637013453175</v>
      </c>
      <c r="E177" s="2"/>
      <c r="G177">
        <f t="shared" si="11"/>
        <v>0.99956548822598235</v>
      </c>
      <c r="H177">
        <f t="shared" si="11"/>
        <v>1.1287545726906891</v>
      </c>
      <c r="I177">
        <f t="shared" si="11"/>
        <v>1.0759846847441197</v>
      </c>
      <c r="J177" s="2"/>
    </row>
    <row r="178" spans="1:10" x14ac:dyDescent="0.25">
      <c r="B178">
        <f t="shared" si="10"/>
        <v>-0.10902040301031106</v>
      </c>
      <c r="C178">
        <f t="shared" si="10"/>
        <v>0.1258064581395269</v>
      </c>
      <c r="D178">
        <f t="shared" si="10"/>
        <v>0.46434048462766725</v>
      </c>
      <c r="E178" s="2"/>
      <c r="G178">
        <f t="shared" si="11"/>
        <v>1.0149823085854819</v>
      </c>
      <c r="H178">
        <f t="shared" si="11"/>
        <v>0.94041686468166519</v>
      </c>
      <c r="I178">
        <f t="shared" si="11"/>
        <v>1.1074474095236093</v>
      </c>
      <c r="J178" s="2"/>
    </row>
    <row r="179" spans="1:10" x14ac:dyDescent="0.25">
      <c r="B179">
        <f t="shared" si="10"/>
        <v>-0.10182351650232342</v>
      </c>
      <c r="C179">
        <f t="shared" si="10"/>
        <v>-4.5275209020937013E-2</v>
      </c>
      <c r="D179">
        <f t="shared" si="10"/>
        <v>0.36078268987328005</v>
      </c>
      <c r="E179" s="2"/>
      <c r="G179">
        <f t="shared" si="11"/>
        <v>1.0129636998257778</v>
      </c>
      <c r="H179">
        <f t="shared" si="11"/>
        <v>1.0689646659444469</v>
      </c>
      <c r="I179">
        <f t="shared" si="11"/>
        <v>1.1757147073086951</v>
      </c>
      <c r="J179" s="2"/>
    </row>
    <row r="180" spans="1:10" x14ac:dyDescent="0.25">
      <c r="B180">
        <f>LOG(B195)</f>
        <v>-0.13312218566250114</v>
      </c>
      <c r="C180">
        <f>LOG(C195)</f>
        <v>0.14207646107328487</v>
      </c>
      <c r="E180" s="2"/>
      <c r="G180">
        <f>LOG(G195)</f>
        <v>0.93439744078098819</v>
      </c>
      <c r="H180">
        <f>LOG(H195)</f>
        <v>1.0577801767945818</v>
      </c>
      <c r="J180" s="2"/>
    </row>
    <row r="181" spans="1:10" x14ac:dyDescent="0.25">
      <c r="B181">
        <f>LOG(B196)</f>
        <v>4.3362278021129498E-2</v>
      </c>
      <c r="C181">
        <f>LOG(C196)</f>
        <v>0.21906033244886131</v>
      </c>
      <c r="E181" s="2"/>
      <c r="G181">
        <f>LOG(G196)</f>
        <v>0.96298458431699707</v>
      </c>
      <c r="H181">
        <f>LOG(H196)</f>
        <v>1.0616409340616857</v>
      </c>
      <c r="J181" s="2"/>
    </row>
    <row r="182" spans="1:10" x14ac:dyDescent="0.25">
      <c r="C182">
        <f>LOG(C197)</f>
        <v>4.8830086528350039E-2</v>
      </c>
      <c r="E182" s="2"/>
      <c r="H182">
        <f>LOG(H197)</f>
        <v>1.0489077014837713</v>
      </c>
      <c r="J182" s="2"/>
    </row>
    <row r="183" spans="1:10" x14ac:dyDescent="0.25">
      <c r="C183">
        <f>LOG(C198)</f>
        <v>0.1248301494138592</v>
      </c>
      <c r="E183" s="2"/>
      <c r="H183">
        <f>LOG(H198)</f>
        <v>0.94453202099198108</v>
      </c>
      <c r="J183" s="2"/>
    </row>
    <row r="184" spans="1:10" x14ac:dyDescent="0.25">
      <c r="C184">
        <f>LOG(C199)</f>
        <v>0.21112054125804933</v>
      </c>
      <c r="E184" s="2"/>
      <c r="H184">
        <f>LOG(H199)</f>
        <v>1.0115704435972781</v>
      </c>
      <c r="J184" s="2"/>
    </row>
    <row r="185" spans="1:10" x14ac:dyDescent="0.25">
      <c r="A185" s="12" t="s">
        <v>18</v>
      </c>
      <c r="B185" s="14">
        <v>0.64500000000000002</v>
      </c>
      <c r="C185" s="15">
        <v>1.2869999999999999</v>
      </c>
      <c r="D185" s="14">
        <v>1.5069999999999999</v>
      </c>
      <c r="E185" s="52"/>
      <c r="F185" s="12" t="s">
        <v>18</v>
      </c>
      <c r="G185" s="14">
        <v>13.337999999999999</v>
      </c>
      <c r="H185" s="15">
        <v>14.388999999999999</v>
      </c>
      <c r="I185" s="14">
        <v>13.667</v>
      </c>
      <c r="J185" s="52"/>
    </row>
    <row r="186" spans="1:10" x14ac:dyDescent="0.25">
      <c r="B186" s="24">
        <v>0.48799999999999999</v>
      </c>
      <c r="C186" s="26">
        <v>1.911</v>
      </c>
      <c r="D186" s="2">
        <v>1.694</v>
      </c>
      <c r="E186" s="3"/>
      <c r="G186" s="24">
        <v>13.278</v>
      </c>
      <c r="H186" s="26">
        <v>11.036</v>
      </c>
      <c r="I186" s="2">
        <v>14.698</v>
      </c>
      <c r="J186" s="3"/>
    </row>
    <row r="187" spans="1:10" x14ac:dyDescent="0.25">
      <c r="B187" s="24">
        <v>0.63300000000000001</v>
      </c>
      <c r="C187" s="26">
        <v>2.1040000000000001</v>
      </c>
      <c r="D187" s="2">
        <v>1.31</v>
      </c>
      <c r="E187" s="3"/>
      <c r="G187" s="24">
        <v>9.1229999999999993</v>
      </c>
      <c r="H187" s="26">
        <v>11.706</v>
      </c>
      <c r="I187" s="2">
        <v>12.802</v>
      </c>
      <c r="J187" s="3"/>
    </row>
    <row r="188" spans="1:10" x14ac:dyDescent="0.25">
      <c r="B188" s="24">
        <v>0.59</v>
      </c>
      <c r="C188" s="26">
        <v>3.2309999999999999</v>
      </c>
      <c r="D188" s="2">
        <v>1.5740000000000001</v>
      </c>
      <c r="E188" s="3"/>
      <c r="G188" s="24">
        <v>11.423</v>
      </c>
      <c r="H188" s="26">
        <v>12.885999999999999</v>
      </c>
      <c r="I188" s="2">
        <v>10.178000000000001</v>
      </c>
      <c r="J188" s="3"/>
    </row>
    <row r="189" spans="1:10" x14ac:dyDescent="0.25">
      <c r="B189" s="24">
        <v>1.1759999999999999</v>
      </c>
      <c r="C189" s="24">
        <v>2.597</v>
      </c>
      <c r="D189" s="2">
        <v>1.6479999999999999</v>
      </c>
      <c r="E189" s="3"/>
      <c r="G189" s="24">
        <v>12.595000000000001</v>
      </c>
      <c r="H189" s="24">
        <v>15.558999999999999</v>
      </c>
      <c r="I189" s="2">
        <v>9.7769999999999992</v>
      </c>
      <c r="J189" s="3"/>
    </row>
    <row r="190" spans="1:10" x14ac:dyDescent="0.25">
      <c r="B190" s="24">
        <v>0.89200000000000002</v>
      </c>
      <c r="C190" s="24">
        <v>2.4750000000000001</v>
      </c>
      <c r="D190" s="2">
        <v>2.2109999999999999</v>
      </c>
      <c r="E190" s="53"/>
      <c r="G190" s="24">
        <v>11.115</v>
      </c>
      <c r="H190" s="24">
        <v>12.233000000000001</v>
      </c>
      <c r="I190" s="2">
        <v>11.866</v>
      </c>
      <c r="J190" s="53"/>
    </row>
    <row r="191" spans="1:10" x14ac:dyDescent="0.25">
      <c r="B191" s="24">
        <v>0.77700000000000002</v>
      </c>
      <c r="C191" s="24">
        <v>1.653</v>
      </c>
      <c r="D191" s="2">
        <v>2.6280000000000001</v>
      </c>
      <c r="E191" s="2"/>
      <c r="G191" s="24">
        <v>9.9019999999999992</v>
      </c>
      <c r="H191" s="24">
        <v>14.913</v>
      </c>
      <c r="I191" s="2">
        <v>11.128</v>
      </c>
      <c r="J191" s="2"/>
    </row>
    <row r="192" spans="1:10" x14ac:dyDescent="0.25">
      <c r="B192" s="24">
        <v>0.61299999999999999</v>
      </c>
      <c r="C192" s="24">
        <v>1.637</v>
      </c>
      <c r="D192" s="2">
        <v>2.532</v>
      </c>
      <c r="E192" s="2"/>
      <c r="G192" s="24">
        <v>9.99</v>
      </c>
      <c r="H192" s="24">
        <v>13.451000000000001</v>
      </c>
      <c r="I192" s="2">
        <v>11.912000000000001</v>
      </c>
      <c r="J192" s="2"/>
    </row>
    <row r="193" spans="1:10" x14ac:dyDescent="0.25">
      <c r="B193" s="24">
        <v>0.77800000000000002</v>
      </c>
      <c r="C193" s="24">
        <v>1.3360000000000001</v>
      </c>
      <c r="D193" s="2">
        <v>2.9129999999999998</v>
      </c>
      <c r="E193" s="2"/>
      <c r="G193" s="24">
        <v>10.351000000000001</v>
      </c>
      <c r="H193" s="24">
        <v>8.718</v>
      </c>
      <c r="I193" s="2">
        <v>12.807</v>
      </c>
      <c r="J193" s="2"/>
    </row>
    <row r="194" spans="1:10" x14ac:dyDescent="0.25">
      <c r="B194" s="24">
        <v>0.79100000000000004</v>
      </c>
      <c r="C194" s="24">
        <v>0.90100000000000002</v>
      </c>
      <c r="D194" s="2">
        <v>2.2949999999999999</v>
      </c>
      <c r="E194" s="2"/>
      <c r="G194" s="24">
        <v>10.303000000000001</v>
      </c>
      <c r="H194" s="24">
        <v>11.721</v>
      </c>
      <c r="I194" s="2">
        <v>14.987</v>
      </c>
      <c r="J194" s="2"/>
    </row>
    <row r="195" spans="1:10" x14ac:dyDescent="0.25">
      <c r="B195" s="26">
        <v>0.73599999999999999</v>
      </c>
      <c r="C195" s="26">
        <v>1.387</v>
      </c>
      <c r="D195" s="2"/>
      <c r="E195" s="2"/>
      <c r="G195" s="26">
        <v>8.5980000000000008</v>
      </c>
      <c r="H195" s="26">
        <v>11.423</v>
      </c>
      <c r="I195" s="2"/>
      <c r="J195" s="2"/>
    </row>
    <row r="196" spans="1:10" x14ac:dyDescent="0.25">
      <c r="B196" s="26">
        <v>1.105</v>
      </c>
      <c r="C196" s="26">
        <v>1.6559999999999999</v>
      </c>
      <c r="D196" s="2"/>
      <c r="E196" s="2"/>
      <c r="G196" s="26">
        <v>9.1829999999999998</v>
      </c>
      <c r="H196" s="26">
        <v>11.525</v>
      </c>
      <c r="I196" s="2"/>
      <c r="J196" s="2"/>
    </row>
    <row r="197" spans="1:10" x14ac:dyDescent="0.25">
      <c r="B197" s="26"/>
      <c r="C197" s="26">
        <v>1.119</v>
      </c>
      <c r="D197" s="2"/>
      <c r="E197" s="3"/>
      <c r="G197" s="26"/>
      <c r="H197" s="26">
        <v>11.192</v>
      </c>
      <c r="I197" s="2"/>
      <c r="J197" s="3"/>
    </row>
    <row r="198" spans="1:10" x14ac:dyDescent="0.25">
      <c r="C198">
        <v>1.333</v>
      </c>
      <c r="D198" s="2"/>
      <c r="E198" s="2"/>
      <c r="H198">
        <v>8.8010000000000002</v>
      </c>
      <c r="I198" s="2"/>
      <c r="J198" s="2"/>
    </row>
    <row r="199" spans="1:10" x14ac:dyDescent="0.25">
      <c r="C199" s="5">
        <v>1.6259999999999999</v>
      </c>
      <c r="D199" s="5"/>
      <c r="E199" s="2"/>
      <c r="H199" s="5">
        <v>10.27</v>
      </c>
      <c r="I199" s="5"/>
      <c r="J199" s="2"/>
    </row>
    <row r="200" spans="1:10" x14ac:dyDescent="0.25">
      <c r="A200" s="13"/>
      <c r="B200" s="13"/>
      <c r="C200" s="2"/>
      <c r="D200" s="2"/>
      <c r="E200" s="2"/>
      <c r="F200" s="13"/>
      <c r="G200" s="13"/>
      <c r="H200" s="2"/>
      <c r="I200" s="2"/>
      <c r="J200" s="2"/>
    </row>
    <row r="201" spans="1:10" x14ac:dyDescent="0.25">
      <c r="E201" s="2"/>
      <c r="J201" s="2"/>
    </row>
    <row r="202" spans="1:10" x14ac:dyDescent="0.25">
      <c r="E202" s="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zoomScale="70" zoomScaleNormal="70" workbookViewId="0">
      <selection sqref="A1:XFD1"/>
    </sheetView>
  </sheetViews>
  <sheetFormatPr defaultColWidth="11" defaultRowHeight="15.75" x14ac:dyDescent="0.25"/>
  <sheetData>
    <row r="1" spans="1:12" ht="28.5" x14ac:dyDescent="0.45">
      <c r="A1" s="1" t="s">
        <v>129</v>
      </c>
    </row>
    <row r="2" spans="1:12" ht="28.5" x14ac:dyDescent="0.45">
      <c r="A2" s="1"/>
    </row>
    <row r="3" spans="1:12" ht="28.5" x14ac:dyDescent="0.45">
      <c r="A3" s="1" t="s">
        <v>41</v>
      </c>
      <c r="D3" s="2"/>
      <c r="E3" s="3"/>
      <c r="F3" s="3"/>
      <c r="G3" s="3"/>
      <c r="H3" s="2"/>
    </row>
    <row r="4" spans="1:12" ht="28.5" x14ac:dyDescent="0.45">
      <c r="A4" s="1"/>
      <c r="B4" s="5" t="s">
        <v>23</v>
      </c>
      <c r="D4" s="2"/>
      <c r="E4" s="3"/>
      <c r="F4" s="3"/>
      <c r="G4" s="1"/>
      <c r="H4" s="5" t="s">
        <v>23</v>
      </c>
      <c r="J4" s="2"/>
      <c r="K4" s="3"/>
      <c r="L4" s="3"/>
    </row>
    <row r="5" spans="1:12" x14ac:dyDescent="0.25">
      <c r="A5" s="8" t="s">
        <v>5</v>
      </c>
      <c r="B5" s="7" t="s">
        <v>6</v>
      </c>
      <c r="C5" s="7" t="s">
        <v>7</v>
      </c>
      <c r="D5" s="5" t="s">
        <v>94</v>
      </c>
      <c r="E5" s="7" t="s">
        <v>95</v>
      </c>
      <c r="F5" s="3"/>
      <c r="G5" s="8" t="s">
        <v>19</v>
      </c>
      <c r="H5" s="7" t="s">
        <v>6</v>
      </c>
      <c r="I5" s="7" t="s">
        <v>7</v>
      </c>
      <c r="J5" s="5" t="s">
        <v>94</v>
      </c>
      <c r="K5" s="7" t="s">
        <v>95</v>
      </c>
      <c r="L5" s="3"/>
    </row>
    <row r="6" spans="1:12" x14ac:dyDescent="0.25">
      <c r="D6" s="2"/>
      <c r="E6" s="3"/>
      <c r="F6" s="3"/>
      <c r="J6" s="2"/>
      <c r="K6" s="3"/>
      <c r="L6" s="3"/>
    </row>
    <row r="7" spans="1:12" x14ac:dyDescent="0.25">
      <c r="A7" s="9" t="s">
        <v>10</v>
      </c>
      <c r="B7" s="10">
        <f>AVERAGE(B33:B50)</f>
        <v>0.80042857142857138</v>
      </c>
      <c r="C7" s="10">
        <f>AVERAGE(C33:C50)</f>
        <v>3.1188749999999996</v>
      </c>
      <c r="D7" s="10">
        <f>AVERAGE(D33:D50)</f>
        <v>1.2094</v>
      </c>
      <c r="E7" s="10">
        <f>AVERAGE(E33:E50)</f>
        <v>2.6040000000000001</v>
      </c>
      <c r="F7" s="50"/>
      <c r="G7" s="9" t="s">
        <v>10</v>
      </c>
      <c r="H7" s="10">
        <f>AVERAGE(H33:H50)</f>
        <v>10.246857285714286</v>
      </c>
      <c r="I7" s="10">
        <f>AVERAGE(I33:I50)</f>
        <v>14.062000000000001</v>
      </c>
      <c r="J7" s="10">
        <f>AVERAGE(J33:J50)</f>
        <v>9.9700001</v>
      </c>
      <c r="K7" s="10">
        <f>AVERAGE(K33:K50)</f>
        <v>10.6622</v>
      </c>
      <c r="L7" s="50"/>
    </row>
    <row r="8" spans="1:12" x14ac:dyDescent="0.25">
      <c r="A8" s="9" t="s">
        <v>11</v>
      </c>
      <c r="B8">
        <f>_xlfn.STDEV.P(B33:B50)</f>
        <v>0.29974458514964153</v>
      </c>
      <c r="C8">
        <f>_xlfn.STDEV.P(C33:C50)</f>
        <v>1.35883290340461</v>
      </c>
      <c r="D8">
        <f>_xlfn.STDEV.P(D33:D50)</f>
        <v>0.3387371252165905</v>
      </c>
      <c r="E8">
        <f>_xlfn.STDEV.P(E33:E50)</f>
        <v>1.0238128735271899</v>
      </c>
      <c r="F8" s="3"/>
      <c r="G8" s="9" t="s">
        <v>11</v>
      </c>
      <c r="H8">
        <f>_xlfn.STDEV.P(H33:H50)</f>
        <v>2.2130840559670637</v>
      </c>
      <c r="I8">
        <f>_xlfn.STDEV.P(I33:I50)</f>
        <v>1.4160340744487683</v>
      </c>
      <c r="J8">
        <f>_xlfn.STDEV.P(J33:J50)</f>
        <v>0.48779340237449909</v>
      </c>
      <c r="K8">
        <f>_xlfn.STDEV.P(K33:K50)</f>
        <v>1.1676577238215065</v>
      </c>
      <c r="L8" s="3"/>
    </row>
    <row r="9" spans="1:12" x14ac:dyDescent="0.25">
      <c r="A9" s="9" t="s">
        <v>12</v>
      </c>
      <c r="B9">
        <f>COUNT(B33:B50)</f>
        <v>7</v>
      </c>
      <c r="C9">
        <f>COUNT(C33:C50)</f>
        <v>8</v>
      </c>
      <c r="D9">
        <f>COUNT(D33:D50)</f>
        <v>10</v>
      </c>
      <c r="E9">
        <f>COUNT(E33:E50)</f>
        <v>10</v>
      </c>
      <c r="F9" s="3"/>
      <c r="G9" s="9" t="s">
        <v>12</v>
      </c>
      <c r="H9">
        <f>COUNT(H33:H50)</f>
        <v>7</v>
      </c>
      <c r="I9">
        <f>COUNT(I33:I50)</f>
        <v>8</v>
      </c>
      <c r="J9">
        <f>COUNT(J33:J50)</f>
        <v>10</v>
      </c>
      <c r="K9">
        <f>COUNT(K33:K50)</f>
        <v>10</v>
      </c>
      <c r="L9" s="3"/>
    </row>
    <row r="10" spans="1:12" x14ac:dyDescent="0.25">
      <c r="F10" s="3"/>
      <c r="L10" s="3"/>
    </row>
    <row r="11" spans="1:12" x14ac:dyDescent="0.25">
      <c r="A11" s="9" t="s">
        <v>13</v>
      </c>
      <c r="B11">
        <f>B8/(SQRT(B9))</f>
        <v>0.11329280416345369</v>
      </c>
      <c r="C11">
        <f>C8/(SQRT(C9))</f>
        <v>0.48041998024840232</v>
      </c>
      <c r="D11">
        <f>D8/(SQRT(D9))</f>
        <v>0.10711808437420831</v>
      </c>
      <c r="E11">
        <f>E8/(SQRT(E9))</f>
        <v>0.32375805781478267</v>
      </c>
      <c r="F11" s="3"/>
      <c r="G11" s="9" t="s">
        <v>13</v>
      </c>
      <c r="H11">
        <f>H8/(SQRT(H9))</f>
        <v>0.83646714893871432</v>
      </c>
      <c r="I11">
        <f>I8/(SQRT(I9))</f>
        <v>0.50064364821697027</v>
      </c>
      <c r="J11">
        <f>J8/(SQRT(J9))</f>
        <v>0.15425381791064036</v>
      </c>
      <c r="K11">
        <f>K8/(SQRT(K9))</f>
        <v>0.36924579347638087</v>
      </c>
      <c r="L11" s="3"/>
    </row>
    <row r="12" spans="1:12" x14ac:dyDescent="0.25">
      <c r="A12" s="9" t="s">
        <v>14</v>
      </c>
      <c r="B12" s="11"/>
      <c r="D12" s="11"/>
      <c r="F12" s="3"/>
      <c r="G12" s="9" t="s">
        <v>14</v>
      </c>
      <c r="H12" s="11"/>
      <c r="J12" s="11"/>
      <c r="L12" s="3"/>
    </row>
    <row r="13" spans="1:12" x14ac:dyDescent="0.25">
      <c r="A13" s="9" t="s">
        <v>16</v>
      </c>
      <c r="B13" s="4"/>
      <c r="D13" s="4"/>
      <c r="F13" s="32"/>
      <c r="G13" s="9" t="s">
        <v>16</v>
      </c>
      <c r="H13" s="4"/>
      <c r="J13" s="4"/>
      <c r="L13" s="32"/>
    </row>
    <row r="14" spans="1:12" x14ac:dyDescent="0.25">
      <c r="C14" s="5"/>
      <c r="D14" s="5"/>
      <c r="E14" s="7"/>
      <c r="F14" s="3"/>
      <c r="H14" s="5"/>
      <c r="I14" s="5"/>
      <c r="J14" s="5"/>
      <c r="K14" s="7"/>
      <c r="L14" s="3"/>
    </row>
    <row r="15" spans="1:12" x14ac:dyDescent="0.25">
      <c r="A15" s="12" t="s">
        <v>17</v>
      </c>
      <c r="B15" s="13">
        <f>LOG(B33)</f>
        <v>-5.6011124926228104E-2</v>
      </c>
      <c r="C15">
        <f>LOG(C33)</f>
        <v>0.46434048462766725</v>
      </c>
      <c r="D15" s="13">
        <f>LOG(D33)</f>
        <v>0.20330491613848292</v>
      </c>
      <c r="E15" s="13">
        <f>LOG(E33)</f>
        <v>0.38810120157051664</v>
      </c>
      <c r="F15" s="3"/>
      <c r="G15" s="12" t="s">
        <v>17</v>
      </c>
      <c r="H15" s="2">
        <f>LOG(H33)</f>
        <v>1.0932815675672454</v>
      </c>
      <c r="I15" s="2">
        <f>LOG(I33)</f>
        <v>1.1773055843418601</v>
      </c>
      <c r="J15" s="13">
        <f>LOG(J33)</f>
        <v>1.0122465199850712</v>
      </c>
      <c r="K15" s="2">
        <f>LOG(K33)</f>
        <v>1.0427723374976738</v>
      </c>
      <c r="L15" s="3"/>
    </row>
    <row r="16" spans="1:12" x14ac:dyDescent="0.25">
      <c r="B16">
        <f>LOG(B34)</f>
        <v>8.5647288296856541E-2</v>
      </c>
      <c r="C16">
        <f>LOG(C34)</f>
        <v>0.52724311638808863</v>
      </c>
      <c r="D16">
        <f>LOG(D34)</f>
        <v>0.10957854690438666</v>
      </c>
      <c r="E16">
        <f>LOG(D34)</f>
        <v>0.10957854690438666</v>
      </c>
      <c r="F16" s="3"/>
      <c r="H16">
        <f t="shared" ref="H16:K24" si="0">LOG(H34)</f>
        <v>1.1504186944792982</v>
      </c>
      <c r="I16">
        <f t="shared" si="0"/>
        <v>1.1879153546499899</v>
      </c>
      <c r="J16">
        <f>LOG(J34)</f>
        <v>1.0062948579813855</v>
      </c>
      <c r="K16">
        <f>LOG(K34)</f>
        <v>1.0057808999546523</v>
      </c>
      <c r="L16" s="3"/>
    </row>
    <row r="17" spans="1:12" x14ac:dyDescent="0.25">
      <c r="B17">
        <f t="shared" ref="B17:C22" si="1">LOG(B35)</f>
        <v>-5.305672930217456E-2</v>
      </c>
      <c r="C17">
        <f t="shared" si="1"/>
        <v>0.74358815015990387</v>
      </c>
      <c r="D17">
        <f>LOG(D35)</f>
        <v>0.20276068739319991</v>
      </c>
      <c r="E17">
        <f t="shared" ref="D17:E24" si="2">LOG(E35)</f>
        <v>0.40602894496361513</v>
      </c>
      <c r="F17" s="3"/>
      <c r="H17">
        <f t="shared" si="0"/>
        <v>0.92706229486447578</v>
      </c>
      <c r="I17">
        <f>LOG(I35)</f>
        <v>1.1101855274111616</v>
      </c>
      <c r="J17">
        <f>LOG(J35)</f>
        <v>1.0233347825383088</v>
      </c>
      <c r="K17">
        <f>LOG(K35)</f>
        <v>1.0299516420368406</v>
      </c>
      <c r="L17" s="3"/>
    </row>
    <row r="18" spans="1:12" x14ac:dyDescent="0.25">
      <c r="B18">
        <f t="shared" si="1"/>
        <v>-8.9909454405931857E-2</v>
      </c>
      <c r="C18">
        <f t="shared" si="1"/>
        <v>0.60863298949003697</v>
      </c>
      <c r="D18">
        <f t="shared" si="2"/>
        <v>-4.8037084028205992E-3</v>
      </c>
      <c r="E18">
        <f t="shared" si="2"/>
        <v>0.42094540592197227</v>
      </c>
      <c r="F18" s="3"/>
      <c r="H18">
        <f t="shared" si="0"/>
        <v>0.99295096057044652</v>
      </c>
      <c r="I18">
        <f t="shared" si="0"/>
        <v>1.1155772311285228</v>
      </c>
      <c r="J18">
        <f t="shared" si="0"/>
        <v>0.98466230619010664</v>
      </c>
      <c r="K18">
        <f t="shared" si="0"/>
        <v>1.0679259496815219</v>
      </c>
      <c r="L18" s="3"/>
    </row>
    <row r="19" spans="1:12" x14ac:dyDescent="0.25">
      <c r="B19">
        <f t="shared" si="1"/>
        <v>-8.3309926200514969E-3</v>
      </c>
      <c r="C19">
        <f t="shared" si="1"/>
        <v>0.61762929775784203</v>
      </c>
      <c r="D19">
        <f t="shared" si="2"/>
        <v>0.10243370568133631</v>
      </c>
      <c r="E19">
        <f t="shared" si="2"/>
        <v>0.65321251377534373</v>
      </c>
      <c r="F19" s="3"/>
      <c r="H19">
        <f t="shared" si="0"/>
        <v>0.94290054114029398</v>
      </c>
      <c r="I19">
        <f t="shared" si="0"/>
        <v>1.1155772311285228</v>
      </c>
      <c r="J19">
        <f t="shared" si="0"/>
        <v>0.99943509336230762</v>
      </c>
      <c r="K19">
        <f t="shared" si="0"/>
        <v>1.0773679052841565</v>
      </c>
      <c r="L19" s="3"/>
    </row>
    <row r="20" spans="1:12" x14ac:dyDescent="0.25">
      <c r="B20">
        <f t="shared" si="1"/>
        <v>-0.74472749489669399</v>
      </c>
      <c r="C20">
        <f t="shared" si="1"/>
        <v>0.31868926994774588</v>
      </c>
      <c r="D20">
        <f t="shared" si="2"/>
        <v>0.24919835739111287</v>
      </c>
      <c r="E20">
        <f t="shared" si="2"/>
        <v>0.63828953541425693</v>
      </c>
      <c r="F20" s="3"/>
      <c r="H20">
        <f t="shared" si="0"/>
        <v>0.8639767839043867</v>
      </c>
      <c r="I20">
        <f t="shared" si="0"/>
        <v>1.1516456025116282</v>
      </c>
      <c r="J20">
        <f t="shared" si="0"/>
        <v>1.0165319409572651</v>
      </c>
      <c r="K20">
        <f t="shared" si="0"/>
        <v>1.0964233305952706</v>
      </c>
      <c r="L20" s="3"/>
    </row>
    <row r="21" spans="1:12" x14ac:dyDescent="0.25">
      <c r="B21">
        <f t="shared" si="1"/>
        <v>-0.18909571933129959</v>
      </c>
      <c r="C21">
        <f t="shared" si="1"/>
        <v>0.17609125905568124</v>
      </c>
      <c r="F21" s="3"/>
      <c r="H21">
        <f t="shared" si="0"/>
        <v>1.0342673970380256</v>
      </c>
      <c r="I21">
        <f t="shared" si="0"/>
        <v>1.0883133155880969</v>
      </c>
      <c r="L21" s="3"/>
    </row>
    <row r="22" spans="1:12" x14ac:dyDescent="0.25">
      <c r="C22">
        <f t="shared" si="1"/>
        <v>0.12710479836480765</v>
      </c>
      <c r="D22">
        <f t="shared" si="2"/>
        <v>3.1408464251624121E-2</v>
      </c>
      <c r="E22">
        <f t="shared" si="2"/>
        <v>0.14176323027578791</v>
      </c>
      <c r="F22" s="3"/>
      <c r="I22">
        <f t="shared" si="0"/>
        <v>1.2206310194480923</v>
      </c>
      <c r="J22">
        <f>LOG(J40)</f>
        <v>0.99869515831165578</v>
      </c>
      <c r="K22">
        <f t="shared" si="0"/>
        <v>0.91481898044747312</v>
      </c>
      <c r="L22" s="3"/>
    </row>
    <row r="23" spans="1:12" x14ac:dyDescent="0.25">
      <c r="D23">
        <f t="shared" si="2"/>
        <v>-3.9263455147246756E-3</v>
      </c>
      <c r="E23">
        <f t="shared" si="2"/>
        <v>0.25115134317535459</v>
      </c>
      <c r="F23" s="3"/>
      <c r="J23">
        <f>LOG(J41)</f>
        <v>0.93916967962517739</v>
      </c>
      <c r="K23">
        <f t="shared" si="0"/>
        <v>1.0148983869462056</v>
      </c>
      <c r="L23" s="3"/>
    </row>
    <row r="24" spans="1:12" x14ac:dyDescent="0.25">
      <c r="D24">
        <f t="shared" si="2"/>
        <v>-0.12551818230053352</v>
      </c>
      <c r="E24">
        <f t="shared" si="2"/>
        <v>0.13608609738409747</v>
      </c>
      <c r="F24" s="3"/>
      <c r="J24">
        <f>LOG(J42)</f>
        <v>1.0003906892499101</v>
      </c>
      <c r="K24">
        <f t="shared" si="0"/>
        <v>1.0167409272862598</v>
      </c>
      <c r="L24" s="3"/>
    </row>
    <row r="25" spans="1:12" x14ac:dyDescent="0.25">
      <c r="F25" s="3"/>
      <c r="J25">
        <f>LOG(J43)</f>
        <v>1.0006943158663544</v>
      </c>
      <c r="K25">
        <f>LOG(K43)</f>
        <v>0.98448230640226275</v>
      </c>
      <c r="L25" s="3"/>
    </row>
    <row r="26" spans="1:12" x14ac:dyDescent="0.25">
      <c r="F26" s="3"/>
      <c r="L26" s="3"/>
    </row>
    <row r="27" spans="1:12" x14ac:dyDescent="0.25">
      <c r="F27" s="3"/>
      <c r="L27" s="3"/>
    </row>
    <row r="28" spans="1:12" x14ac:dyDescent="0.25">
      <c r="F28" s="3"/>
      <c r="L28" s="3"/>
    </row>
    <row r="32" spans="1:12" x14ac:dyDescent="0.25">
      <c r="A32" s="5"/>
      <c r="B32" s="5"/>
      <c r="C32" s="5"/>
      <c r="D32" s="5"/>
      <c r="E32" s="5"/>
      <c r="F32" s="3"/>
      <c r="H32" s="5"/>
      <c r="L32" s="3"/>
    </row>
    <row r="33" spans="1:12" x14ac:dyDescent="0.25">
      <c r="A33" s="31" t="s">
        <v>18</v>
      </c>
      <c r="B33" s="49">
        <v>0.879</v>
      </c>
      <c r="C33" s="49">
        <v>2.9129999999999998</v>
      </c>
      <c r="D33" s="51">
        <v>1.597</v>
      </c>
      <c r="E33">
        <v>2.444</v>
      </c>
      <c r="F33" s="51"/>
      <c r="G33" s="12" t="s">
        <v>18</v>
      </c>
      <c r="H33" s="49">
        <v>12.396000000000001</v>
      </c>
      <c r="I33" s="15">
        <v>15.042</v>
      </c>
      <c r="J33" s="14">
        <v>10.286</v>
      </c>
      <c r="K33" s="15">
        <v>11.035</v>
      </c>
      <c r="L33" s="51"/>
    </row>
    <row r="34" spans="1:12" x14ac:dyDescent="0.25">
      <c r="B34" s="49">
        <v>1.218</v>
      </c>
      <c r="C34" s="49">
        <v>3.367</v>
      </c>
      <c r="D34" s="2">
        <v>1.2869999999999999</v>
      </c>
      <c r="E34">
        <v>2.2749999999999999</v>
      </c>
      <c r="F34" s="51"/>
      <c r="H34" s="49">
        <v>14.138999999999999</v>
      </c>
      <c r="I34" s="26">
        <v>15.414</v>
      </c>
      <c r="J34" s="2">
        <v>10.146000000000001</v>
      </c>
      <c r="K34" s="3">
        <v>10.134</v>
      </c>
      <c r="L34" s="51"/>
    </row>
    <row r="35" spans="1:12" x14ac:dyDescent="0.25">
      <c r="B35" s="49">
        <v>0.88500000000000001</v>
      </c>
      <c r="C35" s="49">
        <v>5.5410000000000004</v>
      </c>
      <c r="D35" s="2">
        <v>1.595</v>
      </c>
      <c r="E35">
        <v>2.5470000000000002</v>
      </c>
      <c r="F35" s="51"/>
      <c r="H35" s="49">
        <v>8.4540009999999999</v>
      </c>
      <c r="I35" s="26">
        <v>12.888</v>
      </c>
      <c r="J35" s="2">
        <v>10.552</v>
      </c>
      <c r="K35" s="3">
        <v>10.714</v>
      </c>
      <c r="L35" s="51"/>
    </row>
    <row r="36" spans="1:12" x14ac:dyDescent="0.25">
      <c r="B36" s="49">
        <v>0.81299999999999994</v>
      </c>
      <c r="C36" s="49">
        <v>4.0609999999999999</v>
      </c>
      <c r="D36" s="2">
        <v>0.98899999999999999</v>
      </c>
      <c r="E36">
        <v>2.6360000000000001</v>
      </c>
      <c r="F36" s="51"/>
      <c r="H36" s="49">
        <v>9.8390000000000004</v>
      </c>
      <c r="I36" s="26">
        <v>13.048999999999999</v>
      </c>
      <c r="J36" s="2">
        <v>9.6530000000000005</v>
      </c>
      <c r="K36" s="3">
        <v>11.693</v>
      </c>
      <c r="L36" s="51"/>
    </row>
    <row r="37" spans="1:12" x14ac:dyDescent="0.25">
      <c r="B37" s="49">
        <v>0.98099999999999998</v>
      </c>
      <c r="C37" s="49">
        <v>4.1459999999999999</v>
      </c>
      <c r="D37" s="2">
        <v>1.266</v>
      </c>
      <c r="E37">
        <v>4.5</v>
      </c>
      <c r="F37" s="51"/>
      <c r="H37" s="49">
        <v>8.7680000000000007</v>
      </c>
      <c r="I37" s="24">
        <v>13.048999999999999</v>
      </c>
      <c r="J37" s="2">
        <v>9.9870009999999994</v>
      </c>
      <c r="K37" s="2">
        <v>11.95</v>
      </c>
      <c r="L37" s="51"/>
    </row>
    <row r="38" spans="1:12" x14ac:dyDescent="0.25">
      <c r="B38" s="49">
        <v>0.18</v>
      </c>
      <c r="C38" s="49">
        <v>2.0830000000000002</v>
      </c>
      <c r="D38" s="2">
        <v>1.7749999999999999</v>
      </c>
      <c r="E38">
        <v>4.3479999999999999</v>
      </c>
      <c r="F38" s="51"/>
      <c r="H38" s="49">
        <v>7.3109999999999999</v>
      </c>
      <c r="I38" s="24">
        <v>14.179</v>
      </c>
      <c r="J38" s="2">
        <v>10.388</v>
      </c>
      <c r="K38" s="2">
        <v>12.486000000000001</v>
      </c>
      <c r="L38" s="51"/>
    </row>
    <row r="39" spans="1:12" x14ac:dyDescent="0.25">
      <c r="B39" s="49">
        <v>0.64700000000000002</v>
      </c>
      <c r="C39" s="49">
        <v>1.5</v>
      </c>
      <c r="F39" s="51"/>
      <c r="H39" s="49">
        <v>10.821</v>
      </c>
      <c r="I39" s="24">
        <v>12.255000000000001</v>
      </c>
      <c r="J39" s="2"/>
      <c r="K39" s="2"/>
      <c r="L39" s="51"/>
    </row>
    <row r="40" spans="1:12" x14ac:dyDescent="0.25">
      <c r="B40" s="49"/>
      <c r="C40" s="49">
        <v>1.34</v>
      </c>
      <c r="D40" s="2">
        <v>1.075</v>
      </c>
      <c r="E40">
        <v>1.3859999999999999</v>
      </c>
      <c r="F40" s="51"/>
      <c r="H40" s="49"/>
      <c r="I40" s="24">
        <v>16.62</v>
      </c>
      <c r="J40" s="2">
        <v>9.9700000000000006</v>
      </c>
      <c r="K40">
        <v>8.2189999999999994</v>
      </c>
      <c r="L40" s="51"/>
    </row>
    <row r="41" spans="1:12" x14ac:dyDescent="0.25">
      <c r="B41" s="49"/>
      <c r="C41" s="49"/>
      <c r="D41" s="2">
        <v>0.99099999999999999</v>
      </c>
      <c r="E41">
        <v>1.7829999999999999</v>
      </c>
      <c r="F41" s="51"/>
      <c r="H41" s="49"/>
      <c r="I41" s="24"/>
      <c r="J41" s="2">
        <v>8.6929999999999996</v>
      </c>
      <c r="K41">
        <v>10.349</v>
      </c>
      <c r="L41" s="51"/>
    </row>
    <row r="42" spans="1:12" x14ac:dyDescent="0.25">
      <c r="B42" s="49"/>
      <c r="C42" s="49"/>
      <c r="D42" s="2">
        <v>0.749</v>
      </c>
      <c r="E42">
        <v>1.3680000000000001</v>
      </c>
      <c r="F42" s="51"/>
      <c r="H42" s="49"/>
      <c r="I42" s="24"/>
      <c r="J42" s="2">
        <v>10.009</v>
      </c>
      <c r="K42">
        <v>10.393000000000001</v>
      </c>
      <c r="L42" s="51"/>
    </row>
    <row r="43" spans="1:12" x14ac:dyDescent="0.25">
      <c r="B43" s="49"/>
      <c r="C43" s="49"/>
      <c r="D43">
        <v>0.77</v>
      </c>
      <c r="E43">
        <v>2.7530000000000001</v>
      </c>
      <c r="F43" s="52"/>
      <c r="H43" s="49"/>
      <c r="I43" s="26"/>
      <c r="J43" s="2">
        <v>10.016</v>
      </c>
      <c r="K43" s="2">
        <v>9.6489999999999991</v>
      </c>
      <c r="L43" s="52"/>
    </row>
    <row r="44" spans="1:12" x14ac:dyDescent="0.25">
      <c r="B44" s="49"/>
      <c r="C44" s="49"/>
      <c r="D44" s="2"/>
      <c r="E44" s="2"/>
      <c r="F44" s="52"/>
      <c r="H44" s="49"/>
      <c r="I44" s="26"/>
      <c r="J44" s="2"/>
      <c r="K44" s="2"/>
      <c r="L44" s="52"/>
    </row>
    <row r="45" spans="1:12" x14ac:dyDescent="0.25">
      <c r="B45" s="49"/>
      <c r="C45" s="49"/>
      <c r="D45" s="2"/>
      <c r="F45" s="52"/>
      <c r="H45" s="49"/>
      <c r="I45" s="26"/>
      <c r="J45" s="2"/>
      <c r="K45" s="2"/>
      <c r="L45" s="52"/>
    </row>
    <row r="46" spans="1:12" x14ac:dyDescent="0.25">
      <c r="B46" s="49"/>
      <c r="C46" s="49"/>
      <c r="H46" s="49"/>
      <c r="I46" s="49"/>
    </row>
    <row r="47" spans="1:12" x14ac:dyDescent="0.25">
      <c r="B47" s="49"/>
      <c r="C47" s="49"/>
      <c r="H47" s="49"/>
      <c r="I47" s="49"/>
    </row>
    <row r="48" spans="1:12" x14ac:dyDescent="0.25">
      <c r="B48" s="49"/>
      <c r="C48" s="49"/>
      <c r="H48" s="49"/>
      <c r="I48" s="49"/>
    </row>
    <row r="49" spans="1:12" x14ac:dyDescent="0.25">
      <c r="B49" s="49"/>
      <c r="C49" s="49"/>
      <c r="D49" s="2"/>
      <c r="E49" s="2"/>
      <c r="F49" s="2"/>
      <c r="H49" s="49"/>
      <c r="I49" s="49"/>
      <c r="J49" s="2"/>
      <c r="K49" s="2"/>
      <c r="L49" s="2"/>
    </row>
    <row r="50" spans="1:12" x14ac:dyDescent="0.25">
      <c r="B50" s="49"/>
      <c r="C50" s="92"/>
      <c r="D50" s="5"/>
      <c r="E50" s="5"/>
      <c r="F50" s="2"/>
      <c r="H50" s="49"/>
      <c r="I50" s="92"/>
      <c r="J50" s="5"/>
      <c r="K50" s="5"/>
      <c r="L50" s="2"/>
    </row>
    <row r="51" spans="1:12" x14ac:dyDescent="0.25">
      <c r="A51" s="13"/>
      <c r="B51" s="13"/>
      <c r="C51" s="2"/>
      <c r="D51" s="2"/>
      <c r="E51" s="2"/>
      <c r="F51" s="2"/>
      <c r="G51" s="13"/>
      <c r="H51" s="13"/>
      <c r="I51" s="2"/>
      <c r="J51" s="2"/>
      <c r="K51" s="2"/>
      <c r="L51" s="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="85" zoomScaleNormal="85" workbookViewId="0">
      <selection sqref="A1:XFD1"/>
    </sheetView>
  </sheetViews>
  <sheetFormatPr defaultColWidth="11" defaultRowHeight="15.75" x14ac:dyDescent="0.25"/>
  <sheetData>
    <row r="1" spans="1:7" ht="28.5" x14ac:dyDescent="0.45">
      <c r="A1" s="1" t="s">
        <v>130</v>
      </c>
    </row>
    <row r="3" spans="1:7" ht="28.5" x14ac:dyDescent="0.45">
      <c r="A3" s="1" t="s">
        <v>70</v>
      </c>
    </row>
    <row r="5" spans="1:7" x14ac:dyDescent="0.25">
      <c r="B5" s="5" t="s">
        <v>23</v>
      </c>
      <c r="F5" s="5" t="s">
        <v>23</v>
      </c>
    </row>
    <row r="6" spans="1:7" x14ac:dyDescent="0.25">
      <c r="A6" s="8" t="s">
        <v>31</v>
      </c>
      <c r="B6" s="7" t="s">
        <v>6</v>
      </c>
      <c r="C6" s="33" t="s">
        <v>96</v>
      </c>
      <c r="E6" s="8" t="s">
        <v>32</v>
      </c>
      <c r="F6" s="7" t="s">
        <v>6</v>
      </c>
      <c r="G6" s="33" t="s">
        <v>96</v>
      </c>
    </row>
    <row r="8" spans="1:7" x14ac:dyDescent="0.25">
      <c r="A8" s="9" t="s">
        <v>10</v>
      </c>
      <c r="B8" s="10">
        <f>AVERAGE(B23:B28)</f>
        <v>14.1439225</v>
      </c>
      <c r="C8" s="10">
        <f>AVERAGE(C23:C28)</f>
        <v>13.8842175</v>
      </c>
      <c r="E8" s="9" t="s">
        <v>10</v>
      </c>
      <c r="F8" s="10">
        <f>AVERAGE(F23:F28)</f>
        <v>1.094875E-2</v>
      </c>
      <c r="G8" s="10">
        <f>AVERAGE(G23:G28)</f>
        <v>1.1474750000000001E-2</v>
      </c>
    </row>
    <row r="9" spans="1:7" x14ac:dyDescent="0.25">
      <c r="A9" s="9" t="s">
        <v>11</v>
      </c>
      <c r="B9">
        <f>_xlfn.STDEV.P(B23:B28)</f>
        <v>0.13056462583238237</v>
      </c>
      <c r="C9">
        <f>_xlfn.STDEV.P(C23:C28)</f>
        <v>0.42458626239993957</v>
      </c>
      <c r="E9" s="9" t="s">
        <v>11</v>
      </c>
      <c r="F9">
        <f>_xlfn.STDEV.P(F23:F28)</f>
        <v>6.1880125797787438E-3</v>
      </c>
      <c r="G9">
        <f>_xlfn.STDEV.P(G23:G28)</f>
        <v>1.1503646386581081E-2</v>
      </c>
    </row>
    <row r="10" spans="1:7" x14ac:dyDescent="0.25">
      <c r="A10" s="9" t="s">
        <v>12</v>
      </c>
      <c r="B10">
        <f>COUNT(B23:B28)</f>
        <v>4</v>
      </c>
      <c r="C10">
        <f>COUNT(C23:C28)</f>
        <v>4</v>
      </c>
      <c r="E10" s="9" t="s">
        <v>12</v>
      </c>
      <c r="F10">
        <f>COUNT(F23:F28)</f>
        <v>4</v>
      </c>
      <c r="G10">
        <f>COUNT(G23:G28)</f>
        <v>4</v>
      </c>
    </row>
    <row r="12" spans="1:7" x14ac:dyDescent="0.25">
      <c r="A12" s="9" t="s">
        <v>13</v>
      </c>
      <c r="B12">
        <f>B9/(SQRT(B10))</f>
        <v>6.5282312916191187E-2</v>
      </c>
      <c r="C12">
        <f>C9/(SQRT(C10))</f>
        <v>0.21229313119996979</v>
      </c>
      <c r="E12" s="9" t="s">
        <v>13</v>
      </c>
      <c r="F12">
        <f>F9/(SQRT(F10))</f>
        <v>3.0940062898893719E-3</v>
      </c>
      <c r="G12">
        <f>G9/(SQRT(G10))</f>
        <v>5.7518231932905403E-3</v>
      </c>
    </row>
    <row r="13" spans="1:7" x14ac:dyDescent="0.25">
      <c r="A13" s="9" t="s">
        <v>14</v>
      </c>
      <c r="B13" s="11">
        <f>_xlfn.F.TEST(B16:B22,C16:C22)</f>
        <v>7.7837652016251202E-2</v>
      </c>
      <c r="E13" s="9" t="s">
        <v>14</v>
      </c>
      <c r="F13" s="11">
        <f>_xlfn.F.TEST(F16:F22,G16:G22)</f>
        <v>0.42831825851763522</v>
      </c>
    </row>
    <row r="14" spans="1:7" x14ac:dyDescent="0.25">
      <c r="A14" s="9" t="s">
        <v>16</v>
      </c>
      <c r="B14" s="4">
        <f>_xlfn.T.TEST(B16:B22,C16:C22,2,1)</f>
        <v>0.38428140932850297</v>
      </c>
      <c r="E14" s="9" t="s">
        <v>16</v>
      </c>
      <c r="F14" s="4">
        <f>_xlfn.T.TEST(F16:F22,G16:G22,2,1)</f>
        <v>0.52402223394565706</v>
      </c>
    </row>
    <row r="15" spans="1:7" x14ac:dyDescent="0.25">
      <c r="F15" s="5"/>
      <c r="G15" s="5"/>
    </row>
    <row r="16" spans="1:7" x14ac:dyDescent="0.25">
      <c r="A16" s="12" t="s">
        <v>17</v>
      </c>
      <c r="B16" s="13">
        <f t="shared" ref="B16:C19" si="0">LOG(B23)</f>
        <v>1.1565436999023968</v>
      </c>
      <c r="C16" s="13">
        <f t="shared" si="0"/>
        <v>1.1457183648629816</v>
      </c>
      <c r="E16" s="12" t="s">
        <v>17</v>
      </c>
      <c r="F16">
        <f t="shared" ref="F16:G19" si="1">LOG(F23)</f>
        <v>-1.7301136297213264</v>
      </c>
      <c r="G16">
        <f t="shared" si="1"/>
        <v>-1.5105759330745907</v>
      </c>
    </row>
    <row r="17" spans="1:7" x14ac:dyDescent="0.25">
      <c r="B17">
        <f t="shared" si="0"/>
        <v>1.145308307239556</v>
      </c>
      <c r="C17">
        <f t="shared" si="0"/>
        <v>1.1438079907840983</v>
      </c>
      <c r="F17">
        <f t="shared" si="1"/>
        <v>-2.431915668684606</v>
      </c>
      <c r="G17">
        <f t="shared" si="1"/>
        <v>-2.3413209714175514</v>
      </c>
    </row>
    <row r="18" spans="1:7" x14ac:dyDescent="0.25">
      <c r="B18">
        <f t="shared" si="0"/>
        <v>1.1506508458923421</v>
      </c>
      <c r="C18">
        <f t="shared" si="0"/>
        <v>1.121275473690758</v>
      </c>
      <c r="F18">
        <f t="shared" si="1"/>
        <v>-2.2095740826088894</v>
      </c>
      <c r="G18">
        <f t="shared" si="1"/>
        <v>-2.821886747685368</v>
      </c>
    </row>
    <row r="19" spans="1:7" x14ac:dyDescent="0.25">
      <c r="B19">
        <f t="shared" si="0"/>
        <v>1.1497027274228788</v>
      </c>
      <c r="C19">
        <f t="shared" si="0"/>
        <v>1.1584626095599242</v>
      </c>
      <c r="F19">
        <f t="shared" si="1"/>
        <v>-1.8150815464475383</v>
      </c>
      <c r="G19">
        <f t="shared" si="1"/>
        <v>-2.0470623322490193</v>
      </c>
    </row>
    <row r="22" spans="1:7" x14ac:dyDescent="0.25">
      <c r="B22" s="5"/>
      <c r="C22" s="5"/>
    </row>
    <row r="23" spans="1:7" x14ac:dyDescent="0.25">
      <c r="A23" s="12" t="s">
        <v>18</v>
      </c>
      <c r="B23">
        <v>14.33982</v>
      </c>
      <c r="C23">
        <v>13.986800000000001</v>
      </c>
      <c r="E23" s="12" t="s">
        <v>18</v>
      </c>
      <c r="F23" s="54">
        <v>1.8616000000000001E-2</v>
      </c>
      <c r="G23" s="15">
        <v>3.0862000000000001E-2</v>
      </c>
    </row>
    <row r="24" spans="1:7" x14ac:dyDescent="0.25">
      <c r="B24">
        <v>13.973599999999999</v>
      </c>
      <c r="C24">
        <v>13.925409999999999</v>
      </c>
      <c r="F24" s="55">
        <v>3.699E-3</v>
      </c>
      <c r="G24" s="26">
        <v>4.5570000000000003E-3</v>
      </c>
    </row>
    <row r="25" spans="1:7" x14ac:dyDescent="0.25">
      <c r="B25">
        <v>14.146559999999999</v>
      </c>
      <c r="C25">
        <v>13.22134</v>
      </c>
      <c r="F25" s="55">
        <v>6.1720000000000004E-3</v>
      </c>
      <c r="G25" s="55">
        <v>1.5070000000000001E-3</v>
      </c>
    </row>
    <row r="26" spans="1:7" x14ac:dyDescent="0.25">
      <c r="B26">
        <v>14.11571</v>
      </c>
      <c r="C26">
        <v>14.403320000000001</v>
      </c>
      <c r="F26" s="55">
        <v>1.5308E-2</v>
      </c>
      <c r="G26" s="55">
        <v>8.9730000000000001E-3</v>
      </c>
    </row>
    <row r="27" spans="1:7" x14ac:dyDescent="0.25">
      <c r="F27" s="24"/>
      <c r="G27" s="24"/>
    </row>
    <row r="28" spans="1:7" x14ac:dyDescent="0.25">
      <c r="B28" s="5"/>
      <c r="F28" s="5"/>
    </row>
    <row r="29" spans="1:7" x14ac:dyDescent="0.25">
      <c r="A29" s="13"/>
      <c r="C29" s="13"/>
      <c r="E29" s="13"/>
      <c r="G29" s="13"/>
    </row>
  </sheetData>
  <pageMargins left="0.75" right="0.75" top="1" bottom="1" header="0.5" footer="0.5"/>
  <pageSetup paperSize="9" orientation="portrait" horizontalDpi="4294967292" verticalDpi="429496729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="85" zoomScaleNormal="85" workbookViewId="0">
      <selection sqref="A1:XFD1"/>
    </sheetView>
  </sheetViews>
  <sheetFormatPr defaultColWidth="11" defaultRowHeight="15.75" x14ac:dyDescent="0.25"/>
  <sheetData>
    <row r="1" spans="1:12" ht="28.5" x14ac:dyDescent="0.45">
      <c r="A1" s="1" t="s">
        <v>131</v>
      </c>
    </row>
    <row r="3" spans="1:12" ht="28.5" x14ac:dyDescent="0.45">
      <c r="A3" s="1" t="s">
        <v>71</v>
      </c>
    </row>
    <row r="5" spans="1:12" ht="28.5" x14ac:dyDescent="0.45">
      <c r="A5" s="1"/>
      <c r="B5" s="5" t="s">
        <v>23</v>
      </c>
      <c r="D5" s="2"/>
      <c r="E5" s="3"/>
      <c r="F5" s="3"/>
      <c r="G5" s="1"/>
      <c r="H5" s="5" t="s">
        <v>23</v>
      </c>
      <c r="J5" s="2"/>
      <c r="K5" s="3"/>
      <c r="L5" s="3"/>
    </row>
    <row r="6" spans="1:12" x14ac:dyDescent="0.25">
      <c r="A6" s="8" t="s">
        <v>5</v>
      </c>
      <c r="B6" s="7" t="s">
        <v>6</v>
      </c>
      <c r="C6" s="7" t="s">
        <v>97</v>
      </c>
      <c r="D6" s="5" t="s">
        <v>98</v>
      </c>
      <c r="E6" s="7" t="s">
        <v>7</v>
      </c>
      <c r="F6" s="3"/>
      <c r="G6" s="8" t="s">
        <v>19</v>
      </c>
      <c r="H6" s="7" t="s">
        <v>6</v>
      </c>
      <c r="I6" s="7" t="s">
        <v>97</v>
      </c>
      <c r="J6" s="5" t="s">
        <v>98</v>
      </c>
      <c r="K6" s="7" t="s">
        <v>7</v>
      </c>
      <c r="L6" s="3"/>
    </row>
    <row r="7" spans="1:12" x14ac:dyDescent="0.25">
      <c r="D7" s="2"/>
      <c r="E7" s="3"/>
      <c r="F7" s="3"/>
      <c r="J7" s="2"/>
      <c r="K7" s="3"/>
      <c r="L7" s="3"/>
    </row>
    <row r="8" spans="1:12" x14ac:dyDescent="0.25">
      <c r="A8" s="9" t="s">
        <v>10</v>
      </c>
      <c r="B8" s="10">
        <f>AVERAGE(B37:B57)</f>
        <v>0.59317833157894717</v>
      </c>
      <c r="C8" s="10">
        <f>AVERAGE(C37:C57)</f>
        <v>0.5953554666666665</v>
      </c>
      <c r="D8" s="10">
        <f>AVERAGE(D37:D57)</f>
        <v>0.85166457857142863</v>
      </c>
      <c r="E8" s="10">
        <f>AVERAGE(E37:E57)</f>
        <v>1.4075959357142855</v>
      </c>
      <c r="F8" s="50"/>
      <c r="G8" s="9" t="s">
        <v>10</v>
      </c>
      <c r="H8" s="10">
        <f>AVERAGE(H37:H57)</f>
        <v>11.451220999999999</v>
      </c>
      <c r="I8" s="10">
        <f>AVERAGE(I37:I57)</f>
        <v>10.552931666666666</v>
      </c>
      <c r="J8" s="10">
        <f>AVERAGE(J37:J57)</f>
        <v>12.301107857142858</v>
      </c>
      <c r="K8" s="10">
        <f>AVERAGE(K37:K57)</f>
        <v>13.281934999999999</v>
      </c>
      <c r="L8" s="50"/>
    </row>
    <row r="9" spans="1:12" x14ac:dyDescent="0.25">
      <c r="A9" s="9" t="s">
        <v>11</v>
      </c>
      <c r="B9">
        <f>_xlfn.STDEV.P(B37:B57)</f>
        <v>0.24069196940899001</v>
      </c>
      <c r="C9">
        <f>_xlfn.STDEV.P(C37:C57)</f>
        <v>0.22092343840152262</v>
      </c>
      <c r="D9">
        <f>_xlfn.STDEV.P(D37:D57)</f>
        <v>0.28592089420399369</v>
      </c>
      <c r="E9">
        <f>_xlfn.STDEV.P(E37:E57)</f>
        <v>0.73904889664775819</v>
      </c>
      <c r="F9" s="3"/>
      <c r="G9" s="9" t="s">
        <v>11</v>
      </c>
      <c r="H9">
        <f>_xlfn.STDEV.P(H37:H57)</f>
        <v>3.00656304710078</v>
      </c>
      <c r="I9">
        <f>_xlfn.STDEV.P(I37:I57)</f>
        <v>2.1426767159696212</v>
      </c>
      <c r="J9">
        <f>_xlfn.STDEV.P(J37:J57)</f>
        <v>1.6789087113708112</v>
      </c>
      <c r="K9">
        <f>_xlfn.STDEV.P(K37:K57)</f>
        <v>2.0267670560657889</v>
      </c>
      <c r="L9" s="3"/>
    </row>
    <row r="10" spans="1:12" x14ac:dyDescent="0.25">
      <c r="A10" s="9" t="s">
        <v>12</v>
      </c>
      <c r="B10">
        <f>COUNT(B37:B57)</f>
        <v>19</v>
      </c>
      <c r="C10">
        <f>COUNT(C37:C57)</f>
        <v>18</v>
      </c>
      <c r="D10">
        <f>COUNT(D37:D57)</f>
        <v>14</v>
      </c>
      <c r="E10">
        <f>COUNT(E37:E57)</f>
        <v>14</v>
      </c>
      <c r="F10" s="3"/>
      <c r="G10" s="9" t="s">
        <v>12</v>
      </c>
      <c r="H10">
        <f>COUNT(H37:H57)</f>
        <v>19</v>
      </c>
      <c r="I10">
        <f>COUNT(I37:I57)</f>
        <v>18</v>
      </c>
      <c r="J10">
        <f>COUNT(J37:J57)</f>
        <v>14</v>
      </c>
      <c r="K10">
        <f>COUNT(K37:K57)</f>
        <v>14</v>
      </c>
      <c r="L10" s="3"/>
    </row>
    <row r="11" spans="1:12" x14ac:dyDescent="0.25">
      <c r="F11" s="3"/>
      <c r="L11" s="3"/>
    </row>
    <row r="12" spans="1:12" x14ac:dyDescent="0.25">
      <c r="A12" s="9" t="s">
        <v>13</v>
      </c>
      <c r="B12">
        <f>B9/(SQRT(B10))</f>
        <v>5.5218524798714239E-2</v>
      </c>
      <c r="C12">
        <f>C9/(SQRT(C10))</f>
        <v>5.2072153805588391E-2</v>
      </c>
      <c r="D12">
        <f>D9/(SQRT(D10))</f>
        <v>7.6415573273670254E-2</v>
      </c>
      <c r="E12">
        <f>E9/(SQRT(E10))</f>
        <v>0.19751912595208684</v>
      </c>
      <c r="F12" s="3"/>
      <c r="G12" s="9" t="s">
        <v>13</v>
      </c>
      <c r="H12">
        <f>H9/(SQRT(H10))</f>
        <v>0.6897528678787378</v>
      </c>
      <c r="I12">
        <f>I9/(SQRT(I10))</f>
        <v>0.50503374525088041</v>
      </c>
      <c r="J12">
        <f>J9/(SQRT(J10))</f>
        <v>0.44870722725855106</v>
      </c>
      <c r="K12">
        <f>K9/(SQRT(K10))</f>
        <v>0.54167628047133098</v>
      </c>
      <c r="L12" s="3"/>
    </row>
    <row r="13" spans="1:12" x14ac:dyDescent="0.25">
      <c r="A13" s="9" t="s">
        <v>14</v>
      </c>
      <c r="B13" s="11"/>
      <c r="D13" s="11"/>
      <c r="F13" s="3"/>
      <c r="G13" s="9" t="s">
        <v>14</v>
      </c>
      <c r="H13" s="11"/>
      <c r="J13" s="11"/>
      <c r="L13" s="3"/>
    </row>
    <row r="14" spans="1:12" x14ac:dyDescent="0.25">
      <c r="A14" s="9" t="s">
        <v>16</v>
      </c>
      <c r="B14" s="4"/>
      <c r="D14" s="4"/>
      <c r="F14" s="32"/>
      <c r="G14" s="9" t="s">
        <v>16</v>
      </c>
      <c r="H14" s="4"/>
      <c r="J14" s="4"/>
      <c r="L14" s="32"/>
    </row>
    <row r="15" spans="1:12" x14ac:dyDescent="0.25">
      <c r="C15" s="5"/>
      <c r="D15" s="5"/>
      <c r="E15" s="7"/>
      <c r="F15" s="3"/>
      <c r="H15" s="5"/>
      <c r="I15" s="5"/>
      <c r="J15" s="5"/>
      <c r="K15" s="7"/>
      <c r="L15" s="3"/>
    </row>
    <row r="16" spans="1:12" x14ac:dyDescent="0.25">
      <c r="A16" s="12" t="s">
        <v>17</v>
      </c>
      <c r="B16" s="13">
        <f>LOG(B37)</f>
        <v>-0.2224499395686429</v>
      </c>
      <c r="C16">
        <f>LOG(C37)</f>
        <v>6.6799277408255879E-3</v>
      </c>
      <c r="D16" s="13">
        <f>LOG(D37)</f>
        <v>-0.12914564545132914</v>
      </c>
      <c r="E16" s="13">
        <f>LOG(E37)</f>
        <v>0.28946185599281832</v>
      </c>
      <c r="F16" s="3"/>
      <c r="G16" s="12" t="s">
        <v>17</v>
      </c>
      <c r="H16" s="2">
        <f t="shared" ref="H16:K31" si="0">LOG(H37)</f>
        <v>1.0169627607108056</v>
      </c>
      <c r="I16" s="2">
        <f t="shared" si="0"/>
        <v>1.0187075704536785</v>
      </c>
      <c r="J16" s="13">
        <f t="shared" si="0"/>
        <v>1.0590110167326225</v>
      </c>
      <c r="K16" s="2">
        <f t="shared" si="0"/>
        <v>1.1875145165852625</v>
      </c>
      <c r="L16" s="3"/>
    </row>
    <row r="17" spans="2:12" x14ac:dyDescent="0.25">
      <c r="B17">
        <f t="shared" ref="B17:E32" si="1">LOG(B38)</f>
        <v>-0.44955149710003128</v>
      </c>
      <c r="C17">
        <f t="shared" si="1"/>
        <v>-0.46621523570161966</v>
      </c>
      <c r="D17">
        <f t="shared" si="1"/>
        <v>-0.24417086194236245</v>
      </c>
      <c r="E17">
        <f>LOG(D38)</f>
        <v>-0.24417086194236245</v>
      </c>
      <c r="F17" s="3"/>
      <c r="H17">
        <f t="shared" si="0"/>
        <v>0.93157075224131536</v>
      </c>
      <c r="I17">
        <f t="shared" si="0"/>
        <v>0.87265906365496171</v>
      </c>
      <c r="J17">
        <f t="shared" si="0"/>
        <v>1.0581248750306971</v>
      </c>
      <c r="K17">
        <f t="shared" si="0"/>
        <v>1.0521562226462768</v>
      </c>
      <c r="L17" s="3"/>
    </row>
    <row r="18" spans="2:12" x14ac:dyDescent="0.25">
      <c r="B18">
        <f t="shared" si="1"/>
        <v>9.2106304605235848E-2</v>
      </c>
      <c r="C18">
        <f t="shared" si="1"/>
        <v>-0.14099387328018478</v>
      </c>
      <c r="D18">
        <f t="shared" si="1"/>
        <v>3.051876484354249E-2</v>
      </c>
      <c r="E18">
        <f t="shared" si="1"/>
        <v>-0.21627503248462665</v>
      </c>
      <c r="F18" s="3"/>
      <c r="H18">
        <f t="shared" si="0"/>
        <v>1.2272383769158814</v>
      </c>
      <c r="I18">
        <f t="shared" si="0"/>
        <v>1.0281115030961863</v>
      </c>
      <c r="J18">
        <f t="shared" si="0"/>
        <v>1.1272739458087899</v>
      </c>
      <c r="K18">
        <f t="shared" si="0"/>
        <v>1.0925753878300177</v>
      </c>
      <c r="L18" s="3"/>
    </row>
    <row r="19" spans="2:12" x14ac:dyDescent="0.25">
      <c r="B19">
        <f t="shared" si="1"/>
        <v>-0.18454179871926504</v>
      </c>
      <c r="C19">
        <f t="shared" si="1"/>
        <v>-0.32836440339787032</v>
      </c>
      <c r="D19">
        <f t="shared" si="1"/>
        <v>0.23814399663135405</v>
      </c>
      <c r="E19">
        <f t="shared" si="1"/>
        <v>-5.3759038223463375E-2</v>
      </c>
      <c r="F19" s="3"/>
      <c r="H19">
        <f t="shared" si="0"/>
        <v>0.96452125977615144</v>
      </c>
      <c r="I19">
        <f t="shared" si="0"/>
        <v>0.91004460303440204</v>
      </c>
      <c r="J19">
        <f t="shared" si="0"/>
        <v>1.1471721883295249</v>
      </c>
      <c r="K19">
        <f t="shared" si="0"/>
        <v>0.97016316894412047</v>
      </c>
      <c r="L19" s="3"/>
    </row>
    <row r="20" spans="2:12" x14ac:dyDescent="0.25">
      <c r="B20">
        <f t="shared" si="1"/>
        <v>-0.21013032435077741</v>
      </c>
      <c r="C20">
        <f t="shared" si="1"/>
        <v>-0.4265133894127503</v>
      </c>
      <c r="E20">
        <f t="shared" si="1"/>
        <v>-8.7852369951634854E-2</v>
      </c>
      <c r="F20" s="3"/>
      <c r="H20">
        <f t="shared" si="0"/>
        <v>0.95773894403981219</v>
      </c>
      <c r="I20">
        <f t="shared" si="0"/>
        <v>0.93500819549500069</v>
      </c>
      <c r="K20">
        <f t="shared" si="0"/>
        <v>1.1833430268159724</v>
      </c>
      <c r="L20" s="3"/>
    </row>
    <row r="21" spans="2:12" x14ac:dyDescent="0.25">
      <c r="B21">
        <f t="shared" si="1"/>
        <v>-0.1278553863204713</v>
      </c>
      <c r="C21">
        <f t="shared" si="1"/>
        <v>-0.19766420956018663</v>
      </c>
      <c r="E21">
        <f t="shared" si="1"/>
        <v>0.16475721576612859</v>
      </c>
      <c r="F21" s="3"/>
      <c r="H21">
        <f t="shared" si="0"/>
        <v>1.0714662842695466</v>
      </c>
      <c r="I21">
        <f t="shared" si="0"/>
        <v>0.9604546041637253</v>
      </c>
      <c r="K21">
        <f t="shared" si="0"/>
        <v>1.1358561906308184</v>
      </c>
      <c r="L21" s="3"/>
    </row>
    <row r="22" spans="2:12" x14ac:dyDescent="0.25">
      <c r="B22">
        <f t="shared" si="1"/>
        <v>-6.3139563540778126E-2</v>
      </c>
      <c r="C22">
        <f t="shared" si="1"/>
        <v>-0.33919142019678034</v>
      </c>
      <c r="D22">
        <f t="shared" si="1"/>
        <v>-0.14124631067384208</v>
      </c>
      <c r="E22">
        <f t="shared" si="1"/>
        <v>0.2795460364237623</v>
      </c>
      <c r="F22" s="3"/>
      <c r="H22">
        <f t="shared" si="0"/>
        <v>1.1301680615835814</v>
      </c>
      <c r="I22">
        <f t="shared" si="0"/>
        <v>1.0122308976004257</v>
      </c>
      <c r="J22">
        <f t="shared" si="0"/>
        <v>1.0325772631987726</v>
      </c>
      <c r="K22">
        <f t="shared" si="0"/>
        <v>1.0570107453253348</v>
      </c>
      <c r="L22" s="3"/>
    </row>
    <row r="23" spans="2:12" x14ac:dyDescent="0.25">
      <c r="B23">
        <f t="shared" si="1"/>
        <v>-0.26866914855072227</v>
      </c>
      <c r="C23">
        <f t="shared" si="1"/>
        <v>-0.16224115986425364</v>
      </c>
      <c r="D23">
        <f t="shared" si="1"/>
        <v>-3.5132500207896808E-2</v>
      </c>
      <c r="E23">
        <f t="shared" si="1"/>
        <v>0.52745202279143355</v>
      </c>
      <c r="F23" s="3"/>
      <c r="H23">
        <f t="shared" si="0"/>
        <v>0.9360767652197125</v>
      </c>
      <c r="I23">
        <f t="shared" si="0"/>
        <v>0.96494048116325226</v>
      </c>
      <c r="J23">
        <f t="shared" si="0"/>
        <v>1.0576410038536861</v>
      </c>
      <c r="K23">
        <f t="shared" si="0"/>
        <v>1.0488506558424326</v>
      </c>
      <c r="L23" s="3"/>
    </row>
    <row r="24" spans="2:12" x14ac:dyDescent="0.25">
      <c r="B24">
        <f t="shared" si="1"/>
        <v>-0.26916929270537227</v>
      </c>
      <c r="C24">
        <f t="shared" si="1"/>
        <v>-0.20739121752951589</v>
      </c>
      <c r="D24">
        <f t="shared" si="1"/>
        <v>-0.13120279204304147</v>
      </c>
      <c r="E24">
        <f t="shared" si="1"/>
        <v>0.29509538698169074</v>
      </c>
      <c r="F24" s="3"/>
      <c r="H24">
        <f t="shared" si="0"/>
        <v>0.92638258099102511</v>
      </c>
      <c r="I24">
        <f t="shared" si="0"/>
        <v>0.88946866364178379</v>
      </c>
      <c r="J24">
        <f t="shared" si="0"/>
        <v>1.0715565325605245</v>
      </c>
      <c r="K24">
        <f t="shared" si="0"/>
        <v>1.1994054623307406</v>
      </c>
      <c r="L24" s="3"/>
    </row>
    <row r="25" spans="2:12" x14ac:dyDescent="0.25">
      <c r="B25">
        <f t="shared" si="1"/>
        <v>-0.24338670992706385</v>
      </c>
      <c r="C25">
        <f t="shared" si="1"/>
        <v>-3.5113665131535472E-2</v>
      </c>
      <c r="D25">
        <f t="shared" si="1"/>
        <v>-3.0299932092404766E-2</v>
      </c>
      <c r="E25">
        <f t="shared" si="1"/>
        <v>-0.20227547832808962</v>
      </c>
      <c r="F25" s="3"/>
      <c r="H25">
        <f t="shared" si="0"/>
        <v>1.0290406713125571</v>
      </c>
      <c r="I25">
        <f t="shared" si="0"/>
        <v>0.98092237524084924</v>
      </c>
      <c r="J25">
        <f t="shared" si="0"/>
        <v>1.0903942116581673</v>
      </c>
      <c r="K25">
        <f t="shared" si="0"/>
        <v>1.1993159997999829</v>
      </c>
      <c r="L25" s="3"/>
    </row>
    <row r="26" spans="2:12" x14ac:dyDescent="0.25">
      <c r="B26">
        <f t="shared" si="1"/>
        <v>-0.11400024861075539</v>
      </c>
      <c r="C26">
        <f t="shared" si="1"/>
        <v>-0.16530596122865993</v>
      </c>
      <c r="D26">
        <f t="shared" si="1"/>
        <v>5.2783464852217731E-3</v>
      </c>
      <c r="E26">
        <f t="shared" si="1"/>
        <v>7.9565065097029361E-2</v>
      </c>
      <c r="F26" s="3"/>
      <c r="H26">
        <f t="shared" si="0"/>
        <v>0.95335757792443909</v>
      </c>
      <c r="I26">
        <f t="shared" si="0"/>
        <v>1.0599782038521368</v>
      </c>
      <c r="J26">
        <f t="shared" si="0"/>
        <v>1.2335080728233403</v>
      </c>
      <c r="K26">
        <f t="shared" si="0"/>
        <v>1.1503566435898198</v>
      </c>
      <c r="L26" s="3"/>
    </row>
    <row r="27" spans="2:12" x14ac:dyDescent="0.25">
      <c r="B27">
        <f t="shared" si="1"/>
        <v>-0.22277623418008408</v>
      </c>
      <c r="C27">
        <f t="shared" si="1"/>
        <v>-2.5363977754261122E-2</v>
      </c>
      <c r="D27">
        <f t="shared" si="1"/>
        <v>-6.6281554892903938E-2</v>
      </c>
      <c r="E27">
        <f t="shared" si="1"/>
        <v>0.31093428422505431</v>
      </c>
      <c r="F27" s="3"/>
      <c r="H27">
        <f t="shared" si="0"/>
        <v>0.91524835981216091</v>
      </c>
      <c r="I27">
        <f t="shared" si="0"/>
        <v>1.0409083742740757</v>
      </c>
      <c r="J27">
        <f t="shared" si="0"/>
        <v>1.0812846438806303</v>
      </c>
      <c r="K27">
        <f t="shared" si="0"/>
        <v>1.1575253673420105</v>
      </c>
      <c r="L27" s="3"/>
    </row>
    <row r="28" spans="2:12" x14ac:dyDescent="0.25">
      <c r="B28">
        <f t="shared" si="1"/>
        <v>-0.1627904721987935</v>
      </c>
      <c r="C28">
        <f t="shared" si="1"/>
        <v>-5.682711958099651E-2</v>
      </c>
      <c r="D28">
        <f t="shared" si="1"/>
        <v>-0.21457028874372325</v>
      </c>
      <c r="E28">
        <f t="shared" si="1"/>
        <v>-4.1059318405361228E-2</v>
      </c>
      <c r="F28" s="3"/>
      <c r="H28">
        <f t="shared" si="0"/>
        <v>1.0611537989478184</v>
      </c>
      <c r="I28">
        <f t="shared" si="0"/>
        <v>1.0620078097077503</v>
      </c>
      <c r="J28">
        <f t="shared" si="0"/>
        <v>1.1237347249118721</v>
      </c>
      <c r="K28">
        <f t="shared" si="0"/>
        <v>1.1646344609547963</v>
      </c>
      <c r="L28" s="3"/>
    </row>
    <row r="29" spans="2:12" x14ac:dyDescent="0.25">
      <c r="B29">
        <f t="shared" si="1"/>
        <v>-0.57969117989888563</v>
      </c>
      <c r="C29">
        <f t="shared" si="1"/>
        <v>-0.33453965267129337</v>
      </c>
      <c r="D29">
        <f t="shared" si="1"/>
        <v>-0.22346254248208008</v>
      </c>
      <c r="E29">
        <f t="shared" si="1"/>
        <v>1.4176831329415494E-2</v>
      </c>
      <c r="F29" s="3"/>
      <c r="H29">
        <f t="shared" si="0"/>
        <v>1.1440552348517259</v>
      </c>
      <c r="I29">
        <f t="shared" si="0"/>
        <v>1.1091707193204299</v>
      </c>
      <c r="J29">
        <f t="shared" si="0"/>
        <v>1.0689113068050127</v>
      </c>
      <c r="K29">
        <f t="shared" si="0"/>
        <v>1.0519535873262975</v>
      </c>
      <c r="L29" s="3"/>
    </row>
    <row r="30" spans="2:12" x14ac:dyDescent="0.25">
      <c r="B30">
        <f t="shared" si="1"/>
        <v>-0.25904368051360394</v>
      </c>
      <c r="C30">
        <f t="shared" si="1"/>
        <v>-0.456386962284418</v>
      </c>
      <c r="D30">
        <f t="shared" si="1"/>
        <v>-0.1429828434361225</v>
      </c>
      <c r="H30">
        <f t="shared" si="0"/>
        <v>1.0608998347175373</v>
      </c>
      <c r="I30">
        <f t="shared" si="0"/>
        <v>1.21979140855965</v>
      </c>
      <c r="J30">
        <f t="shared" si="0"/>
        <v>1.0054143334347596</v>
      </c>
    </row>
    <row r="31" spans="2:12" x14ac:dyDescent="0.25">
      <c r="B31">
        <f t="shared" si="1"/>
        <v>-6.795099627075217E-2</v>
      </c>
      <c r="C31">
        <f t="shared" si="1"/>
        <v>-0.42009356113491347</v>
      </c>
      <c r="D31">
        <f t="shared" si="1"/>
        <v>-0.15938773293352859</v>
      </c>
      <c r="H31">
        <f t="shared" si="0"/>
        <v>1.2824081979239343</v>
      </c>
      <c r="I31">
        <f t="shared" si="0"/>
        <v>1.0204234386693634</v>
      </c>
      <c r="J31">
        <f t="shared" si="0"/>
        <v>1.0517662774639072</v>
      </c>
    </row>
    <row r="32" spans="2:12" x14ac:dyDescent="0.25">
      <c r="B32">
        <f t="shared" si="1"/>
        <v>-0.60452298442406849</v>
      </c>
      <c r="C32">
        <f t="shared" si="1"/>
        <v>-0.42552505211737457</v>
      </c>
      <c r="H32">
        <f t="shared" ref="H32:I33" si="2">LOG(H53)</f>
        <v>1.1606311735073274</v>
      </c>
      <c r="I32">
        <f t="shared" si="2"/>
        <v>1.0783168642281225</v>
      </c>
    </row>
    <row r="33" spans="1:12" x14ac:dyDescent="0.25">
      <c r="B33">
        <f t="shared" ref="B33:C33" si="3">LOG(B54)</f>
        <v>-0.5689298859948777</v>
      </c>
      <c r="C33">
        <f t="shared" si="3"/>
        <v>-0.40118466149154092</v>
      </c>
      <c r="H33">
        <f t="shared" si="2"/>
        <v>1.1280265332636688</v>
      </c>
      <c r="I33">
        <f t="shared" si="2"/>
        <v>1.1064010218261107</v>
      </c>
    </row>
    <row r="34" spans="1:12" x14ac:dyDescent="0.25">
      <c r="B34">
        <f>LOG(B55)</f>
        <v>-0.50948642828915147</v>
      </c>
      <c r="H34">
        <f>LOG(H55)</f>
        <v>0.9637098361600388</v>
      </c>
    </row>
    <row r="36" spans="1:12" x14ac:dyDescent="0.25">
      <c r="A36" s="5"/>
      <c r="B36" s="5"/>
      <c r="C36" s="5"/>
      <c r="D36" s="5"/>
      <c r="E36" s="5"/>
      <c r="F36" s="2"/>
      <c r="H36" s="5"/>
      <c r="L36" s="3"/>
    </row>
    <row r="37" spans="1:12" x14ac:dyDescent="0.25">
      <c r="A37" s="31" t="s">
        <v>18</v>
      </c>
      <c r="B37">
        <v>0.59916999999999998</v>
      </c>
      <c r="C37">
        <v>1.0155000000000001</v>
      </c>
      <c r="D37" s="51">
        <v>0.74277000000000004</v>
      </c>
      <c r="E37">
        <v>1.94743</v>
      </c>
      <c r="F37" s="51"/>
      <c r="G37" s="12" t="s">
        <v>18</v>
      </c>
      <c r="H37">
        <v>10.39831</v>
      </c>
      <c r="I37" s="15">
        <v>10.44017</v>
      </c>
      <c r="J37" s="14">
        <v>11.45542</v>
      </c>
      <c r="K37" s="15">
        <v>15.39978</v>
      </c>
      <c r="L37" s="51"/>
    </row>
    <row r="38" spans="1:12" x14ac:dyDescent="0.25">
      <c r="B38">
        <v>0.35518</v>
      </c>
      <c r="C38">
        <v>0.34181</v>
      </c>
      <c r="D38" s="2">
        <v>0.56994</v>
      </c>
      <c r="E38">
        <v>0.92659999999999998</v>
      </c>
      <c r="F38" s="51"/>
      <c r="H38">
        <v>8.5422200000000004</v>
      </c>
      <c r="I38" s="26">
        <v>7.4586300000000003</v>
      </c>
      <c r="J38" s="2">
        <v>11.43207</v>
      </c>
      <c r="K38" s="3">
        <v>11.27603</v>
      </c>
      <c r="L38" s="51"/>
    </row>
    <row r="39" spans="1:12" x14ac:dyDescent="0.25">
      <c r="B39">
        <v>1.2362500000000001</v>
      </c>
      <c r="C39">
        <v>0.72277999999999998</v>
      </c>
      <c r="D39" s="2">
        <v>1.0728</v>
      </c>
      <c r="E39">
        <v>0.60775000000000001</v>
      </c>
      <c r="F39" s="51"/>
      <c r="H39">
        <v>16.874790000000001</v>
      </c>
      <c r="I39" s="26">
        <v>10.668699999999999</v>
      </c>
      <c r="J39" s="2">
        <v>13.40522</v>
      </c>
      <c r="K39" s="3">
        <v>12.375859999999999</v>
      </c>
      <c r="L39" s="51"/>
    </row>
    <row r="40" spans="1:12" x14ac:dyDescent="0.25">
      <c r="B40">
        <v>0.65381999999999996</v>
      </c>
      <c r="C40">
        <v>0.46949999999999997</v>
      </c>
      <c r="D40" s="2">
        <v>1.7303900000000001</v>
      </c>
      <c r="E40">
        <v>0.88356999999999997</v>
      </c>
      <c r="F40" s="51"/>
      <c r="H40">
        <v>9.2155500000000004</v>
      </c>
      <c r="I40" s="26">
        <v>8.1291399999999996</v>
      </c>
      <c r="J40" s="2">
        <v>14.0337</v>
      </c>
      <c r="K40" s="3">
        <v>9.3360500000000002</v>
      </c>
      <c r="L40" s="51"/>
    </row>
    <row r="41" spans="1:12" x14ac:dyDescent="0.25">
      <c r="B41">
        <v>0.61641000000000001</v>
      </c>
      <c r="C41">
        <v>0.37452999999999997</v>
      </c>
      <c r="D41" s="2"/>
      <c r="E41">
        <v>0.81686000000000003</v>
      </c>
      <c r="F41" s="51"/>
      <c r="H41">
        <v>9.0727499999999992</v>
      </c>
      <c r="I41" s="24">
        <v>8.6100999999999992</v>
      </c>
      <c r="J41" s="2"/>
      <c r="K41" s="2">
        <v>15.25257</v>
      </c>
      <c r="L41" s="51"/>
    </row>
    <row r="42" spans="1:12" x14ac:dyDescent="0.25">
      <c r="B42">
        <v>0.74497999999999998</v>
      </c>
      <c r="C42">
        <v>0.63436000000000003</v>
      </c>
      <c r="D42" s="2"/>
      <c r="E42">
        <v>1.46136</v>
      </c>
      <c r="F42" s="51"/>
      <c r="H42">
        <v>11.78871</v>
      </c>
      <c r="I42" s="24">
        <v>9.1296599999999994</v>
      </c>
      <c r="J42" s="2"/>
      <c r="K42" s="2">
        <v>13.67276</v>
      </c>
      <c r="L42" s="51"/>
    </row>
    <row r="43" spans="1:12" x14ac:dyDescent="0.25">
      <c r="B43">
        <v>0.86468999999999996</v>
      </c>
      <c r="C43">
        <v>0.45794000000000001</v>
      </c>
      <c r="D43" s="2">
        <v>0.72236</v>
      </c>
      <c r="E43">
        <v>1.90347</v>
      </c>
      <c r="F43" s="51"/>
      <c r="H43">
        <v>13.49485</v>
      </c>
      <c r="I43" s="24">
        <v>10.285629999999999</v>
      </c>
      <c r="J43" s="2">
        <v>10.778969999999999</v>
      </c>
      <c r="K43" s="2">
        <v>11.40278</v>
      </c>
      <c r="L43" s="51"/>
    </row>
    <row r="44" spans="1:12" x14ac:dyDescent="0.25">
      <c r="B44">
        <v>0.53868000000000005</v>
      </c>
      <c r="C44">
        <v>0.68827000000000005</v>
      </c>
      <c r="D44">
        <v>0.92229000000000005</v>
      </c>
      <c r="E44">
        <v>3.3686199999999999</v>
      </c>
      <c r="F44" s="51"/>
      <c r="H44">
        <v>8.6313110000000002</v>
      </c>
      <c r="I44" s="24">
        <v>9.2244499999999992</v>
      </c>
      <c r="J44" s="2">
        <v>11.41934</v>
      </c>
      <c r="K44">
        <v>11.190530000000001</v>
      </c>
      <c r="L44" s="51"/>
    </row>
    <row r="45" spans="1:12" x14ac:dyDescent="0.25">
      <c r="B45">
        <v>0.53805999999999998</v>
      </c>
      <c r="C45">
        <v>0.62031000000000003</v>
      </c>
      <c r="D45" s="2">
        <v>0.73926000000000003</v>
      </c>
      <c r="E45">
        <v>1.9728559999999999</v>
      </c>
      <c r="F45" s="51"/>
      <c r="H45">
        <v>8.4407800000000002</v>
      </c>
      <c r="I45" s="24">
        <v>7.75298</v>
      </c>
      <c r="J45" s="2">
        <v>11.79116</v>
      </c>
      <c r="K45">
        <v>15.827249999999999</v>
      </c>
      <c r="L45" s="51"/>
    </row>
    <row r="46" spans="1:12" x14ac:dyDescent="0.25">
      <c r="B46">
        <v>0.57096999999999998</v>
      </c>
      <c r="C46">
        <v>0.92232999999999998</v>
      </c>
      <c r="D46" s="2">
        <v>0.93261000000000005</v>
      </c>
      <c r="E46">
        <v>0.62766010000000005</v>
      </c>
      <c r="F46" s="51"/>
      <c r="H46">
        <v>10.691549999999999</v>
      </c>
      <c r="I46" s="24">
        <v>9.5702300000000005</v>
      </c>
      <c r="J46" s="2">
        <v>12.31386</v>
      </c>
      <c r="K46">
        <v>15.82399</v>
      </c>
      <c r="L46" s="51"/>
    </row>
    <row r="47" spans="1:12" x14ac:dyDescent="0.25">
      <c r="B47">
        <v>0.76912999999999998</v>
      </c>
      <c r="C47">
        <v>0.68342999999999998</v>
      </c>
      <c r="D47" s="2">
        <v>1.0122279999999999</v>
      </c>
      <c r="E47" s="2">
        <v>1.2010609999999999</v>
      </c>
      <c r="F47" s="52"/>
      <c r="H47">
        <v>8.9816800000000008</v>
      </c>
      <c r="I47" s="26">
        <v>11.48096</v>
      </c>
      <c r="J47" s="2">
        <v>17.120170000000002</v>
      </c>
      <c r="K47" s="2">
        <v>14.136979999999999</v>
      </c>
      <c r="L47" s="52"/>
    </row>
    <row r="48" spans="1:12" x14ac:dyDescent="0.25">
      <c r="B48">
        <v>0.59872000000000003</v>
      </c>
      <c r="C48">
        <v>0.94327000000000005</v>
      </c>
      <c r="D48" s="2">
        <v>0.85845680000000002</v>
      </c>
      <c r="E48" s="2">
        <v>2.046135</v>
      </c>
      <c r="F48" s="52"/>
      <c r="H48">
        <v>8.2271300000000007</v>
      </c>
      <c r="I48" s="26">
        <v>10.987740000000001</v>
      </c>
      <c r="J48" s="2">
        <v>12.058260000000001</v>
      </c>
      <c r="K48" s="2">
        <v>14.37227</v>
      </c>
      <c r="L48" s="52"/>
    </row>
    <row r="49" spans="1:12" x14ac:dyDescent="0.25">
      <c r="B49">
        <v>0.68740000000000001</v>
      </c>
      <c r="C49">
        <v>0.87734999999999996</v>
      </c>
      <c r="D49" s="2">
        <v>0.61014029999999997</v>
      </c>
      <c r="E49">
        <v>0.90978899999999996</v>
      </c>
      <c r="F49" s="52"/>
      <c r="H49">
        <v>11.512079999999999</v>
      </c>
      <c r="I49" s="26">
        <v>11.534739999999999</v>
      </c>
      <c r="J49" s="2">
        <v>13.296419999999999</v>
      </c>
      <c r="K49" s="2">
        <v>14.60947</v>
      </c>
      <c r="L49" s="52"/>
    </row>
    <row r="50" spans="1:12" x14ac:dyDescent="0.25">
      <c r="B50">
        <v>0.2632139</v>
      </c>
      <c r="C50">
        <v>0.46287139999999999</v>
      </c>
      <c r="D50">
        <v>0.59777460000000004</v>
      </c>
      <c r="E50">
        <v>1.033182</v>
      </c>
      <c r="H50">
        <v>13.933339999999999</v>
      </c>
      <c r="I50">
        <v>12.85792</v>
      </c>
      <c r="J50">
        <v>11.71956</v>
      </c>
      <c r="K50">
        <v>11.270770000000001</v>
      </c>
    </row>
    <row r="51" spans="1:12" x14ac:dyDescent="0.25">
      <c r="B51">
        <v>0.55075229999999997</v>
      </c>
      <c r="C51">
        <v>0.34963349999999999</v>
      </c>
      <c r="D51">
        <v>0.71947740000000004</v>
      </c>
      <c r="H51">
        <v>11.50535</v>
      </c>
      <c r="I51">
        <v>16.587900000000001</v>
      </c>
      <c r="J51">
        <v>10.125450000000001</v>
      </c>
    </row>
    <row r="52" spans="1:12" x14ac:dyDescent="0.25">
      <c r="B52">
        <v>0.85516320000000001</v>
      </c>
      <c r="C52">
        <v>0.38010749999999999</v>
      </c>
      <c r="D52">
        <v>0.69280699999999995</v>
      </c>
      <c r="H52">
        <v>19.16056</v>
      </c>
      <c r="I52">
        <v>10.4815</v>
      </c>
      <c r="J52">
        <v>11.26591</v>
      </c>
    </row>
    <row r="53" spans="1:12" x14ac:dyDescent="0.25">
      <c r="B53">
        <v>0.24858620000000001</v>
      </c>
      <c r="C53">
        <v>0.37538329999999998</v>
      </c>
      <c r="H53">
        <v>14.47542</v>
      </c>
      <c r="I53">
        <v>11.976139999999999</v>
      </c>
    </row>
    <row r="54" spans="1:12" x14ac:dyDescent="0.25">
      <c r="B54">
        <v>0.26981749999999999</v>
      </c>
      <c r="C54">
        <v>0.39702270000000001</v>
      </c>
      <c r="H54">
        <v>13.428470000000001</v>
      </c>
      <c r="I54">
        <v>12.77618</v>
      </c>
    </row>
    <row r="55" spans="1:12" x14ac:dyDescent="0.25">
      <c r="B55">
        <v>0.30939519999999998</v>
      </c>
      <c r="H55">
        <v>9.1983479999999993</v>
      </c>
    </row>
    <row r="56" spans="1:12" x14ac:dyDescent="0.25">
      <c r="D56" s="2"/>
      <c r="E56" s="2"/>
      <c r="F56" s="2"/>
      <c r="J56" s="2"/>
      <c r="K56" s="2"/>
      <c r="L56" s="2"/>
    </row>
    <row r="57" spans="1:12" x14ac:dyDescent="0.25">
      <c r="C57" s="5"/>
      <c r="D57" s="5"/>
      <c r="E57" s="5"/>
      <c r="F57" s="2"/>
      <c r="I57" s="5"/>
      <c r="J57" s="5"/>
      <c r="K57" s="5"/>
      <c r="L57" s="2"/>
    </row>
    <row r="58" spans="1:12" x14ac:dyDescent="0.25">
      <c r="A58" s="13"/>
      <c r="B58" s="13"/>
      <c r="C58" s="2"/>
      <c r="D58" s="2"/>
      <c r="E58" s="2"/>
      <c r="F58" s="2"/>
      <c r="G58" s="13"/>
      <c r="H58" s="13"/>
      <c r="I58" s="2"/>
      <c r="J58" s="2"/>
      <c r="K58" s="2"/>
      <c r="L58" s="2"/>
    </row>
  </sheetData>
  <pageMargins left="0.75" right="0.75" top="1" bottom="1" header="0.5" footer="0.5"/>
  <pageSetup paperSize="9" orientation="portrait" horizontalDpi="4294967292" verticalDpi="429496729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5"/>
  <sheetViews>
    <sheetView zoomScale="70" zoomScaleNormal="70" workbookViewId="0">
      <selection sqref="A1:XFD1"/>
    </sheetView>
  </sheetViews>
  <sheetFormatPr defaultColWidth="11" defaultRowHeight="15.75" x14ac:dyDescent="0.25"/>
  <sheetData>
    <row r="1" spans="1:24" ht="28.5" x14ac:dyDescent="0.45">
      <c r="A1" s="1" t="s">
        <v>132</v>
      </c>
    </row>
    <row r="2" spans="1:24" ht="28.5" x14ac:dyDescent="0.45">
      <c r="A2" s="1"/>
    </row>
    <row r="3" spans="1:24" ht="28.5" x14ac:dyDescent="0.45">
      <c r="A3" s="1" t="s">
        <v>0</v>
      </c>
      <c r="D3" s="2"/>
      <c r="E3" s="3"/>
      <c r="F3" s="3"/>
      <c r="G3" s="3"/>
      <c r="H3" s="2"/>
    </row>
    <row r="4" spans="1:24" x14ac:dyDescent="0.25">
      <c r="A4" s="4" t="s">
        <v>1</v>
      </c>
    </row>
    <row r="5" spans="1:24" x14ac:dyDescent="0.25">
      <c r="B5" s="5" t="s">
        <v>2</v>
      </c>
      <c r="F5" s="5" t="s">
        <v>3</v>
      </c>
      <c r="K5" s="5" t="s">
        <v>2</v>
      </c>
      <c r="O5" s="5" t="s">
        <v>3</v>
      </c>
      <c r="T5" s="6"/>
      <c r="U5" s="6"/>
      <c r="W5" s="7" t="s">
        <v>4</v>
      </c>
      <c r="X5" s="7" t="s">
        <v>4</v>
      </c>
    </row>
    <row r="6" spans="1:24" x14ac:dyDescent="0.25">
      <c r="A6" s="8" t="s">
        <v>5</v>
      </c>
      <c r="B6" s="7" t="s">
        <v>6</v>
      </c>
      <c r="C6" s="7" t="s">
        <v>7</v>
      </c>
      <c r="E6" s="8" t="s">
        <v>5</v>
      </c>
      <c r="F6" s="7" t="s">
        <v>6</v>
      </c>
      <c r="G6" s="7" t="s">
        <v>7</v>
      </c>
      <c r="J6" s="8" t="s">
        <v>5</v>
      </c>
      <c r="K6" s="7" t="s">
        <v>4</v>
      </c>
      <c r="L6" s="7" t="s">
        <v>8</v>
      </c>
      <c r="N6" s="8" t="s">
        <v>5</v>
      </c>
      <c r="O6" s="7" t="s">
        <v>4</v>
      </c>
      <c r="P6" s="7" t="s">
        <v>8</v>
      </c>
      <c r="S6" s="8" t="s">
        <v>9</v>
      </c>
      <c r="T6" s="5" t="s">
        <v>2</v>
      </c>
      <c r="U6" s="5" t="s">
        <v>3</v>
      </c>
      <c r="V6" s="5"/>
      <c r="W6" s="5" t="s">
        <v>2</v>
      </c>
      <c r="X6" s="5" t="s">
        <v>3</v>
      </c>
    </row>
    <row r="8" spans="1:24" x14ac:dyDescent="0.25">
      <c r="A8" s="9" t="s">
        <v>10</v>
      </c>
      <c r="B8" s="10">
        <f>AVERAGE(B31:B42)</f>
        <v>0.72039995600369089</v>
      </c>
      <c r="C8" s="10">
        <f>AVERAGE(C31:C42)</f>
        <v>1.2196733305106935</v>
      </c>
      <c r="E8" s="9" t="s">
        <v>10</v>
      </c>
      <c r="F8" s="10">
        <f>AVERAGE(F31:F42)</f>
        <v>0.54204965809527628</v>
      </c>
      <c r="G8" s="10">
        <f>AVERAGE(G31:G42)</f>
        <v>0.88019568005999882</v>
      </c>
      <c r="J8" s="9" t="s">
        <v>10</v>
      </c>
      <c r="K8" s="10">
        <f>AVERAGE(K31:K42)</f>
        <v>0.57843985773529183</v>
      </c>
      <c r="L8" s="10">
        <f>AVERAGE(L31:L42)</f>
        <v>1.0251013718360229</v>
      </c>
      <c r="N8" s="9" t="s">
        <v>10</v>
      </c>
      <c r="O8" s="10">
        <f>AVERAGE(O31:O42)</f>
        <v>0.62414352864662004</v>
      </c>
      <c r="P8" s="10">
        <f>AVERAGE(P31:P42)</f>
        <v>0.73091467958079859</v>
      </c>
      <c r="S8" s="9" t="s">
        <v>10</v>
      </c>
      <c r="T8" s="10">
        <f>AVERAGE(T31:T43)</f>
        <v>1.6846504024339353</v>
      </c>
      <c r="U8" s="10">
        <f>AVERAGE(U31:U41)</f>
        <v>1.6143938368096475</v>
      </c>
      <c r="W8" s="10">
        <f>AVERAGE(W32:W42)</f>
        <v>1.7961889133915236</v>
      </c>
      <c r="X8" s="10">
        <f>AVERAGE(X32:X42)</f>
        <v>1.3756904832332075</v>
      </c>
    </row>
    <row r="9" spans="1:24" x14ac:dyDescent="0.25">
      <c r="A9" s="9" t="s">
        <v>11</v>
      </c>
      <c r="B9">
        <f>_xlfn.STDEV.P(B31:B42)</f>
        <v>0.28896731692768146</v>
      </c>
      <c r="C9">
        <f>_xlfn.STDEV.P(C31:C42)</f>
        <v>0.57614724705951037</v>
      </c>
      <c r="E9" s="9" t="s">
        <v>11</v>
      </c>
      <c r="F9">
        <f>_xlfn.STDEV.P(F31:F42)</f>
        <v>0.18715242837163609</v>
      </c>
      <c r="G9">
        <f>_xlfn.STDEV.P(G31:G42)</f>
        <v>0.31939326785889399</v>
      </c>
      <c r="J9" s="9" t="s">
        <v>11</v>
      </c>
      <c r="K9">
        <f>_xlfn.STDEV.P(K31:K42)</f>
        <v>0.23361030046840625</v>
      </c>
      <c r="L9">
        <f>_xlfn.STDEV.P(L31:L42)</f>
        <v>0.39840639246426135</v>
      </c>
      <c r="N9" s="9" t="s">
        <v>11</v>
      </c>
      <c r="O9">
        <f>_xlfn.STDEV.P(O31:O42)</f>
        <v>0.43573317769199377</v>
      </c>
      <c r="P9">
        <f>_xlfn.STDEV.P(P31:P42)</f>
        <v>0.37752959915151646</v>
      </c>
      <c r="S9" s="9" t="s">
        <v>11</v>
      </c>
      <c r="T9">
        <f>_xlfn.STDEV.P(T31:T43)</f>
        <v>0.25277018814199459</v>
      </c>
      <c r="U9">
        <f>_xlfn.STDEV.P(U31:U41)</f>
        <v>0.2749132249013595</v>
      </c>
      <c r="W9">
        <f>_xlfn.STDEV.P(W31:W42)</f>
        <v>0.38849846709043018</v>
      </c>
      <c r="X9">
        <f>_xlfn.STDEV.P(X31:X42)</f>
        <v>0.43317189170725173</v>
      </c>
    </row>
    <row r="10" spans="1:24" x14ac:dyDescent="0.25">
      <c r="A10" s="9" t="s">
        <v>12</v>
      </c>
      <c r="B10">
        <f>COUNT(B31:B42)</f>
        <v>7</v>
      </c>
      <c r="C10">
        <f>COUNT(C31:C42)</f>
        <v>7</v>
      </c>
      <c r="E10" s="9" t="s">
        <v>12</v>
      </c>
      <c r="F10">
        <f>COUNT(F31:F42)</f>
        <v>9</v>
      </c>
      <c r="G10">
        <f>COUNT(G31:G42)</f>
        <v>9</v>
      </c>
      <c r="J10" s="9" t="s">
        <v>12</v>
      </c>
      <c r="K10">
        <f>COUNT(K31:K42)</f>
        <v>10</v>
      </c>
      <c r="L10">
        <f>COUNT(L31:L42)</f>
        <v>10</v>
      </c>
      <c r="N10" s="9" t="s">
        <v>12</v>
      </c>
      <c r="O10">
        <f>COUNT(O31:O42)</f>
        <v>9</v>
      </c>
      <c r="P10">
        <f>COUNT(P31:P42)</f>
        <v>9</v>
      </c>
      <c r="S10" s="9" t="s">
        <v>12</v>
      </c>
      <c r="T10">
        <f>COUNT(T31:T43)</f>
        <v>7</v>
      </c>
      <c r="U10">
        <f>COUNT(U31:U41)</f>
        <v>9</v>
      </c>
      <c r="W10">
        <f>COUNT(W31:W42)</f>
        <v>10</v>
      </c>
      <c r="X10">
        <f>COUNT(X31:X42)</f>
        <v>9</v>
      </c>
    </row>
    <row r="12" spans="1:24" x14ac:dyDescent="0.25">
      <c r="A12" s="9" t="s">
        <v>13</v>
      </c>
      <c r="B12">
        <f>B9/(SQRT(B10))</f>
        <v>0.10921937965946146</v>
      </c>
      <c r="C12">
        <f>C9/(SQRT(C10))</f>
        <v>0.21776319061056487</v>
      </c>
      <c r="E12" s="9" t="s">
        <v>13</v>
      </c>
      <c r="F12">
        <f>F9/(SQRT(F10))</f>
        <v>6.2384142790545362E-2</v>
      </c>
      <c r="G12">
        <f>G9/(SQRT(G10))</f>
        <v>0.10646442261963134</v>
      </c>
      <c r="J12" s="9" t="s">
        <v>13</v>
      </c>
      <c r="K12">
        <f>K9/(SQRT(K10))</f>
        <v>7.387406343564637E-2</v>
      </c>
      <c r="L12">
        <f>L9/(SQRT(L10))</f>
        <v>0.12598716345580094</v>
      </c>
      <c r="N12" s="9" t="s">
        <v>13</v>
      </c>
      <c r="O12">
        <f>O9/(SQRT(O10))</f>
        <v>0.14524439256399793</v>
      </c>
      <c r="P12">
        <f>P9/(SQRT(P10))</f>
        <v>0.12584319971717214</v>
      </c>
      <c r="S12" s="9" t="s">
        <v>13</v>
      </c>
      <c r="T12">
        <f>T9/(SQRT(T10))</f>
        <v>9.55381509535322E-2</v>
      </c>
      <c r="U12">
        <f>U9/(SQRT(U10))</f>
        <v>9.1637741633786504E-2</v>
      </c>
      <c r="W12">
        <f>W9/(SQRT(W10))</f>
        <v>0.12285400234897276</v>
      </c>
      <c r="X12">
        <f>X9/(SQRT(X10))</f>
        <v>0.14439063056908391</v>
      </c>
    </row>
    <row r="13" spans="1:24" x14ac:dyDescent="0.25">
      <c r="A13" s="9" t="s">
        <v>14</v>
      </c>
      <c r="B13" s="11">
        <f>_xlfn.F.TEST(B16:B30,C16:C30)</f>
        <v>0.94327034763727569</v>
      </c>
      <c r="E13" s="9" t="s">
        <v>14</v>
      </c>
      <c r="F13" s="11">
        <f>_xlfn.F.TEST(F16:F30,G16:G30)</f>
        <v>0.5931007489424569</v>
      </c>
      <c r="J13" s="9" t="s">
        <v>14</v>
      </c>
      <c r="K13" s="11">
        <f>_xlfn.F.TEST(K16:K30,L16:L30)</f>
        <v>0.90261051206876552</v>
      </c>
      <c r="N13" s="9" t="s">
        <v>14</v>
      </c>
      <c r="O13" s="11">
        <f>_xlfn.F.TEST(O16:O30,P16:P30)</f>
        <v>0.59378738966007349</v>
      </c>
      <c r="S13" s="9" t="s">
        <v>14</v>
      </c>
      <c r="T13" s="11">
        <f>_xlfn.F.TEST(T16:T29,U16:U29)</f>
        <v>0.72067066094111998</v>
      </c>
      <c r="W13" s="11">
        <f>_xlfn.F.TEST(W16:W29,X16:X29)</f>
        <v>0.12218202726150634</v>
      </c>
    </row>
    <row r="14" spans="1:24" x14ac:dyDescent="0.25">
      <c r="A14" s="9" t="s">
        <v>15</v>
      </c>
      <c r="B14" s="4">
        <f>_xlfn.T.TEST(B16:B30,C16:C30,2,1)</f>
        <v>1.4038983691046353E-4</v>
      </c>
      <c r="E14" s="9" t="s">
        <v>16</v>
      </c>
      <c r="F14" s="4">
        <f>_xlfn.T.TEST(F16:F30,G16:G30,2,1)</f>
        <v>1.8020121698520105E-4</v>
      </c>
      <c r="J14" s="9" t="s">
        <v>16</v>
      </c>
      <c r="K14" s="4">
        <f>_xlfn.T.TEST(K16:K30,L16:L30,2,1)</f>
        <v>7.4184095935095227E-3</v>
      </c>
      <c r="N14" s="9" t="s">
        <v>16</v>
      </c>
      <c r="O14" s="4">
        <f>_xlfn.T.TEST(O16:O30,P16:P30,2,1)</f>
        <v>6.7744093392166083E-2</v>
      </c>
      <c r="S14" s="9" t="s">
        <v>16</v>
      </c>
      <c r="T14" s="4">
        <f>_xlfn.T.TEST(T16:T29,U16:U29,2,2)</f>
        <v>0.60261978429667207</v>
      </c>
      <c r="W14" s="4">
        <f>_xlfn.T.TEST(W16:W29,X16:X29,2,1)</f>
        <v>0.10631278987266189</v>
      </c>
    </row>
    <row r="15" spans="1:24" x14ac:dyDescent="0.25">
      <c r="F15" s="5"/>
      <c r="G15" s="5"/>
    </row>
    <row r="16" spans="1:24" x14ac:dyDescent="0.25">
      <c r="A16" s="12" t="s">
        <v>17</v>
      </c>
      <c r="B16" s="13"/>
      <c r="C16" s="13"/>
      <c r="E16" s="12" t="s">
        <v>17</v>
      </c>
      <c r="J16" s="12" t="s">
        <v>17</v>
      </c>
      <c r="K16" s="13"/>
      <c r="L16" s="13"/>
      <c r="N16" s="12" t="s">
        <v>17</v>
      </c>
      <c r="O16" s="13"/>
      <c r="P16" s="13"/>
      <c r="S16" s="12" t="s">
        <v>17</v>
      </c>
      <c r="T16" s="13"/>
      <c r="U16" s="13"/>
      <c r="V16" s="13"/>
      <c r="W16" s="13"/>
      <c r="X16" s="13"/>
    </row>
    <row r="17" spans="1:24" x14ac:dyDescent="0.25">
      <c r="B17">
        <f t="shared" ref="B17:C19" si="0">LOG(B32)</f>
        <v>-8.3546051450074932E-2</v>
      </c>
      <c r="C17">
        <f t="shared" si="0"/>
        <v>3.8144394159534023E-2</v>
      </c>
      <c r="F17">
        <f t="shared" ref="F17:G20" si="1">LOG(F32)</f>
        <v>-0.11257025936569047</v>
      </c>
      <c r="G17">
        <f t="shared" si="1"/>
        <v>0.1467563856531541</v>
      </c>
      <c r="K17">
        <f t="shared" ref="K17:L19" si="2">LOG(K32)</f>
        <v>-0.10936883424453497</v>
      </c>
      <c r="L17">
        <f t="shared" si="2"/>
        <v>0.19616432421818811</v>
      </c>
      <c r="O17">
        <f>LOG(O32)</f>
        <v>0.10902408367764667</v>
      </c>
      <c r="P17">
        <f>LOG(P32)</f>
        <v>7.8054670884370556E-2</v>
      </c>
      <c r="T17">
        <f>LOG(T32)</f>
        <v>0.12169044560960898</v>
      </c>
      <c r="U17">
        <f>LOG(U32)</f>
        <v>0.25932664501884456</v>
      </c>
      <c r="W17">
        <f>LOG(W32)</f>
        <v>0.30553315846272305</v>
      </c>
      <c r="X17">
        <f>LOG(X32)</f>
        <v>-3.0969412793276124E-2</v>
      </c>
    </row>
    <row r="18" spans="1:24" x14ac:dyDescent="0.25">
      <c r="B18">
        <f t="shared" si="0"/>
        <v>-0.58502665202918203</v>
      </c>
      <c r="C18">
        <f t="shared" si="0"/>
        <v>-0.3190992522395823</v>
      </c>
      <c r="F18">
        <f t="shared" si="1"/>
        <v>-0.19136065921776332</v>
      </c>
      <c r="G18">
        <f t="shared" si="1"/>
        <v>1.860524451706029E-2</v>
      </c>
      <c r="K18">
        <f t="shared" si="2"/>
        <v>-0.2196456831115865</v>
      </c>
      <c r="L18">
        <f t="shared" si="2"/>
        <v>3.7307348117835738E-2</v>
      </c>
      <c r="O18">
        <f t="shared" ref="O18:P26" si="3">LOG(O33)</f>
        <v>0.13245399166812982</v>
      </c>
      <c r="P18">
        <f t="shared" si="3"/>
        <v>-4.0942094266790012E-2</v>
      </c>
      <c r="T18">
        <f>LOG(T33)</f>
        <v>0.26592739978959973</v>
      </c>
      <c r="U18">
        <f t="shared" ref="U18:U26" si="4">LOG(U33)</f>
        <v>0.20996590373482357</v>
      </c>
      <c r="W18">
        <f t="shared" ref="W18:X26" si="5">LOG(W33)</f>
        <v>0.2569530312294222</v>
      </c>
      <c r="X18">
        <f t="shared" si="5"/>
        <v>-0.17339608593491981</v>
      </c>
    </row>
    <row r="19" spans="1:24" x14ac:dyDescent="0.25">
      <c r="B19">
        <f t="shared" si="0"/>
        <v>1.7608945058194578E-2</v>
      </c>
      <c r="C19">
        <f t="shared" si="0"/>
        <v>0.35569909183419957</v>
      </c>
      <c r="F19">
        <f t="shared" si="1"/>
        <v>-0.66427450531317067</v>
      </c>
      <c r="G19">
        <f t="shared" si="1"/>
        <v>-0.59016076802825468</v>
      </c>
      <c r="K19">
        <f t="shared" si="2"/>
        <v>-0.27099932856708614</v>
      </c>
      <c r="L19">
        <f t="shared" si="2"/>
        <v>1.9305155195386624E-2</v>
      </c>
      <c r="O19">
        <f t="shared" si="3"/>
        <v>-5.0086932279294491E-2</v>
      </c>
      <c r="P19">
        <f t="shared" si="3"/>
        <v>0.14612803567823801</v>
      </c>
      <c r="T19">
        <f>LOG(T34)</f>
        <v>0.33809014677600496</v>
      </c>
      <c r="U19">
        <f t="shared" si="4"/>
        <v>7.4113737284915979E-2</v>
      </c>
      <c r="W19">
        <f t="shared" si="5"/>
        <v>0.29030448376247275</v>
      </c>
      <c r="X19">
        <f t="shared" si="5"/>
        <v>0.19621496795753249</v>
      </c>
    </row>
    <row r="20" spans="1:24" x14ac:dyDescent="0.25">
      <c r="F20">
        <f t="shared" si="1"/>
        <v>-0.14412961240975705</v>
      </c>
      <c r="G20">
        <f t="shared" si="1"/>
        <v>7.2023952843240898E-3</v>
      </c>
      <c r="K20">
        <f>LOG(K35)</f>
        <v>-0.40221737810038455</v>
      </c>
      <c r="L20">
        <f>LOG(L33)</f>
        <v>3.7307348117835738E-2</v>
      </c>
      <c r="O20">
        <f t="shared" si="3"/>
        <v>-0.15093178919353845</v>
      </c>
      <c r="P20">
        <f t="shared" si="3"/>
        <v>-0.16556729906762335</v>
      </c>
      <c r="U20">
        <f t="shared" si="4"/>
        <v>0.15133200769408117</v>
      </c>
      <c r="W20">
        <f t="shared" si="5"/>
        <v>0.19878078580089795</v>
      </c>
      <c r="X20">
        <f t="shared" si="5"/>
        <v>-1.4635509874084915E-2</v>
      </c>
    </row>
    <row r="21" spans="1:24" x14ac:dyDescent="0.25">
      <c r="B21">
        <f t="shared" ref="B21:C24" si="6">LOG(B36)</f>
        <v>-0.18613593895502634</v>
      </c>
      <c r="C21">
        <f t="shared" si="6"/>
        <v>5.4357662322592676E-2</v>
      </c>
      <c r="K21">
        <f>LOG(K36)</f>
        <v>4.9499207747119509E-2</v>
      </c>
      <c r="L21">
        <f>LOG(L34)</f>
        <v>1.9305155195386624E-2</v>
      </c>
      <c r="O21">
        <f t="shared" si="3"/>
        <v>-0.35083685758396393</v>
      </c>
      <c r="P21">
        <f t="shared" si="3"/>
        <v>-7.0326530281993788E-2</v>
      </c>
      <c r="T21">
        <f>LOG(T36)</f>
        <v>0.24049360127761901</v>
      </c>
      <c r="W21">
        <f t="shared" si="5"/>
        <v>0.19312225147614973</v>
      </c>
      <c r="X21">
        <f t="shared" si="5"/>
        <v>0.28051032730197012</v>
      </c>
    </row>
    <row r="22" spans="1:24" x14ac:dyDescent="0.25">
      <c r="B22">
        <f t="shared" si="6"/>
        <v>-0.26700072144012404</v>
      </c>
      <c r="C22">
        <f t="shared" si="6"/>
        <v>-8.6186147616283335E-2</v>
      </c>
      <c r="F22">
        <f t="shared" ref="F22:G25" si="7">LOG(F37)</f>
        <v>-0.30425452608591907</v>
      </c>
      <c r="G22">
        <f t="shared" si="7"/>
        <v>-2.492537547093425E-2</v>
      </c>
      <c r="K22">
        <f t="shared" ref="K22:K26" si="8">LOG(K37)</f>
        <v>-0.43979049383952279</v>
      </c>
      <c r="L22">
        <f t="shared" ref="L22:L26" si="9">LOG(L35)</f>
        <v>-0.20343659229948657</v>
      </c>
      <c r="O22">
        <f t="shared" si="3"/>
        <v>-0.80927449779460758</v>
      </c>
      <c r="P22">
        <f t="shared" si="3"/>
        <v>-0.76111791108486326</v>
      </c>
      <c r="T22">
        <f>LOG(T37)</f>
        <v>0.18081457382384067</v>
      </c>
      <c r="U22">
        <f t="shared" si="4"/>
        <v>0.27932915061498481</v>
      </c>
      <c r="W22">
        <f t="shared" si="5"/>
        <v>8.6520880086946167E-2</v>
      </c>
      <c r="X22">
        <f t="shared" si="5"/>
        <v>4.8156586709744278E-2</v>
      </c>
    </row>
    <row r="23" spans="1:24" x14ac:dyDescent="0.25">
      <c r="B23">
        <f t="shared" si="6"/>
        <v>-0.25105602070214256</v>
      </c>
      <c r="C23">
        <f t="shared" si="6"/>
        <v>-4.5757490560675115E-2</v>
      </c>
      <c r="F23">
        <f t="shared" si="7"/>
        <v>-0.38571977859134376</v>
      </c>
      <c r="G23">
        <f t="shared" si="7"/>
        <v>-0.13667713987954411</v>
      </c>
      <c r="K23">
        <f t="shared" si="8"/>
        <v>-0.44401650140631527</v>
      </c>
      <c r="L23">
        <f t="shared" si="9"/>
        <v>0.24262145922326925</v>
      </c>
      <c r="T23">
        <f>LOG(T38)</f>
        <v>0.20529853014146746</v>
      </c>
      <c r="U23">
        <f t="shared" si="4"/>
        <v>0.24904263871179971</v>
      </c>
      <c r="W23">
        <f t="shared" si="5"/>
        <v>0.43963702414082417</v>
      </c>
    </row>
    <row r="24" spans="1:24" x14ac:dyDescent="0.25">
      <c r="B24">
        <f t="shared" si="6"/>
        <v>6.5679366279346452E-2</v>
      </c>
      <c r="C24">
        <f t="shared" si="6"/>
        <v>0.26591637624765679</v>
      </c>
      <c r="F24">
        <f t="shared" si="7"/>
        <v>-0.10190387196361785</v>
      </c>
      <c r="G24">
        <f t="shared" si="7"/>
        <v>6.8185861746161619E-2</v>
      </c>
      <c r="K24">
        <f t="shared" si="8"/>
        <v>-0.11927520397552352</v>
      </c>
      <c r="L24">
        <f t="shared" si="9"/>
        <v>-0.35326961375257659</v>
      </c>
      <c r="O24">
        <f t="shared" si="3"/>
        <v>-0.68358276106440086</v>
      </c>
      <c r="P24">
        <f t="shared" si="3"/>
        <v>-0.48811663902112562</v>
      </c>
      <c r="T24">
        <f>LOG(T39)</f>
        <v>0.20023700996831031</v>
      </c>
      <c r="U24">
        <f t="shared" si="4"/>
        <v>0.17008973370977945</v>
      </c>
      <c r="W24">
        <f t="shared" si="5"/>
        <v>0.23234428425705861</v>
      </c>
      <c r="X24">
        <f t="shared" si="5"/>
        <v>0.19546612204327515</v>
      </c>
    </row>
    <row r="25" spans="1:24" x14ac:dyDescent="0.25">
      <c r="F25">
        <f t="shared" si="7"/>
        <v>-0.3481589006753239</v>
      </c>
      <c r="G25">
        <f t="shared" si="7"/>
        <v>-0.23801724731124363</v>
      </c>
      <c r="K25">
        <f t="shared" si="8"/>
        <v>-0.42963917552344455</v>
      </c>
      <c r="L25">
        <f t="shared" si="9"/>
        <v>-4.3794772654910628E-3</v>
      </c>
      <c r="O25">
        <f t="shared" si="3"/>
        <v>-0.58403132881188546</v>
      </c>
      <c r="P25">
        <f t="shared" si="3"/>
        <v>-0.32533253015806218</v>
      </c>
      <c r="U25">
        <f t="shared" si="4"/>
        <v>0.1101416533640803</v>
      </c>
      <c r="W25">
        <f t="shared" si="5"/>
        <v>0.26584350237771892</v>
      </c>
      <c r="X25">
        <f t="shared" si="5"/>
        <v>0.25869879865382323</v>
      </c>
    </row>
    <row r="26" spans="1:24" x14ac:dyDescent="0.25">
      <c r="K26">
        <f t="shared" si="8"/>
        <v>-0.30391375518953245</v>
      </c>
      <c r="L26">
        <f t="shared" si="9"/>
        <v>0.11306908028153509</v>
      </c>
      <c r="O26">
        <f t="shared" si="3"/>
        <v>-0.50996845875807439</v>
      </c>
      <c r="P26">
        <f t="shared" si="3"/>
        <v>-0.24667233334138852</v>
      </c>
      <c r="U26">
        <f t="shared" si="4"/>
        <v>0.31028049409763214</v>
      </c>
      <c r="W26">
        <f t="shared" si="5"/>
        <v>0.18134175186033946</v>
      </c>
      <c r="X26">
        <f t="shared" si="5"/>
        <v>0.2632961254166859</v>
      </c>
    </row>
    <row r="31" spans="1:24" x14ac:dyDescent="0.25">
      <c r="A31" s="12" t="s">
        <v>18</v>
      </c>
      <c r="B31" s="14"/>
      <c r="C31" s="15"/>
      <c r="E31" s="12" t="s">
        <v>18</v>
      </c>
      <c r="F31" s="14"/>
      <c r="G31" s="15"/>
      <c r="J31" s="12" t="s">
        <v>18</v>
      </c>
      <c r="K31" s="14"/>
      <c r="L31" s="15"/>
      <c r="N31" s="12" t="s">
        <v>18</v>
      </c>
      <c r="O31" s="14"/>
      <c r="P31" s="15"/>
      <c r="S31" s="12" t="s">
        <v>18</v>
      </c>
      <c r="T31" s="14"/>
      <c r="U31" s="15"/>
      <c r="V31" s="14"/>
      <c r="W31" s="14"/>
      <c r="X31" s="15"/>
    </row>
    <row r="32" spans="1:24" x14ac:dyDescent="0.25">
      <c r="B32" s="16">
        <v>0.82499999999999996</v>
      </c>
      <c r="C32" s="11">
        <v>1.0918032786885246</v>
      </c>
      <c r="F32" s="17">
        <v>0.77166666666666672</v>
      </c>
      <c r="G32" s="18">
        <v>1.402027027027027</v>
      </c>
      <c r="K32" s="19">
        <v>0.7773760667057521</v>
      </c>
      <c r="L32" s="19">
        <v>1.5709570957095709</v>
      </c>
      <c r="O32" s="17">
        <v>1.2853579371280881</v>
      </c>
      <c r="P32" s="18">
        <v>1.1968911917098446</v>
      </c>
      <c r="T32">
        <f>C32/B32</f>
        <v>1.3233979135618481</v>
      </c>
      <c r="U32">
        <f>G32/F32</f>
        <v>1.8168816764929074</v>
      </c>
      <c r="W32">
        <f>L32/K32</f>
        <v>2.0208457180406101</v>
      </c>
      <c r="X32">
        <f>P32/O32</f>
        <v>0.93117345537546736</v>
      </c>
    </row>
    <row r="33" spans="1:24" x14ac:dyDescent="0.25">
      <c r="B33" s="16">
        <v>0.26</v>
      </c>
      <c r="C33" s="20">
        <v>0.47962382445141066</v>
      </c>
      <c r="F33" s="17">
        <v>0.64363453815261051</v>
      </c>
      <c r="G33" s="20">
        <v>1.0437710437710437</v>
      </c>
      <c r="K33" s="18">
        <v>0.60305138175777717</v>
      </c>
      <c r="L33" s="18">
        <v>1.0897009966777409</v>
      </c>
      <c r="O33" s="17">
        <v>1.3566068063407606</v>
      </c>
      <c r="P33" s="18">
        <v>0.91003460207612452</v>
      </c>
      <c r="T33">
        <f t="shared" ref="T33:T39" si="10">C33/B33</f>
        <v>1.8447070171208102</v>
      </c>
      <c r="U33">
        <f t="shared" ref="U33:U41" si="11">G33/F33</f>
        <v>1.6216827747729687</v>
      </c>
      <c r="W33">
        <f t="shared" ref="W33:W41" si="12">L33/K33</f>
        <v>1.806978691436665</v>
      </c>
      <c r="X33">
        <f t="shared" ref="X33:X41" si="13">P33/O33</f>
        <v>0.67081677448663535</v>
      </c>
    </row>
    <row r="34" spans="1:24" x14ac:dyDescent="0.25">
      <c r="B34" s="16">
        <v>1.0413793103448277</v>
      </c>
      <c r="C34" s="20">
        <v>2.2682926829268291</v>
      </c>
      <c r="F34" s="17">
        <v>0.21663343930168652</v>
      </c>
      <c r="G34" s="20">
        <v>0.25694444444444442</v>
      </c>
      <c r="K34" s="18">
        <v>0.53579748587244835</v>
      </c>
      <c r="L34" s="18">
        <v>1.0454545454545454</v>
      </c>
      <c r="O34" s="17">
        <v>0.89107255520504736</v>
      </c>
      <c r="P34" s="18">
        <v>1.4</v>
      </c>
      <c r="T34">
        <f t="shared" si="10"/>
        <v>2.1781618478436435</v>
      </c>
      <c r="U34">
        <f t="shared" si="11"/>
        <v>1.1860793295471816</v>
      </c>
      <c r="W34">
        <f t="shared" si="12"/>
        <v>1.9512121146895895</v>
      </c>
      <c r="X34">
        <f t="shared" si="13"/>
        <v>1.5711402980847522</v>
      </c>
    </row>
    <row r="35" spans="1:24" x14ac:dyDescent="0.25">
      <c r="B35" s="19"/>
      <c r="C35" s="21"/>
      <c r="F35" s="17">
        <v>0.71758010212044865</v>
      </c>
      <c r="G35" s="11">
        <v>1.0167224080267558</v>
      </c>
      <c r="K35" s="18">
        <v>0.39607973421926912</v>
      </c>
      <c r="L35" s="18">
        <v>0.62598425196850394</v>
      </c>
      <c r="O35" s="17">
        <v>0.70642849804807883</v>
      </c>
      <c r="P35" s="18">
        <v>0.68301886792452826</v>
      </c>
      <c r="U35">
        <f t="shared" si="11"/>
        <v>1.4168765340933256</v>
      </c>
      <c r="W35">
        <f t="shared" si="12"/>
        <v>1.5804500909454762</v>
      </c>
      <c r="X35">
        <f t="shared" si="13"/>
        <v>0.96686199638288473</v>
      </c>
    </row>
    <row r="36" spans="1:24" x14ac:dyDescent="0.25">
      <c r="B36" s="19">
        <v>0.65142445911676683</v>
      </c>
      <c r="C36" s="19">
        <v>1.1333333333333333</v>
      </c>
      <c r="F36" s="17"/>
      <c r="G36" s="22"/>
      <c r="K36" s="19">
        <v>1.1207253816742868</v>
      </c>
      <c r="L36" s="19">
        <v>1.7483221476510067</v>
      </c>
      <c r="O36" s="17">
        <v>0.44582369030086261</v>
      </c>
      <c r="P36" s="19">
        <v>0.85049833887043191</v>
      </c>
      <c r="T36">
        <f t="shared" si="10"/>
        <v>1.7397770646652755</v>
      </c>
      <c r="W36">
        <f t="shared" si="12"/>
        <v>1.5599915699590325</v>
      </c>
      <c r="X36">
        <f t="shared" si="13"/>
        <v>1.9077010876126299</v>
      </c>
    </row>
    <row r="37" spans="1:24" x14ac:dyDescent="0.25">
      <c r="B37" s="23">
        <v>0.54075342465753429</v>
      </c>
      <c r="C37" s="19">
        <v>0.82</v>
      </c>
      <c r="F37" s="17">
        <v>0.49630136986301371</v>
      </c>
      <c r="G37" s="18">
        <v>0.94422310756972117</v>
      </c>
      <c r="K37" s="19">
        <v>0.36325324796948699</v>
      </c>
      <c r="L37" s="19">
        <v>0.44333333333333336</v>
      </c>
      <c r="O37" s="17">
        <v>0.15514061267347415</v>
      </c>
      <c r="P37" s="19">
        <v>0.17333333333333334</v>
      </c>
      <c r="T37">
        <f t="shared" si="10"/>
        <v>1.5164027865737806</v>
      </c>
      <c r="U37">
        <f t="shared" si="11"/>
        <v>1.9025196481531781</v>
      </c>
      <c r="W37">
        <f t="shared" si="12"/>
        <v>1.2204524964648713</v>
      </c>
      <c r="X37">
        <f t="shared" si="13"/>
        <v>1.1172660101462251</v>
      </c>
    </row>
    <row r="38" spans="1:24" x14ac:dyDescent="0.25">
      <c r="B38" s="24">
        <v>0.56097560975609762</v>
      </c>
      <c r="C38" s="25">
        <v>0.9</v>
      </c>
      <c r="F38" s="17">
        <v>0.41141509433962264</v>
      </c>
      <c r="G38" s="19">
        <v>0.73</v>
      </c>
      <c r="K38" s="25">
        <v>0.3597356664184661</v>
      </c>
      <c r="L38" s="25">
        <v>0.98996655518394649</v>
      </c>
      <c r="O38" s="17"/>
      <c r="P38" s="21"/>
      <c r="T38">
        <f t="shared" si="10"/>
        <v>1.6043478260869564</v>
      </c>
      <c r="U38">
        <f t="shared" si="11"/>
        <v>1.7743636780554919</v>
      </c>
      <c r="W38">
        <f t="shared" si="12"/>
        <v>2.75192772804562</v>
      </c>
    </row>
    <row r="39" spans="1:24" x14ac:dyDescent="0.25">
      <c r="B39" s="26">
        <v>1.1632668881506092</v>
      </c>
      <c r="C39" s="25">
        <v>1.8446601941747574</v>
      </c>
      <c r="F39" s="17">
        <v>0.79085365853658529</v>
      </c>
      <c r="G39" s="19">
        <v>1.17</v>
      </c>
      <c r="K39" s="25">
        <v>0.75984462557310239</v>
      </c>
      <c r="L39" s="25">
        <v>1.2973856209150327</v>
      </c>
      <c r="O39" s="17">
        <v>0.20721311475409837</v>
      </c>
      <c r="P39" s="25">
        <v>0.32500000000000001</v>
      </c>
      <c r="T39">
        <f t="shared" si="10"/>
        <v>1.5857583611852344</v>
      </c>
      <c r="U39">
        <f t="shared" si="11"/>
        <v>1.479414032382421</v>
      </c>
      <c r="W39">
        <f t="shared" si="12"/>
        <v>1.7074354114652024</v>
      </c>
      <c r="X39">
        <f t="shared" si="13"/>
        <v>1.5684335443037973</v>
      </c>
    </row>
    <row r="40" spans="1:24" x14ac:dyDescent="0.25">
      <c r="B40" s="26"/>
      <c r="C40" s="26"/>
      <c r="F40" s="17">
        <v>0.44858123195904365</v>
      </c>
      <c r="G40" s="19">
        <v>0.57807308970099669</v>
      </c>
      <c r="K40" s="25">
        <v>0.37184403962927454</v>
      </c>
      <c r="L40" s="25">
        <v>0.68581081081081086</v>
      </c>
      <c r="O40" s="17">
        <v>0.26059655560158607</v>
      </c>
      <c r="P40" s="19">
        <v>0.47278911564625853</v>
      </c>
      <c r="U40">
        <f t="shared" si="11"/>
        <v>1.2886698071973193</v>
      </c>
      <c r="W40">
        <f t="shared" si="12"/>
        <v>1.8443506893227564</v>
      </c>
      <c r="X40">
        <f t="shared" si="13"/>
        <v>1.8142569634307975</v>
      </c>
    </row>
    <row r="41" spans="1:24" x14ac:dyDescent="0.25">
      <c r="B41" s="2"/>
      <c r="C41" s="26"/>
      <c r="F41" s="17">
        <v>0.38178082191780821</v>
      </c>
      <c r="G41" s="18">
        <v>0.78</v>
      </c>
      <c r="K41" s="25">
        <v>0.49669094753305432</v>
      </c>
      <c r="L41" s="25">
        <v>0.75409836065573765</v>
      </c>
      <c r="O41" s="17">
        <v>0.30905198776758408</v>
      </c>
      <c r="P41" s="19">
        <v>0.56666666666666665</v>
      </c>
      <c r="U41">
        <f t="shared" si="11"/>
        <v>2.0430570505920347</v>
      </c>
      <c r="W41">
        <f t="shared" si="12"/>
        <v>1.5182446235454152</v>
      </c>
      <c r="X41">
        <f t="shared" si="13"/>
        <v>1.8335642192756778</v>
      </c>
    </row>
    <row r="42" spans="1:24" x14ac:dyDescent="0.25">
      <c r="B42" s="5"/>
      <c r="F42" s="5"/>
      <c r="K42" s="5"/>
      <c r="O42" s="5"/>
    </row>
    <row r="43" spans="1:24" x14ac:dyDescent="0.25">
      <c r="A43" s="13"/>
      <c r="C43" s="13"/>
      <c r="E43" s="13"/>
      <c r="G43" s="13"/>
      <c r="J43" s="13"/>
      <c r="L43" s="13"/>
      <c r="N43" s="13"/>
      <c r="P43" s="13"/>
      <c r="S43" s="13"/>
      <c r="T43" s="13"/>
      <c r="U43" s="13"/>
      <c r="V43" s="13"/>
      <c r="W43" s="13"/>
      <c r="X43" s="13"/>
    </row>
    <row r="47" spans="1:24" x14ac:dyDescent="0.25">
      <c r="B47" s="5" t="s">
        <v>2</v>
      </c>
      <c r="F47" s="5" t="s">
        <v>3</v>
      </c>
      <c r="K47" s="5" t="s">
        <v>2</v>
      </c>
      <c r="O47" s="5" t="s">
        <v>3</v>
      </c>
      <c r="T47" s="6"/>
      <c r="U47" s="6"/>
      <c r="W47" s="7" t="s">
        <v>4</v>
      </c>
      <c r="X47" s="7" t="s">
        <v>4</v>
      </c>
    </row>
    <row r="48" spans="1:24" x14ac:dyDescent="0.25">
      <c r="A48" s="8" t="s">
        <v>19</v>
      </c>
      <c r="B48" s="7" t="s">
        <v>6</v>
      </c>
      <c r="C48" s="7" t="s">
        <v>7</v>
      </c>
      <c r="E48" s="8" t="s">
        <v>19</v>
      </c>
      <c r="F48" s="7" t="s">
        <v>6</v>
      </c>
      <c r="G48" s="7" t="s">
        <v>7</v>
      </c>
      <c r="J48" s="8" t="s">
        <v>19</v>
      </c>
      <c r="K48" s="7" t="s">
        <v>4</v>
      </c>
      <c r="L48" s="7" t="s">
        <v>8</v>
      </c>
      <c r="N48" s="8" t="s">
        <v>19</v>
      </c>
      <c r="O48" s="7" t="s">
        <v>4</v>
      </c>
      <c r="P48" s="7" t="s">
        <v>8</v>
      </c>
      <c r="S48" s="8" t="s">
        <v>20</v>
      </c>
      <c r="T48" s="5" t="s">
        <v>2</v>
      </c>
      <c r="U48" s="5" t="s">
        <v>3</v>
      </c>
      <c r="V48" s="5"/>
      <c r="W48" s="5" t="s">
        <v>2</v>
      </c>
      <c r="X48" s="5" t="s">
        <v>3</v>
      </c>
    </row>
    <row r="50" spans="1:24" x14ac:dyDescent="0.25">
      <c r="A50" s="9" t="s">
        <v>10</v>
      </c>
      <c r="B50" s="10">
        <f>AVERAGE(B73:B84)</f>
        <v>10.738921446571428</v>
      </c>
      <c r="C50" s="10">
        <f>AVERAGE(C73:C84)</f>
        <v>10.960367098817089</v>
      </c>
      <c r="E50" s="9" t="s">
        <v>10</v>
      </c>
      <c r="F50" s="10">
        <f>AVERAGE(F73:F84)</f>
        <v>10.05950606417667</v>
      </c>
      <c r="G50" s="10">
        <f>AVERAGE(G73:G84)</f>
        <v>11.045544394367312</v>
      </c>
      <c r="J50" s="9" t="s">
        <v>10</v>
      </c>
      <c r="K50" s="10">
        <f>AVERAGE(K73:K84)</f>
        <v>10.829387407225827</v>
      </c>
      <c r="L50" s="10">
        <f>AVERAGE(L73:L84)</f>
        <v>11.420152983248112</v>
      </c>
      <c r="N50" s="9" t="s">
        <v>10</v>
      </c>
      <c r="O50" s="10">
        <f>AVERAGE(O73:O84)</f>
        <v>10.084870383203651</v>
      </c>
      <c r="P50" s="10">
        <f>AVERAGE(P73:P84)</f>
        <v>10.462987749707358</v>
      </c>
      <c r="S50" s="9" t="s">
        <v>10</v>
      </c>
      <c r="T50" s="10">
        <f>AVERAGE(T73:T87)</f>
        <v>1.0281980805906046</v>
      </c>
      <c r="U50" s="10">
        <f>AVERAGE(U73:U86)</f>
        <v>1.1017186959838394</v>
      </c>
      <c r="W50" s="10">
        <f>AVERAGE(W74:W84)</f>
        <v>1.0521597307738912</v>
      </c>
      <c r="X50" s="10">
        <f>AVERAGE(X74:X84)</f>
        <v>1.0475371519587204</v>
      </c>
    </row>
    <row r="51" spans="1:24" x14ac:dyDescent="0.25">
      <c r="A51" s="9" t="s">
        <v>11</v>
      </c>
      <c r="B51">
        <f>_xlfn.STDEV.P(B73:B84)</f>
        <v>0.89830866121066588</v>
      </c>
      <c r="C51">
        <f>_xlfn.STDEV.P(C73:C84)</f>
        <v>1.0590224457441566</v>
      </c>
      <c r="E51" s="9" t="s">
        <v>11</v>
      </c>
      <c r="F51">
        <f>_xlfn.STDEV.P(F73:F84)</f>
        <v>0.63229814309101917</v>
      </c>
      <c r="G51">
        <f>_xlfn.STDEV.P(G73:G84)</f>
        <v>1.146788004921063</v>
      </c>
      <c r="J51" s="9" t="s">
        <v>11</v>
      </c>
      <c r="K51">
        <f>_xlfn.STDEV.P(K73:K84)</f>
        <v>1.1343778003925498</v>
      </c>
      <c r="L51">
        <f>_xlfn.STDEV.P(L73:L84)</f>
        <v>1.8316394028866785</v>
      </c>
      <c r="N51" s="9" t="s">
        <v>11</v>
      </c>
      <c r="O51">
        <f>_xlfn.STDEV.P(O73:O84)</f>
        <v>2.3106583844118029</v>
      </c>
      <c r="P51">
        <f>_xlfn.STDEV.P(P73:P84)</f>
        <v>2.0345615111732744</v>
      </c>
      <c r="S51" s="9" t="s">
        <v>11</v>
      </c>
      <c r="T51">
        <f>_xlfn.STDEV.P(T73:T87)</f>
        <v>0.13683283062549254</v>
      </c>
      <c r="U51">
        <f>_xlfn.STDEV.P(U73:U86)</f>
        <v>0.13078959099087897</v>
      </c>
      <c r="W51">
        <f>_xlfn.STDEV.P(W73:W84)</f>
        <v>0.10406292522572672</v>
      </c>
      <c r="X51">
        <f>_xlfn.STDEV.P(X73:X84)</f>
        <v>9.2656144107904279E-2</v>
      </c>
    </row>
    <row r="52" spans="1:24" x14ac:dyDescent="0.25">
      <c r="A52" s="9" t="s">
        <v>12</v>
      </c>
      <c r="B52">
        <f>COUNT(B73:B84)</f>
        <v>7</v>
      </c>
      <c r="C52">
        <f>COUNT(C73:C84)</f>
        <v>7</v>
      </c>
      <c r="E52" s="9" t="s">
        <v>12</v>
      </c>
      <c r="F52">
        <f>COUNT(F73:F84)</f>
        <v>9</v>
      </c>
      <c r="G52">
        <f>COUNT(G73:G84)</f>
        <v>9</v>
      </c>
      <c r="J52" s="9" t="s">
        <v>12</v>
      </c>
      <c r="K52">
        <f>COUNT(K73:K84)</f>
        <v>10</v>
      </c>
      <c r="L52">
        <f>COUNT(L73:L84)</f>
        <v>10</v>
      </c>
      <c r="N52" s="9" t="s">
        <v>12</v>
      </c>
      <c r="O52">
        <f>COUNT(O73:O84)</f>
        <v>9</v>
      </c>
      <c r="P52">
        <f>COUNT(P73:P84)</f>
        <v>9</v>
      </c>
      <c r="S52" s="9" t="s">
        <v>12</v>
      </c>
      <c r="T52">
        <f>COUNT(T73:T87)</f>
        <v>7</v>
      </c>
      <c r="U52">
        <f>COUNT(U73:U86)</f>
        <v>9</v>
      </c>
      <c r="W52">
        <f>COUNT(W73:W84)</f>
        <v>10</v>
      </c>
      <c r="X52">
        <f>COUNT(X73:X84)</f>
        <v>9</v>
      </c>
    </row>
    <row r="54" spans="1:24" x14ac:dyDescent="0.25">
      <c r="A54" s="9" t="s">
        <v>13</v>
      </c>
      <c r="B54">
        <f>B51/(SQRT(B52))</f>
        <v>0.33952875973411373</v>
      </c>
      <c r="C54">
        <f>C51/(SQRT(C52))</f>
        <v>0.40027286061063305</v>
      </c>
      <c r="E54" s="9" t="s">
        <v>13</v>
      </c>
      <c r="F54">
        <f>F51/(SQRT(F52))</f>
        <v>0.21076604769700638</v>
      </c>
      <c r="G54">
        <f>G51/(SQRT(G52))</f>
        <v>0.38226266830702099</v>
      </c>
      <c r="J54" s="9" t="s">
        <v>13</v>
      </c>
      <c r="K54">
        <f>K51/(SQRT(K52))</f>
        <v>0.35872175763723047</v>
      </c>
      <c r="L54">
        <f>L51/(SQRT(L52))</f>
        <v>0.57921523652326923</v>
      </c>
      <c r="N54" s="9" t="s">
        <v>13</v>
      </c>
      <c r="O54">
        <f>O51/(SQRT(O52))</f>
        <v>0.77021946147060094</v>
      </c>
      <c r="P54">
        <f>P51/(SQRT(P52))</f>
        <v>0.67818717039109144</v>
      </c>
      <c r="S54" s="9" t="s">
        <v>13</v>
      </c>
      <c r="T54">
        <f>T51/(SQRT(T52))</f>
        <v>5.1717948717725129E-2</v>
      </c>
      <c r="U54">
        <f>U51/(SQRT(U52))</f>
        <v>4.3596530330292989E-2</v>
      </c>
      <c r="W54">
        <f>W51/(SQRT(W52))</f>
        <v>3.2907586369308808E-2</v>
      </c>
      <c r="X54">
        <f>X51/(SQRT(X52))</f>
        <v>3.0885381369301426E-2</v>
      </c>
    </row>
    <row r="55" spans="1:24" x14ac:dyDescent="0.25">
      <c r="A55" s="9" t="s">
        <v>14</v>
      </c>
      <c r="B55" s="11">
        <f>_xlfn.F.TEST(B58:B72,C58:C72)</f>
        <v>0.64631068326459951</v>
      </c>
      <c r="E55" s="9" t="s">
        <v>14</v>
      </c>
      <c r="F55" s="11">
        <f>_xlfn.F.TEST(F58:F72,G58:G72)</f>
        <v>0.30094451089553875</v>
      </c>
      <c r="J55" s="9" t="s">
        <v>14</v>
      </c>
      <c r="K55" s="11">
        <f>_xlfn.F.TEST(K58:K72,L58:L72)</f>
        <v>0.1889444144321164</v>
      </c>
      <c r="N55" s="9" t="s">
        <v>14</v>
      </c>
      <c r="O55" s="11">
        <f>_xlfn.F.TEST(O58:O72,P58:P72)</f>
        <v>0.77603798664182233</v>
      </c>
      <c r="S55" s="9" t="s">
        <v>14</v>
      </c>
      <c r="T55" s="11">
        <f>_xlfn.F.TEST(T58:T71,U58:U71)</f>
        <v>0.73105454672903813</v>
      </c>
      <c r="W55" s="11">
        <f>_xlfn.F.TEST(W58:W71,X58:X71)</f>
        <v>0.69115448847244965</v>
      </c>
    </row>
    <row r="56" spans="1:24" x14ac:dyDescent="0.25">
      <c r="A56" s="9" t="s">
        <v>16</v>
      </c>
      <c r="B56" s="4">
        <f>_xlfn.T.TEST(B58:B72,C58:C72,2,1)</f>
        <v>0.73739860959247827</v>
      </c>
      <c r="E56" s="9" t="s">
        <v>16</v>
      </c>
      <c r="F56" s="4">
        <f>_xlfn.T.TEST(F58:F72,G58:G72,2,1)</f>
        <v>5.4933033636495612E-2</v>
      </c>
      <c r="J56" s="9" t="s">
        <v>16</v>
      </c>
      <c r="K56" s="4">
        <f>_xlfn.T.TEST(K58:K72,L58:L72,2,1)</f>
        <v>0.2111076596306137</v>
      </c>
      <c r="N56" s="9" t="s">
        <v>16</v>
      </c>
      <c r="O56" s="4">
        <f>_xlfn.T.TEST(O58:O72,P58:P72,2,1)</f>
        <v>0.20623285623794502</v>
      </c>
      <c r="S56" s="9" t="s">
        <v>16</v>
      </c>
      <c r="T56" s="4">
        <f>_xlfn.T.TEST(T58:T71,U58:U71,2,2)</f>
        <v>0.43131017453903564</v>
      </c>
      <c r="W56" s="4">
        <f>_xlfn.T.TEST(W58:W71,X58:X71,2,1)</f>
        <v>0.85332239294477785</v>
      </c>
    </row>
    <row r="58" spans="1:24" x14ac:dyDescent="0.25">
      <c r="A58" s="12" t="s">
        <v>17</v>
      </c>
      <c r="B58" s="13"/>
      <c r="C58" s="13"/>
      <c r="E58" s="12" t="s">
        <v>17</v>
      </c>
      <c r="F58" s="13"/>
      <c r="G58" s="13"/>
      <c r="J58" s="12" t="s">
        <v>17</v>
      </c>
      <c r="K58" s="13"/>
      <c r="L58" s="13"/>
      <c r="N58" s="12" t="s">
        <v>17</v>
      </c>
      <c r="O58" s="13"/>
      <c r="P58" s="13"/>
      <c r="S58" s="12" t="s">
        <v>17</v>
      </c>
      <c r="T58" s="13"/>
      <c r="U58" s="13"/>
      <c r="V58" s="13"/>
      <c r="W58" s="13"/>
      <c r="X58" s="13"/>
    </row>
    <row r="59" spans="1:24" x14ac:dyDescent="0.25">
      <c r="B59">
        <f t="shared" ref="B59:C63" si="14">LOG(B74)</f>
        <v>1.0443779414439711</v>
      </c>
      <c r="C59">
        <f t="shared" si="14"/>
        <v>1.0921673294416216</v>
      </c>
      <c r="F59">
        <f>LOG(F74)</f>
        <v>0.9859689943751776</v>
      </c>
      <c r="G59">
        <f>LOG(G74)</f>
        <v>1.1291134730430588</v>
      </c>
      <c r="K59">
        <f t="shared" ref="K59:L68" si="15">LOG(K74)</f>
        <v>1.0048599899534092</v>
      </c>
      <c r="L59">
        <f t="shared" si="15"/>
        <v>1.1005709335745475</v>
      </c>
      <c r="O59">
        <f t="shared" ref="O59:P64" si="16">LOG(O74)</f>
        <v>1.1791686329289555</v>
      </c>
      <c r="P59">
        <f t="shared" si="16"/>
        <v>1.1593009864450752</v>
      </c>
      <c r="T59">
        <f t="shared" ref="T59:U61" si="17">LOG(T74)</f>
        <v>4.7789387997650416E-2</v>
      </c>
      <c r="U59">
        <f t="shared" si="17"/>
        <v>0.1431444786678811</v>
      </c>
      <c r="W59">
        <f>LOG(W74)</f>
        <v>9.5710943621138259E-2</v>
      </c>
      <c r="X59">
        <f>LOG(X74)</f>
        <v>-1.9867646483880185E-2</v>
      </c>
    </row>
    <row r="60" spans="1:24" x14ac:dyDescent="0.25">
      <c r="B60">
        <f t="shared" si="14"/>
        <v>1.1051632274979801</v>
      </c>
      <c r="C60">
        <f t="shared" si="14"/>
        <v>1.0332823318145359</v>
      </c>
      <c r="F60">
        <f>LOG(F75)</f>
        <v>1.0434650952557749</v>
      </c>
      <c r="G60">
        <f>LOG(G75)</f>
        <v>1.0248987381863026</v>
      </c>
      <c r="K60">
        <f t="shared" si="15"/>
        <v>1.135120749811567</v>
      </c>
      <c r="L60">
        <f t="shared" si="15"/>
        <v>1.1929182153095967</v>
      </c>
      <c r="O60">
        <f t="shared" si="16"/>
        <v>1.0085120945978339</v>
      </c>
      <c r="P60">
        <f t="shared" si="16"/>
        <v>0.96295365374933439</v>
      </c>
      <c r="T60">
        <f t="shared" si="17"/>
        <v>-7.1880895683444218E-2</v>
      </c>
      <c r="U60">
        <f t="shared" si="17"/>
        <v>-1.8566357069472184E-2</v>
      </c>
      <c r="W60">
        <f t="shared" ref="W60:X68" si="18">LOG(W75)</f>
        <v>5.7797465498029686E-2</v>
      </c>
      <c r="X60">
        <f t="shared" si="18"/>
        <v>-4.5558440848499381E-2</v>
      </c>
    </row>
    <row r="61" spans="1:24" ht="28.5" x14ac:dyDescent="0.45">
      <c r="B61">
        <f t="shared" si="14"/>
        <v>1.0226805430413961</v>
      </c>
      <c r="C61">
        <f t="shared" si="14"/>
        <v>0.98480173681168359</v>
      </c>
      <c r="F61">
        <f t="shared" ref="F61:G67" si="19">LOG(F76)</f>
        <v>0.97077659099620173</v>
      </c>
      <c r="G61">
        <f t="shared" si="19"/>
        <v>0.97799225347472496</v>
      </c>
      <c r="I61" s="1"/>
      <c r="K61">
        <f t="shared" si="15"/>
        <v>1.0307884682806716</v>
      </c>
      <c r="L61">
        <f t="shared" si="15"/>
        <v>1.0629775513848345</v>
      </c>
      <c r="O61">
        <f t="shared" si="16"/>
        <v>1.0075975846044305</v>
      </c>
      <c r="P61">
        <f t="shared" si="16"/>
        <v>1.0137712678223385</v>
      </c>
      <c r="T61">
        <f t="shared" si="17"/>
        <v>-3.7878806229712521E-2</v>
      </c>
      <c r="U61">
        <f t="shared" si="17"/>
        <v>7.2156624785231814E-3</v>
      </c>
      <c r="W61">
        <f t="shared" si="18"/>
        <v>3.218908310416288E-2</v>
      </c>
      <c r="X61">
        <f t="shared" si="18"/>
        <v>6.173683217907921E-3</v>
      </c>
    </row>
    <row r="62" spans="1:24" x14ac:dyDescent="0.25">
      <c r="F62">
        <f t="shared" si="19"/>
        <v>1.0014021965594053</v>
      </c>
      <c r="G62">
        <f t="shared" si="19"/>
        <v>1.0845870951843695</v>
      </c>
      <c r="K62">
        <f t="shared" si="15"/>
        <v>0.96785820292957003</v>
      </c>
      <c r="L62">
        <f t="shared" si="15"/>
        <v>1.0030034304942861</v>
      </c>
      <c r="O62">
        <f t="shared" si="16"/>
        <v>0.95151090423479057</v>
      </c>
      <c r="P62">
        <f t="shared" si="16"/>
        <v>0.99387010112743868</v>
      </c>
      <c r="U62">
        <f>LOG(U75)</f>
        <v>-1.8566357069472184E-2</v>
      </c>
      <c r="W62">
        <f t="shared" si="18"/>
        <v>3.5145227564716199E-2</v>
      </c>
      <c r="X62">
        <f t="shared" si="18"/>
        <v>4.235919689264811E-2</v>
      </c>
    </row>
    <row r="63" spans="1:24" x14ac:dyDescent="0.25">
      <c r="B63">
        <f t="shared" ref="B63:C66" si="20">LOG(B78)</f>
        <v>1.0116447003363915</v>
      </c>
      <c r="C63">
        <f t="shared" si="14"/>
        <v>1.0161563806753602</v>
      </c>
      <c r="K63">
        <f t="shared" si="15"/>
        <v>1.0694311185830538</v>
      </c>
      <c r="L63">
        <f t="shared" si="15"/>
        <v>1.0837167389811331</v>
      </c>
      <c r="O63">
        <f t="shared" si="16"/>
        <v>1.033957911935953</v>
      </c>
      <c r="P63">
        <f t="shared" si="16"/>
        <v>1.0439895927483298</v>
      </c>
      <c r="T63">
        <f>LOG(T78)</f>
        <v>4.5116803389687208E-3</v>
      </c>
      <c r="U63">
        <f>LOG(U76)</f>
        <v>7.2156624785231814E-3</v>
      </c>
      <c r="W63">
        <f t="shared" si="18"/>
        <v>1.428562039807937E-2</v>
      </c>
      <c r="X63">
        <f t="shared" si="18"/>
        <v>1.003168081237674E-2</v>
      </c>
    </row>
    <row r="64" spans="1:24" x14ac:dyDescent="0.25">
      <c r="B64">
        <f t="shared" si="20"/>
        <v>1.0266990532901521</v>
      </c>
      <c r="C64">
        <f t="shared" si="20"/>
        <v>0.98450499341105746</v>
      </c>
      <c r="F64">
        <f t="shared" si="19"/>
        <v>1.0402517645195826</v>
      </c>
      <c r="G64">
        <f t="shared" si="19"/>
        <v>1.0304304462992777</v>
      </c>
      <c r="K64">
        <f t="shared" si="15"/>
        <v>1.0329735044016979</v>
      </c>
      <c r="L64">
        <f t="shared" si="15"/>
        <v>1.0301920438976884</v>
      </c>
      <c r="O64">
        <f t="shared" si="16"/>
        <v>0.78245960195306086</v>
      </c>
      <c r="P64">
        <f t="shared" si="16"/>
        <v>0.79941080508794293</v>
      </c>
      <c r="T64">
        <f>LOG(T79)</f>
        <v>-4.219405987909472E-2</v>
      </c>
      <c r="U64">
        <f>LOG(U77)</f>
        <v>8.3184898624964115E-2</v>
      </c>
      <c r="W64">
        <f t="shared" si="18"/>
        <v>-2.7814605040094899E-3</v>
      </c>
      <c r="X64">
        <f t="shared" si="18"/>
        <v>1.6951203134882017E-2</v>
      </c>
    </row>
    <row r="65" spans="1:24" x14ac:dyDescent="0.25">
      <c r="B65">
        <f t="shared" si="20"/>
        <v>0.99195699149228389</v>
      </c>
      <c r="C65">
        <f t="shared" si="20"/>
        <v>1.0877801036751349</v>
      </c>
      <c r="F65">
        <f t="shared" si="19"/>
        <v>0.97421900766049141</v>
      </c>
      <c r="G65">
        <f t="shared" si="19"/>
        <v>1.0407921180330157</v>
      </c>
      <c r="K65">
        <f t="shared" si="15"/>
        <v>1.0015039342140517</v>
      </c>
      <c r="L65">
        <f t="shared" si="15"/>
        <v>0.98909098446000576</v>
      </c>
      <c r="T65">
        <f>LOG(T80)</f>
        <v>9.5823112182850889E-2</v>
      </c>
      <c r="W65">
        <f t="shared" si="18"/>
        <v>-1.2412949754046051E-2</v>
      </c>
    </row>
    <row r="66" spans="1:24" x14ac:dyDescent="0.25">
      <c r="B66">
        <f t="shared" si="20"/>
        <v>1.004249197502401</v>
      </c>
      <c r="C66">
        <f t="shared" si="20"/>
        <v>1.0658507898259793</v>
      </c>
      <c r="F66">
        <f t="shared" si="19"/>
        <v>1.0293344825728519</v>
      </c>
      <c r="G66">
        <f t="shared" si="19"/>
        <v>1.057229468601161</v>
      </c>
      <c r="K66">
        <f t="shared" si="15"/>
        <v>1.046558732729941</v>
      </c>
      <c r="L66">
        <f t="shared" si="15"/>
        <v>1.0737350591620494</v>
      </c>
      <c r="O66">
        <f t="shared" ref="O66:P68" si="21">LOG(O81)</f>
        <v>0.92253138012637503</v>
      </c>
      <c r="P66">
        <f t="shared" si="21"/>
        <v>1.0118324552260951</v>
      </c>
      <c r="T66">
        <f>LOG(T81)</f>
        <v>6.1601592323578237E-2</v>
      </c>
      <c r="U66">
        <f>LOG(U79)</f>
        <v>-9.8213182203049781E-3</v>
      </c>
      <c r="W66">
        <f t="shared" si="18"/>
        <v>2.7176326432108534E-2</v>
      </c>
      <c r="X66">
        <f t="shared" si="18"/>
        <v>8.9301075099720073E-2</v>
      </c>
    </row>
    <row r="67" spans="1:24" x14ac:dyDescent="0.25">
      <c r="F67">
        <f t="shared" si="19"/>
        <v>0.98746391583068238</v>
      </c>
      <c r="G67">
        <f t="shared" si="19"/>
        <v>1.0387108103371614</v>
      </c>
      <c r="K67">
        <f t="shared" si="15"/>
        <v>1.0071915938550779</v>
      </c>
      <c r="L67">
        <f t="shared" si="15"/>
        <v>0.92594049290347902</v>
      </c>
      <c r="O67">
        <f t="shared" si="21"/>
        <v>0.98746715903454774</v>
      </c>
      <c r="P67">
        <f t="shared" si="21"/>
        <v>1.0452835698903382</v>
      </c>
      <c r="U67">
        <f>LOG(U80)</f>
        <v>6.6573110372524322E-2</v>
      </c>
      <c r="W67">
        <f t="shared" si="18"/>
        <v>-8.1251100951598848E-2</v>
      </c>
      <c r="X67">
        <f t="shared" si="18"/>
        <v>5.7816410855790375E-2</v>
      </c>
    </row>
    <row r="68" spans="1:24" x14ac:dyDescent="0.25">
      <c r="K68">
        <f t="shared" si="15"/>
        <v>1.0275422098526377</v>
      </c>
      <c r="L68">
        <f t="shared" si="15"/>
        <v>1.0604223988306316</v>
      </c>
      <c r="O68">
        <f t="shared" si="21"/>
        <v>1.0563052132793802</v>
      </c>
      <c r="P68">
        <f t="shared" si="21"/>
        <v>1.0655494002627031</v>
      </c>
      <c r="U68">
        <f>LOG(U81)</f>
        <v>2.7894986028308949E-2</v>
      </c>
      <c r="W68">
        <f t="shared" si="18"/>
        <v>3.2880188977994128E-2</v>
      </c>
      <c r="X68">
        <f t="shared" si="18"/>
        <v>9.2441869833227597E-3</v>
      </c>
    </row>
    <row r="73" spans="1:24" x14ac:dyDescent="0.25">
      <c r="A73" s="12" t="s">
        <v>18</v>
      </c>
      <c r="B73" s="14"/>
      <c r="C73" s="15"/>
      <c r="E73" s="12" t="s">
        <v>18</v>
      </c>
      <c r="F73" s="14"/>
      <c r="G73" s="15"/>
      <c r="J73" s="12" t="s">
        <v>18</v>
      </c>
      <c r="K73" s="14"/>
      <c r="L73" s="15"/>
      <c r="N73" s="12" t="s">
        <v>18</v>
      </c>
      <c r="O73" s="14"/>
      <c r="P73" s="15"/>
      <c r="S73" s="12" t="s">
        <v>18</v>
      </c>
      <c r="T73" s="14"/>
      <c r="U73" s="15"/>
      <c r="V73" s="14"/>
      <c r="W73" s="14"/>
      <c r="X73" s="15"/>
    </row>
    <row r="74" spans="1:24" x14ac:dyDescent="0.25">
      <c r="B74" s="19">
        <v>11.07587234</v>
      </c>
      <c r="C74" s="20">
        <v>12.364237237237232</v>
      </c>
      <c r="F74" s="23">
        <v>9.6820873038116613</v>
      </c>
      <c r="G74" s="18">
        <v>13.462120481927711</v>
      </c>
      <c r="K74" s="11">
        <v>10.112533887330024</v>
      </c>
      <c r="L74" s="18">
        <v>12.605815126050418</v>
      </c>
      <c r="O74" s="17">
        <v>15.106666195590723</v>
      </c>
      <c r="P74" s="18">
        <v>14.431151515151512</v>
      </c>
      <c r="T74">
        <f>C74/B74</f>
        <v>1.1163217539610277</v>
      </c>
      <c r="U74">
        <f>G74/F74</f>
        <v>1.3904151098315256</v>
      </c>
      <c r="W74">
        <f>L74/K74</f>
        <v>1.2465535608087526</v>
      </c>
      <c r="X74">
        <f>P74/O74</f>
        <v>0.95528366936204778</v>
      </c>
    </row>
    <row r="75" spans="1:24" x14ac:dyDescent="0.25">
      <c r="B75" s="19">
        <v>12.73981811</v>
      </c>
      <c r="C75" s="20">
        <v>10.796483660130717</v>
      </c>
      <c r="F75" s="23">
        <v>11.052616346713204</v>
      </c>
      <c r="G75" s="20">
        <v>10.590067741935485</v>
      </c>
      <c r="K75" s="11">
        <v>13.649625935521012</v>
      </c>
      <c r="L75" s="18">
        <v>15.592588414634159</v>
      </c>
      <c r="O75" s="17">
        <v>10.197931597064954</v>
      </c>
      <c r="P75" s="18">
        <v>9.182346007604556</v>
      </c>
      <c r="T75">
        <f t="shared" ref="T75:T81" si="22">C75/B75</f>
        <v>0.84745979627889023</v>
      </c>
      <c r="U75">
        <f t="shared" ref="U75:U83" si="23">G75/F75</f>
        <v>0.95815030665429091</v>
      </c>
      <c r="W75">
        <f t="shared" ref="W75:W83" si="24">L75/K75</f>
        <v>1.142345474395521</v>
      </c>
      <c r="X75">
        <f t="shared" ref="X75:X83" si="25">P75/O75</f>
        <v>0.90041259055388334</v>
      </c>
    </row>
    <row r="76" spans="1:24" x14ac:dyDescent="0.25">
      <c r="B76" s="19">
        <v>10.536115990000001</v>
      </c>
      <c r="C76" s="20">
        <v>9.6560996015936222</v>
      </c>
      <c r="F76" s="23">
        <v>9.3492460815047043</v>
      </c>
      <c r="G76" s="20">
        <v>9.5058783783783802</v>
      </c>
      <c r="K76" s="11">
        <v>10.734664319248827</v>
      </c>
      <c r="L76" s="18">
        <v>11.560524844720499</v>
      </c>
      <c r="O76" s="17">
        <v>10.1764800279888</v>
      </c>
      <c r="P76" s="18">
        <v>10.322176190476197</v>
      </c>
      <c r="T76">
        <f t="shared" si="22"/>
        <v>0.9164762053453458</v>
      </c>
      <c r="U76">
        <f t="shared" si="23"/>
        <v>1.0167534681949955</v>
      </c>
      <c r="W76">
        <f t="shared" si="24"/>
        <v>1.0769339870265699</v>
      </c>
      <c r="X76">
        <f t="shared" si="25"/>
        <v>1.0143169506633614</v>
      </c>
    </row>
    <row r="77" spans="1:24" x14ac:dyDescent="0.25">
      <c r="B77" s="19"/>
      <c r="C77" s="21"/>
      <c r="F77" s="23">
        <v>10.032338946863902</v>
      </c>
      <c r="G77" s="11">
        <v>12.150302631578933</v>
      </c>
      <c r="K77" s="11">
        <v>9.2866312893081773</v>
      </c>
      <c r="L77" s="18">
        <v>10.069396226415096</v>
      </c>
      <c r="O77" s="17">
        <v>8.9435698710192302</v>
      </c>
      <c r="P77" s="18">
        <v>9.8598453038673988</v>
      </c>
      <c r="U77">
        <f t="shared" si="23"/>
        <v>1.2111136491632497</v>
      </c>
      <c r="W77">
        <f t="shared" si="24"/>
        <v>1.0842894385188013</v>
      </c>
      <c r="X77">
        <f t="shared" si="25"/>
        <v>1.102450749092627</v>
      </c>
    </row>
    <row r="78" spans="1:24" x14ac:dyDescent="0.25">
      <c r="B78" s="19">
        <v>10.271756140000001</v>
      </c>
      <c r="C78" s="19">
        <v>10.379020761245677</v>
      </c>
      <c r="F78" s="23"/>
      <c r="G78" s="22"/>
      <c r="K78" s="11">
        <v>11.733595666581426</v>
      </c>
      <c r="L78" s="19">
        <v>12.125976967370447</v>
      </c>
      <c r="O78" s="17">
        <v>10.813291531531533</v>
      </c>
      <c r="P78" s="19">
        <v>11.065972656250004</v>
      </c>
      <c r="T78">
        <f t="shared" si="22"/>
        <v>1.0104426759926639</v>
      </c>
      <c r="W78">
        <f t="shared" si="24"/>
        <v>1.0334408404668798</v>
      </c>
      <c r="X78">
        <f t="shared" si="25"/>
        <v>1.0233676419415543</v>
      </c>
    </row>
    <row r="79" spans="1:24" x14ac:dyDescent="0.25">
      <c r="B79" s="19">
        <v>10.634058700000001</v>
      </c>
      <c r="C79" s="19">
        <v>9.6495040650406487</v>
      </c>
      <c r="F79" s="23">
        <v>10.971140189520623</v>
      </c>
      <c r="G79" s="19">
        <v>10.72581856540085</v>
      </c>
      <c r="K79" s="11">
        <v>10.788808994572237</v>
      </c>
      <c r="L79" s="19">
        <v>10.719932330827071</v>
      </c>
      <c r="O79" s="17">
        <v>6.0598182951146562</v>
      </c>
      <c r="P79" s="19">
        <v>6.3010192307692297</v>
      </c>
      <c r="T79">
        <f t="shared" si="22"/>
        <v>0.90741497082770928</v>
      </c>
      <c r="U79">
        <f t="shared" si="23"/>
        <v>0.97763936838997834</v>
      </c>
      <c r="W79">
        <f t="shared" si="24"/>
        <v>0.99361591591992982</v>
      </c>
      <c r="X79">
        <f t="shared" si="25"/>
        <v>1.0398033280715737</v>
      </c>
    </row>
    <row r="80" spans="1:24" x14ac:dyDescent="0.25">
      <c r="B80" s="19">
        <v>9.8165072460000005</v>
      </c>
      <c r="C80" s="23">
        <v>12.239962962962959</v>
      </c>
      <c r="F80" s="23">
        <v>9.4236469594594574</v>
      </c>
      <c r="G80" s="19">
        <v>10.984799086757997</v>
      </c>
      <c r="K80" s="24">
        <v>10.034689393939392</v>
      </c>
      <c r="L80" s="23">
        <v>9.7519391891891871</v>
      </c>
      <c r="O80" s="17"/>
      <c r="P80" s="27"/>
      <c r="T80">
        <f t="shared" si="22"/>
        <v>1.2468755593238583</v>
      </c>
      <c r="U80">
        <f t="shared" si="23"/>
        <v>1.1656632654018788</v>
      </c>
      <c r="W80">
        <f t="shared" si="24"/>
        <v>0.97182272478498677</v>
      </c>
    </row>
    <row r="81" spans="1:24" x14ac:dyDescent="0.25">
      <c r="B81" s="19">
        <v>10.0983216</v>
      </c>
      <c r="C81" s="23">
        <v>11.637261403508772</v>
      </c>
      <c r="F81" s="23">
        <v>10.698785552682615</v>
      </c>
      <c r="G81" s="19">
        <v>11.408524216524214</v>
      </c>
      <c r="K81" s="24">
        <v>11.131629235578865</v>
      </c>
      <c r="L81" s="23">
        <v>11.850455919395468</v>
      </c>
      <c r="O81" s="17">
        <v>8.3662604433077554</v>
      </c>
      <c r="P81" s="23">
        <v>10.276197802197801</v>
      </c>
      <c r="T81">
        <f t="shared" si="22"/>
        <v>1.1523956024047375</v>
      </c>
      <c r="U81">
        <f t="shared" si="23"/>
        <v>1.0663382456211246</v>
      </c>
      <c r="W81">
        <f t="shared" si="24"/>
        <v>1.0645751550473037</v>
      </c>
      <c r="X81">
        <f t="shared" si="25"/>
        <v>1.228290449697609</v>
      </c>
    </row>
    <row r="82" spans="1:24" x14ac:dyDescent="0.25">
      <c r="F82" s="23">
        <v>9.7154722540514058</v>
      </c>
      <c r="G82" s="19">
        <v>10.932281609195403</v>
      </c>
      <c r="K82" s="24">
        <v>10.166971212247272</v>
      </c>
      <c r="L82" s="23">
        <v>8.4321921182266077</v>
      </c>
      <c r="O82" s="17">
        <v>9.7155448070681558</v>
      </c>
      <c r="P82" s="19">
        <v>11.098992805755394</v>
      </c>
      <c r="U82">
        <f t="shared" si="23"/>
        <v>1.1252444887212334</v>
      </c>
      <c r="W82">
        <f t="shared" si="24"/>
        <v>0.82937110199240793</v>
      </c>
      <c r="X82">
        <f t="shared" si="25"/>
        <v>1.1423953083599352</v>
      </c>
    </row>
    <row r="83" spans="1:24" x14ac:dyDescent="0.25">
      <c r="B83" s="26"/>
      <c r="C83" s="26"/>
      <c r="F83" s="23">
        <v>9.6102209429824583</v>
      </c>
      <c r="G83" s="19">
        <v>9.6501068376068329</v>
      </c>
      <c r="K83" s="26">
        <v>10.654724137931034</v>
      </c>
      <c r="L83" s="23">
        <v>11.492708695652174</v>
      </c>
      <c r="O83" s="17">
        <v>11.384270680147061</v>
      </c>
      <c r="P83" s="19">
        <v>11.629188235294116</v>
      </c>
      <c r="U83">
        <f t="shared" si="23"/>
        <v>1.0041503618762793</v>
      </c>
      <c r="W83">
        <f t="shared" si="24"/>
        <v>1.0786491087777579</v>
      </c>
      <c r="X83">
        <f t="shared" si="25"/>
        <v>1.0215136798858941</v>
      </c>
    </row>
    <row r="84" spans="1:24" x14ac:dyDescent="0.25">
      <c r="K84" s="11"/>
      <c r="L84" s="11"/>
    </row>
    <row r="85" spans="1:24" x14ac:dyDescent="0.25">
      <c r="A85" s="13"/>
      <c r="B85" s="13"/>
      <c r="C85" s="13"/>
      <c r="E85" s="13"/>
      <c r="F85" s="13"/>
      <c r="G85" s="13"/>
      <c r="J85" s="13"/>
      <c r="K85" s="13"/>
      <c r="L85" s="13"/>
      <c r="N85" s="13"/>
      <c r="O85" s="13"/>
      <c r="P85" s="13"/>
      <c r="S85" s="13"/>
      <c r="T85" s="13"/>
      <c r="U85" s="13"/>
      <c r="V85" s="13"/>
      <c r="W85" s="13"/>
      <c r="X85" s="13"/>
    </row>
    <row r="88" spans="1:24" ht="28.5" x14ac:dyDescent="0.45">
      <c r="A88" s="1" t="s">
        <v>21</v>
      </c>
    </row>
    <row r="89" spans="1:24" x14ac:dyDescent="0.25">
      <c r="A89" s="4" t="s">
        <v>22</v>
      </c>
    </row>
    <row r="90" spans="1:24" x14ac:dyDescent="0.25">
      <c r="B90" s="5" t="s">
        <v>2</v>
      </c>
      <c r="F90" s="5" t="s">
        <v>3</v>
      </c>
      <c r="K90" s="5" t="s">
        <v>2</v>
      </c>
      <c r="O90" s="5" t="s">
        <v>3</v>
      </c>
    </row>
    <row r="91" spans="1:24" x14ac:dyDescent="0.25">
      <c r="A91" s="8" t="s">
        <v>5</v>
      </c>
      <c r="B91" s="7" t="s">
        <v>6</v>
      </c>
      <c r="C91" s="7" t="s">
        <v>7</v>
      </c>
      <c r="E91" s="8" t="s">
        <v>5</v>
      </c>
      <c r="F91" s="7" t="s">
        <v>6</v>
      </c>
      <c r="G91" s="7" t="s">
        <v>7</v>
      </c>
      <c r="J91" s="8" t="s">
        <v>5</v>
      </c>
      <c r="K91" s="7" t="s">
        <v>4</v>
      </c>
      <c r="L91" s="7" t="s">
        <v>8</v>
      </c>
      <c r="N91" s="8" t="s">
        <v>5</v>
      </c>
      <c r="O91" s="7" t="s">
        <v>4</v>
      </c>
      <c r="P91" s="7" t="s">
        <v>8</v>
      </c>
      <c r="S91" s="8" t="s">
        <v>9</v>
      </c>
      <c r="T91" s="5" t="s">
        <v>2</v>
      </c>
      <c r="U91" s="5" t="s">
        <v>3</v>
      </c>
      <c r="V91" s="5"/>
      <c r="W91" s="5" t="s">
        <v>2</v>
      </c>
      <c r="X91" s="5" t="s">
        <v>3</v>
      </c>
    </row>
    <row r="93" spans="1:24" x14ac:dyDescent="0.25">
      <c r="A93" s="9" t="s">
        <v>10</v>
      </c>
      <c r="B93" s="10">
        <f>AVERAGE(B116:B130)</f>
        <v>0.14177667691805459</v>
      </c>
      <c r="C93" s="10">
        <f>AVERAGE(C116:C127)</f>
        <v>0.2688517618516203</v>
      </c>
      <c r="E93" s="9" t="s">
        <v>10</v>
      </c>
      <c r="F93" s="10">
        <f>AVERAGE(F116:F130)</f>
        <v>0.14943712705555004</v>
      </c>
      <c r="G93" s="10">
        <f>AVERAGE(G116:G130)</f>
        <v>0.24733792414198716</v>
      </c>
      <c r="J93" s="9" t="s">
        <v>10</v>
      </c>
      <c r="K93" s="10">
        <f>AVERAGE(K116:K130)</f>
        <v>0.20467125935018843</v>
      </c>
      <c r="L93" s="10">
        <f>AVERAGE(L116:L127)</f>
        <v>0.34213371291642347</v>
      </c>
      <c r="N93" s="9" t="s">
        <v>10</v>
      </c>
      <c r="O93" s="10">
        <f>AVERAGE(O117:O130)</f>
        <v>0.17394683874325026</v>
      </c>
      <c r="P93" s="10">
        <f>AVERAGE(P117:P130)</f>
        <v>0.22520134417448021</v>
      </c>
      <c r="S93" s="9" t="s">
        <v>10</v>
      </c>
      <c r="T93" s="10">
        <f>AVERAGE(T116:T128)</f>
        <v>1.9174728094836113</v>
      </c>
      <c r="U93" s="10">
        <f>AVERAGE(U116:U127)</f>
        <v>1.7391962485733752</v>
      </c>
      <c r="W93" s="10">
        <f>AVERAGE(W117:W130)</f>
        <v>1.9450527082570495</v>
      </c>
      <c r="X93" s="10">
        <f>AVERAGE(X117:X130)</f>
        <v>1.2931072231982477</v>
      </c>
    </row>
    <row r="94" spans="1:24" x14ac:dyDescent="0.25">
      <c r="A94" s="9" t="s">
        <v>11</v>
      </c>
      <c r="B94">
        <f>_xlfn.STDEV.P(B116:B130)</f>
        <v>4.9661299143856995E-2</v>
      </c>
      <c r="C94">
        <f>_xlfn.STDEV.P(C116:C127)</f>
        <v>0.12278251564779455</v>
      </c>
      <c r="E94" s="9" t="s">
        <v>11</v>
      </c>
      <c r="F94">
        <f>_xlfn.STDEV.P(F116:F130)</f>
        <v>9.2738886256594516E-2</v>
      </c>
      <c r="G94">
        <f>_xlfn.STDEV.P(G116:G130)</f>
        <v>0.12903439275456954</v>
      </c>
      <c r="J94" s="9" t="s">
        <v>11</v>
      </c>
      <c r="K94">
        <f>_xlfn.STDEV.P(K116:K130)</f>
        <v>0.13242642761152423</v>
      </c>
      <c r="L94">
        <f>_xlfn.STDEV.P(L116:L127)</f>
        <v>0.14767605931171765</v>
      </c>
      <c r="N94" s="9" t="s">
        <v>11</v>
      </c>
      <c r="O94">
        <f>_xlfn.STDEV.P(O116:O130)</f>
        <v>7.5532318022684675E-2</v>
      </c>
      <c r="P94">
        <f>_xlfn.STDEV.P(P116:P130)</f>
        <v>0.11053912391550318</v>
      </c>
      <c r="S94" s="9" t="s">
        <v>11</v>
      </c>
      <c r="T94">
        <f>_xlfn.STDEV.P(T116:T128)</f>
        <v>0.58671293173452232</v>
      </c>
      <c r="U94">
        <f>_xlfn.STDEV.P(U116:U127)</f>
        <v>0.41521819588638587</v>
      </c>
      <c r="W94">
        <f>_xlfn.STDEV.P(W116:W130)</f>
        <v>0.74563616226400486</v>
      </c>
      <c r="X94">
        <f>_xlfn.STDEV.P(X116:X130)</f>
        <v>0.31827008969840093</v>
      </c>
    </row>
    <row r="95" spans="1:24" x14ac:dyDescent="0.25">
      <c r="A95" s="9" t="s">
        <v>12</v>
      </c>
      <c r="B95">
        <f>COUNT(B116:B130)</f>
        <v>11</v>
      </c>
      <c r="C95">
        <f>COUNT(C116:C127)</f>
        <v>11</v>
      </c>
      <c r="E95" s="9" t="s">
        <v>12</v>
      </c>
      <c r="F95">
        <f>COUNT(F116:F130)</f>
        <v>12</v>
      </c>
      <c r="G95">
        <f>COUNT(G116:G130)</f>
        <v>12</v>
      </c>
      <c r="J95" s="9" t="s">
        <v>12</v>
      </c>
      <c r="K95">
        <f>COUNT(K116:K130)</f>
        <v>10</v>
      </c>
      <c r="L95">
        <f>COUNT(L116:L127)</f>
        <v>10</v>
      </c>
      <c r="N95" s="9" t="s">
        <v>12</v>
      </c>
      <c r="O95">
        <f>COUNT(O116:O130)</f>
        <v>14</v>
      </c>
      <c r="P95">
        <f>COUNT(P116:P130)</f>
        <v>14</v>
      </c>
      <c r="S95" s="9" t="s">
        <v>12</v>
      </c>
      <c r="T95">
        <f>COUNT(T116:T128)</f>
        <v>11</v>
      </c>
      <c r="U95">
        <f>COUNT(U116:U127)</f>
        <v>11</v>
      </c>
      <c r="W95">
        <f>COUNT(W116:W130)</f>
        <v>10</v>
      </c>
      <c r="X95">
        <f>COUNT(X116:X130)</f>
        <v>14</v>
      </c>
    </row>
    <row r="97" spans="1:24" x14ac:dyDescent="0.25">
      <c r="A97" s="9" t="s">
        <v>13</v>
      </c>
      <c r="B97">
        <f>B94/(SQRT(B95))</f>
        <v>1.4973445078342864E-2</v>
      </c>
      <c r="C97">
        <f>C94/(SQRT(C95))</f>
        <v>3.7020321383606836E-2</v>
      </c>
      <c r="E97" s="9" t="s">
        <v>13</v>
      </c>
      <c r="F97">
        <f>F94/(SQRT(F95))</f>
        <v>2.6771410472295466E-2</v>
      </c>
      <c r="G97">
        <f>G94/(SQRT(G95))</f>
        <v>3.7249020695785312E-2</v>
      </c>
      <c r="J97" s="9" t="s">
        <v>13</v>
      </c>
      <c r="K97">
        <f>K94/(SQRT(K95))</f>
        <v>4.1876913365182809E-2</v>
      </c>
      <c r="L97">
        <f>L94/(SQRT(L95))</f>
        <v>4.6699270330314527E-2</v>
      </c>
      <c r="N97" s="9" t="s">
        <v>13</v>
      </c>
      <c r="O97">
        <f>O94/(SQRT(O95))</f>
        <v>2.0186861119266902E-2</v>
      </c>
      <c r="P97">
        <f>P94/(SQRT(P95))</f>
        <v>2.9542823537568749E-2</v>
      </c>
      <c r="S97" s="9" t="s">
        <v>13</v>
      </c>
      <c r="T97">
        <f>T94/(SQRT(T95))</f>
        <v>0.17690060492843745</v>
      </c>
      <c r="U97">
        <f>U94/(SQRT(U95))</f>
        <v>0.12519299653485744</v>
      </c>
      <c r="W97">
        <f>W94/(SQRT(W95))</f>
        <v>0.23579085785411472</v>
      </c>
      <c r="X97">
        <f>X94/(SQRT(X95))</f>
        <v>8.506125943637334E-2</v>
      </c>
    </row>
    <row r="98" spans="1:24" x14ac:dyDescent="0.25">
      <c r="A98" s="9" t="s">
        <v>14</v>
      </c>
      <c r="B98" s="11">
        <f>_xlfn.F.TEST(B101:B114,C101:C114)</f>
        <v>0.34132595427276985</v>
      </c>
      <c r="E98" s="9" t="s">
        <v>14</v>
      </c>
      <c r="F98" s="11">
        <f>_xlfn.F.TEST(F101:F114,G101:G114)</f>
        <v>0.58332189798265455</v>
      </c>
      <c r="J98" s="9" t="s">
        <v>14</v>
      </c>
      <c r="K98" s="11">
        <f>_xlfn.F.TEST(K101:K114,L101:L114)</f>
        <v>0.23658707991054945</v>
      </c>
      <c r="N98" s="9" t="s">
        <v>14</v>
      </c>
      <c r="O98" s="11">
        <f>_xlfn.F.TEST(O101:O114,P101:P114)</f>
        <v>0.22458990127866782</v>
      </c>
      <c r="S98" s="9" t="s">
        <v>14</v>
      </c>
      <c r="T98" s="11">
        <f>_xlfn.F.TEST(T101:T114,U101:U114)</f>
        <v>0.15614179898131433</v>
      </c>
      <c r="W98" s="11">
        <f>_xlfn.F.TEST(W101:W114,X101:X114)</f>
        <v>0.29404784543568863</v>
      </c>
    </row>
    <row r="99" spans="1:24" x14ac:dyDescent="0.25">
      <c r="A99" s="9" t="s">
        <v>15</v>
      </c>
      <c r="B99" s="4">
        <f>_xlfn.T.TEST(B101:B114,C101:C114,2,1)</f>
        <v>4.0909375561141152E-4</v>
      </c>
      <c r="E99" s="9" t="s">
        <v>16</v>
      </c>
      <c r="F99" s="4">
        <f>_xlfn.T.TEST(F101:F114,G101:G114,2,1)</f>
        <v>1.9077440202984186E-5</v>
      </c>
      <c r="J99" s="9" t="s">
        <v>16</v>
      </c>
      <c r="K99" s="4">
        <f>_xlfn.T.TEST(K101:K114,L101:L114,2,1)</f>
        <v>5.6341172849582238E-3</v>
      </c>
      <c r="N99" s="9" t="s">
        <v>16</v>
      </c>
      <c r="O99" s="4">
        <f>_xlfn.T.TEST(O101:O115,P101:P115,2,1)</f>
        <v>0.14624842762855142</v>
      </c>
      <c r="S99" s="9" t="s">
        <v>16</v>
      </c>
      <c r="T99" s="4">
        <f>_xlfn.T.TEST(T101:T114,U101:U114,2,2)</f>
        <v>0.60924241046009697</v>
      </c>
      <c r="W99" s="4">
        <f>_xlfn.T.TEST(W101:W114,X101:X114,2,1)</f>
        <v>3.7469395506944413E-2</v>
      </c>
    </row>
    <row r="100" spans="1:24" x14ac:dyDescent="0.25">
      <c r="F100" s="5"/>
      <c r="G100" s="5"/>
    </row>
    <row r="101" spans="1:24" x14ac:dyDescent="0.25">
      <c r="A101" s="12" t="s">
        <v>17</v>
      </c>
      <c r="B101" s="13"/>
      <c r="C101" s="13"/>
      <c r="E101" s="12" t="s">
        <v>17</v>
      </c>
      <c r="J101" s="12" t="s">
        <v>17</v>
      </c>
      <c r="K101" s="13"/>
      <c r="L101" s="13"/>
      <c r="N101" s="12" t="s">
        <v>17</v>
      </c>
      <c r="O101" s="13"/>
      <c r="P101" s="13"/>
      <c r="S101" s="12" t="s">
        <v>17</v>
      </c>
      <c r="T101" s="13"/>
      <c r="U101" s="13"/>
      <c r="V101" s="13"/>
      <c r="W101" s="13"/>
      <c r="X101" s="13"/>
    </row>
    <row r="102" spans="1:24" x14ac:dyDescent="0.25">
      <c r="B102">
        <f t="shared" ref="B102:C112" si="26">LOG(B117)</f>
        <v>-0.90582953942610867</v>
      </c>
      <c r="C102">
        <f t="shared" si="26"/>
        <v>-0.53208674706716141</v>
      </c>
      <c r="F102">
        <f t="shared" ref="F102:G113" si="27">LOG(F117)</f>
        <v>-0.58257089303736698</v>
      </c>
      <c r="G102">
        <f t="shared" si="27"/>
        <v>-0.41266326549274396</v>
      </c>
      <c r="K102">
        <f t="shared" ref="K102:L104" si="28">LOG(K117)</f>
        <v>-0.96909712436483431</v>
      </c>
      <c r="L102">
        <f t="shared" si="28"/>
        <v>-0.6847295652214086</v>
      </c>
      <c r="O102">
        <f t="shared" ref="O102:P104" si="29">LOG(O117)</f>
        <v>-0.7090379408072407</v>
      </c>
      <c r="P102">
        <f t="shared" si="29"/>
        <v>-0.95570232419836776</v>
      </c>
      <c r="T102">
        <f t="shared" ref="T102:U104" si="30">LOG(T117)</f>
        <v>0.37374279235894731</v>
      </c>
      <c r="U102">
        <f t="shared" si="30"/>
        <v>0.16990762754462302</v>
      </c>
      <c r="W102">
        <f>LOG(W117)</f>
        <v>0.28436755914342571</v>
      </c>
      <c r="X102">
        <f>LOG(X117)</f>
        <v>-0.24666438339112701</v>
      </c>
    </row>
    <row r="103" spans="1:24" x14ac:dyDescent="0.25">
      <c r="B103">
        <f t="shared" si="26"/>
        <v>-0.6067623750465958</v>
      </c>
      <c r="C103">
        <f t="shared" si="26"/>
        <v>-0.28230129514169994</v>
      </c>
      <c r="F103">
        <f t="shared" si="27"/>
        <v>-0.71675821048524857</v>
      </c>
      <c r="G103">
        <f t="shared" si="27"/>
        <v>-0.40893539297350079</v>
      </c>
      <c r="K103">
        <f t="shared" si="28"/>
        <v>-0.45872454404758184</v>
      </c>
      <c r="L103">
        <f t="shared" si="28"/>
        <v>-0.33948824748315687</v>
      </c>
      <c r="O103">
        <f t="shared" si="29"/>
        <v>-0.40942141035725449</v>
      </c>
      <c r="P103">
        <f t="shared" si="29"/>
        <v>-0.31575325248468755</v>
      </c>
      <c r="T103">
        <f t="shared" si="30"/>
        <v>0.32446107990489592</v>
      </c>
      <c r="U103">
        <f t="shared" si="30"/>
        <v>0.30782281751174778</v>
      </c>
      <c r="W103">
        <f t="shared" ref="W103:X115" si="31">LOG(W118)</f>
        <v>0.11923629656442492</v>
      </c>
      <c r="X103">
        <f t="shared" si="31"/>
        <v>9.3668157872566923E-2</v>
      </c>
    </row>
    <row r="104" spans="1:24" x14ac:dyDescent="0.25">
      <c r="B104">
        <f t="shared" si="26"/>
        <v>-0.86828730573556068</v>
      </c>
      <c r="C104">
        <f t="shared" si="26"/>
        <v>-0.3834621853034148</v>
      </c>
      <c r="F104">
        <f t="shared" si="27"/>
        <v>-1.0983552538822374</v>
      </c>
      <c r="G104">
        <f t="shared" si="27"/>
        <v>-0.93305321036938682</v>
      </c>
      <c r="K104">
        <f t="shared" si="28"/>
        <v>-0.73263730473534205</v>
      </c>
      <c r="L104">
        <f t="shared" si="28"/>
        <v>-0.49485002168009401</v>
      </c>
      <c r="O104">
        <f t="shared" si="29"/>
        <v>-0.95345283893906352</v>
      </c>
      <c r="P104">
        <f t="shared" si="29"/>
        <v>-0.7367585652254186</v>
      </c>
      <c r="T104">
        <f t="shared" si="30"/>
        <v>0.48482512043214587</v>
      </c>
      <c r="U104">
        <f t="shared" si="30"/>
        <v>0.16530204351285055</v>
      </c>
      <c r="W104">
        <f t="shared" si="31"/>
        <v>0.23778728305524799</v>
      </c>
      <c r="X104">
        <f t="shared" si="31"/>
        <v>0.21669427371364494</v>
      </c>
    </row>
    <row r="105" spans="1:24" x14ac:dyDescent="0.25">
      <c r="B105">
        <f t="shared" si="26"/>
        <v>-1.0548167223414679</v>
      </c>
      <c r="C105">
        <f t="shared" si="26"/>
        <v>-0.89733765810285226</v>
      </c>
      <c r="F105">
        <f t="shared" si="27"/>
        <v>-0.46615959024289128</v>
      </c>
      <c r="G105">
        <f t="shared" si="27"/>
        <v>-0.26884531229257996</v>
      </c>
      <c r="K105">
        <f t="shared" ref="K105:K111" si="32">LOG(K120)</f>
        <v>-0.77011726667128566</v>
      </c>
      <c r="L105">
        <f t="shared" ref="L105:L111" si="33">LOG(L118)</f>
        <v>-0.33948824748315687</v>
      </c>
      <c r="O105">
        <f t="shared" ref="O105:O114" si="34">LOG(O120)</f>
        <v>-0.68382381328971997</v>
      </c>
      <c r="P105">
        <f>LOG(P118)</f>
        <v>-0.31575325248468755</v>
      </c>
      <c r="T105">
        <f t="shared" ref="T105:T112" si="35">LOG(T120)</f>
        <v>0.15747906423861571</v>
      </c>
      <c r="U105">
        <f>LOG(U118)</f>
        <v>0.30782281751174778</v>
      </c>
      <c r="W105">
        <f t="shared" si="31"/>
        <v>0.55774803775144322</v>
      </c>
      <c r="X105">
        <f t="shared" si="31"/>
        <v>0.24412905651068112</v>
      </c>
    </row>
    <row r="106" spans="1:24" x14ac:dyDescent="0.25">
      <c r="B106">
        <f t="shared" si="26"/>
        <v>-0.892099571763323</v>
      </c>
      <c r="C106">
        <f t="shared" si="26"/>
        <v>-0.58456925916762692</v>
      </c>
      <c r="F106">
        <f t="shared" si="27"/>
        <v>-0.94302925805800608</v>
      </c>
      <c r="G106">
        <f t="shared" si="27"/>
        <v>-0.76159035549577658</v>
      </c>
      <c r="K106">
        <f t="shared" si="32"/>
        <v>-0.28536236340857563</v>
      </c>
      <c r="L106">
        <f t="shared" si="33"/>
        <v>-0.49485002168009401</v>
      </c>
      <c r="O106">
        <f t="shared" si="34"/>
        <v>-0.74530402436789955</v>
      </c>
      <c r="P106">
        <f>LOG(P119)</f>
        <v>-0.7367585652254186</v>
      </c>
      <c r="T106">
        <f t="shared" si="35"/>
        <v>0.30753031259569596</v>
      </c>
      <c r="U106">
        <f>LOG(U119)</f>
        <v>0.16530204351285055</v>
      </c>
      <c r="W106">
        <f t="shared" si="31"/>
        <v>-0.13155269188866014</v>
      </c>
      <c r="X106">
        <f t="shared" si="31"/>
        <v>0.20625678139267478</v>
      </c>
    </row>
    <row r="107" spans="1:24" x14ac:dyDescent="0.25">
      <c r="B107">
        <f t="shared" si="26"/>
        <v>-0.99865761333373437</v>
      </c>
      <c r="C107">
        <f t="shared" si="26"/>
        <v>-0.71369326115672516</v>
      </c>
      <c r="F107">
        <f t="shared" si="27"/>
        <v>-0.54156666113751506</v>
      </c>
      <c r="G107">
        <f t="shared" si="27"/>
        <v>-0.47279988093701986</v>
      </c>
      <c r="K107">
        <f t="shared" si="32"/>
        <v>-0.72501705725317134</v>
      </c>
      <c r="L107">
        <f t="shared" si="33"/>
        <v>-0.21236922891984253</v>
      </c>
      <c r="O107">
        <f t="shared" si="34"/>
        <v>-0.83098276154303607</v>
      </c>
      <c r="P107">
        <f t="shared" ref="P107:P115" si="36">LOG(P120)</f>
        <v>-0.4396947567790388</v>
      </c>
      <c r="T107">
        <f t="shared" si="35"/>
        <v>0.28496435217700922</v>
      </c>
      <c r="U107">
        <f t="shared" ref="U107:U115" si="37">LOG(U120)</f>
        <v>0.19731427795031134</v>
      </c>
      <c r="W107">
        <f t="shared" si="31"/>
        <v>0.30147863060614055</v>
      </c>
      <c r="X107">
        <f t="shared" si="31"/>
        <v>8.728702052489419E-2</v>
      </c>
    </row>
    <row r="108" spans="1:24" x14ac:dyDescent="0.25">
      <c r="B108">
        <f t="shared" si="26"/>
        <v>-0.7653140256784714</v>
      </c>
      <c r="C108">
        <f t="shared" si="26"/>
        <v>-0.41266326549274396</v>
      </c>
      <c r="F108">
        <f t="shared" si="27"/>
        <v>-0.97072131792785132</v>
      </c>
      <c r="G108">
        <f t="shared" si="27"/>
        <v>-0.6020599913279624</v>
      </c>
      <c r="K108">
        <f t="shared" si="32"/>
        <v>-1.2041455106196002</v>
      </c>
      <c r="L108">
        <f t="shared" si="33"/>
        <v>-0.41691505529723577</v>
      </c>
      <c r="O108">
        <f t="shared" si="34"/>
        <v>-1.0146610715034368</v>
      </c>
      <c r="P108">
        <f t="shared" si="36"/>
        <v>-0.53904724297522477</v>
      </c>
      <c r="T108">
        <f t="shared" si="35"/>
        <v>0.35265076018572744</v>
      </c>
      <c r="U108">
        <f t="shared" si="37"/>
        <v>0.1814389025622295</v>
      </c>
      <c r="W108">
        <f t="shared" si="31"/>
        <v>0.34452121740874703</v>
      </c>
      <c r="X108">
        <f t="shared" si="31"/>
        <v>-2.9478735547576991E-3</v>
      </c>
    </row>
    <row r="109" spans="1:24" x14ac:dyDescent="0.25">
      <c r="B109">
        <f t="shared" si="26"/>
        <v>-0.99143219552640816</v>
      </c>
      <c r="C109">
        <f t="shared" si="26"/>
        <v>-0.88460658129793046</v>
      </c>
      <c r="F109">
        <f t="shared" si="27"/>
        <v>-1.185169844534504</v>
      </c>
      <c r="G109">
        <f t="shared" si="27"/>
        <v>-0.85918450129286184</v>
      </c>
      <c r="K109">
        <f t="shared" si="32"/>
        <v>-0.58527263538194019</v>
      </c>
      <c r="L109">
        <f t="shared" si="33"/>
        <v>-0.42353842664703073</v>
      </c>
      <c r="O109">
        <f t="shared" si="34"/>
        <v>-0.9441367249629532</v>
      </c>
      <c r="P109">
        <f t="shared" si="36"/>
        <v>-0.74369574101814195</v>
      </c>
      <c r="T109">
        <f t="shared" si="35"/>
        <v>0.10682561422847769</v>
      </c>
      <c r="U109">
        <f t="shared" si="37"/>
        <v>6.8766780200495273E-2</v>
      </c>
      <c r="W109">
        <f t="shared" si="31"/>
        <v>0.24948053345874707</v>
      </c>
      <c r="X109">
        <f t="shared" si="31"/>
        <v>4.3991118617790939E-2</v>
      </c>
    </row>
    <row r="110" spans="1:24" x14ac:dyDescent="0.25">
      <c r="B110">
        <f t="shared" si="26"/>
        <v>-0.76594485007193602</v>
      </c>
      <c r="C110">
        <f t="shared" si="26"/>
        <v>-0.53263858256949381</v>
      </c>
      <c r="F110">
        <f t="shared" si="27"/>
        <v>-0.93508636859597971</v>
      </c>
      <c r="G110">
        <f t="shared" si="27"/>
        <v>-0.88387972843888862</v>
      </c>
      <c r="K110">
        <f t="shared" si="32"/>
        <v>-1.1195668180105778</v>
      </c>
      <c r="L110">
        <f t="shared" si="33"/>
        <v>-0.85962429321085321</v>
      </c>
      <c r="O110">
        <f t="shared" si="34"/>
        <v>-0.90138582840015291</v>
      </c>
      <c r="P110">
        <f t="shared" si="36"/>
        <v>-1.0176089450581944</v>
      </c>
      <c r="T110">
        <f t="shared" si="35"/>
        <v>0.23330626750244224</v>
      </c>
      <c r="U110">
        <f t="shared" si="37"/>
        <v>0.36866132659988893</v>
      </c>
      <c r="W110">
        <f t="shared" si="31"/>
        <v>0.16398595779899069</v>
      </c>
      <c r="X110">
        <f t="shared" si="31"/>
        <v>-1.9432925552222251E-2</v>
      </c>
    </row>
    <row r="111" spans="1:24" x14ac:dyDescent="0.25">
      <c r="B111">
        <f t="shared" si="26"/>
        <v>-1.0743291423789314</v>
      </c>
      <c r="C111">
        <f t="shared" si="26"/>
        <v>-0.73511661815844176</v>
      </c>
      <c r="F111">
        <f t="shared" si="27"/>
        <v>-1.1249971148305724</v>
      </c>
      <c r="G111">
        <f t="shared" si="27"/>
        <v>-0.76256315195904423</v>
      </c>
      <c r="K111">
        <f t="shared" si="32"/>
        <v>-0.88036903313500103</v>
      </c>
      <c r="L111">
        <f t="shared" si="33"/>
        <v>-0.33579210192319309</v>
      </c>
      <c r="O111">
        <f t="shared" si="34"/>
        <v>-0.73160649507026476</v>
      </c>
      <c r="P111">
        <f t="shared" si="36"/>
        <v>-0.90014560634516227</v>
      </c>
      <c r="T111">
        <f t="shared" si="35"/>
        <v>0.3392125242204897</v>
      </c>
      <c r="U111">
        <f t="shared" si="37"/>
        <v>0.32598534324164224</v>
      </c>
      <c r="W111">
        <f t="shared" si="31"/>
        <v>0.42855364368010884</v>
      </c>
      <c r="X111">
        <f t="shared" si="31"/>
        <v>9.3334331087857644E-2</v>
      </c>
    </row>
    <row r="112" spans="1:24" x14ac:dyDescent="0.25">
      <c r="B112">
        <f t="shared" si="26"/>
        <v>-0.68488860215557912</v>
      </c>
      <c r="C112">
        <f t="shared" si="26"/>
        <v>-0.8143634230380884</v>
      </c>
      <c r="F112">
        <f t="shared" si="27"/>
        <v>-1.0284759766903242</v>
      </c>
      <c r="G112">
        <f t="shared" si="27"/>
        <v>-0.72567263688486927</v>
      </c>
      <c r="O112">
        <f t="shared" si="34"/>
        <v>-0.78416928407264319</v>
      </c>
      <c r="P112">
        <f t="shared" si="36"/>
        <v>-0.92081875395237522</v>
      </c>
      <c r="T112">
        <f t="shared" si="35"/>
        <v>-0.12947482088250928</v>
      </c>
      <c r="U112">
        <f t="shared" si="37"/>
        <v>5.120664015709106E-2</v>
      </c>
      <c r="X112">
        <f t="shared" si="31"/>
        <v>0.22253794980028904</v>
      </c>
    </row>
    <row r="113" spans="1:24" x14ac:dyDescent="0.25">
      <c r="F113">
        <f t="shared" si="27"/>
        <v>-1.2232939904905373</v>
      </c>
      <c r="G113">
        <f t="shared" si="27"/>
        <v>-0.83366857823347496</v>
      </c>
      <c r="O113">
        <f t="shared" si="34"/>
        <v>-0.99943357668584187</v>
      </c>
      <c r="P113">
        <f t="shared" si="36"/>
        <v>-0.63827216398240705</v>
      </c>
      <c r="U113">
        <f t="shared" si="37"/>
        <v>0.36243396287152824</v>
      </c>
      <c r="X113">
        <f t="shared" si="31"/>
        <v>0.1857784701070761</v>
      </c>
    </row>
    <row r="114" spans="1:24" x14ac:dyDescent="0.25">
      <c r="O114">
        <f t="shared" si="34"/>
        <v>-0.82411640487012905</v>
      </c>
      <c r="P114">
        <f t="shared" si="36"/>
        <v>-0.56163133427235412</v>
      </c>
      <c r="U114">
        <f t="shared" si="37"/>
        <v>0.30280333980545487</v>
      </c>
      <c r="X114">
        <f t="shared" si="31"/>
        <v>9.1066610961834868E-2</v>
      </c>
    </row>
    <row r="115" spans="1:24" x14ac:dyDescent="0.25">
      <c r="O115">
        <f>LOG(O130)</f>
        <v>-0.57077446752788108</v>
      </c>
      <c r="P115">
        <f t="shared" si="36"/>
        <v>-0.81365510657876572</v>
      </c>
      <c r="U115">
        <f t="shared" si="37"/>
        <v>0.38962541225706226</v>
      </c>
      <c r="X115">
        <f t="shared" si="31"/>
        <v>0.12448705688866107</v>
      </c>
    </row>
    <row r="116" spans="1:24" x14ac:dyDescent="0.25">
      <c r="A116" s="12" t="s">
        <v>18</v>
      </c>
      <c r="B116" s="14"/>
      <c r="C116" s="15"/>
      <c r="E116" s="12" t="s">
        <v>18</v>
      </c>
      <c r="F116" s="14"/>
      <c r="G116" s="15"/>
      <c r="J116" s="12" t="s">
        <v>18</v>
      </c>
      <c r="K116" s="14"/>
      <c r="L116" s="15"/>
      <c r="N116" s="12" t="s">
        <v>18</v>
      </c>
      <c r="O116" s="14"/>
      <c r="P116" s="15"/>
      <c r="S116" s="12" t="s">
        <v>18</v>
      </c>
      <c r="T116" s="14"/>
      <c r="U116" s="15"/>
      <c r="V116" s="14"/>
      <c r="W116" s="14"/>
      <c r="X116" s="15"/>
    </row>
    <row r="117" spans="1:24" x14ac:dyDescent="0.25">
      <c r="B117">
        <v>0.1242139751748472</v>
      </c>
      <c r="C117">
        <v>0.2937062937062937</v>
      </c>
      <c r="F117" s="23">
        <v>0.261474358974359</v>
      </c>
      <c r="G117">
        <v>0.38666666666666666</v>
      </c>
      <c r="K117" s="28">
        <v>0.10737492553029358</v>
      </c>
      <c r="L117" s="23">
        <v>0.20666666666666667</v>
      </c>
      <c r="O117" s="23">
        <v>0.19541687283523007</v>
      </c>
      <c r="P117" s="23">
        <v>0.11073825503355705</v>
      </c>
      <c r="T117">
        <f>C117/B117</f>
        <v>2.3645189141790541</v>
      </c>
      <c r="U117">
        <f>G117/F117</f>
        <v>1.4787938220151997</v>
      </c>
      <c r="W117">
        <f>L117/K117</f>
        <v>1.92472</v>
      </c>
      <c r="X117">
        <f>P117/O117</f>
        <v>0.56667703984255435</v>
      </c>
    </row>
    <row r="118" spans="1:24" x14ac:dyDescent="0.25">
      <c r="B118">
        <v>0.24730769230769234</v>
      </c>
      <c r="C118">
        <v>0.52203389830508473</v>
      </c>
      <c r="F118" s="23">
        <v>0.19197372395046813</v>
      </c>
      <c r="G118">
        <v>0.39</v>
      </c>
      <c r="K118" s="28">
        <v>0.34775665991587473</v>
      </c>
      <c r="L118" s="23">
        <v>0.4576271186440678</v>
      </c>
      <c r="O118" s="23">
        <v>0.38956379653310602</v>
      </c>
      <c r="P118" s="23">
        <v>0.48333333333333334</v>
      </c>
      <c r="T118">
        <f t="shared" ref="T118:T127" si="38">C118/B118</f>
        <v>2.1108680180298913</v>
      </c>
      <c r="U118">
        <f t="shared" ref="U118:U128" si="39">G118/F118</f>
        <v>2.03152802359882</v>
      </c>
      <c r="W118">
        <f t="shared" ref="W118:W126" si="40">L118/K118</f>
        <v>1.3159406314598594</v>
      </c>
      <c r="X118">
        <f t="shared" ref="X118:X130" si="41">P118/O118</f>
        <v>1.2407039299717333</v>
      </c>
    </row>
    <row r="119" spans="1:24" x14ac:dyDescent="0.25">
      <c r="B119">
        <v>0.1354293188825563</v>
      </c>
      <c r="C119">
        <v>0.41355932203389828</v>
      </c>
      <c r="F119" s="23">
        <v>7.9734219269102985E-2</v>
      </c>
      <c r="G119">
        <v>0.11666666666666667</v>
      </c>
      <c r="K119" s="25">
        <v>0.18508136561567184</v>
      </c>
      <c r="L119" s="23">
        <v>0.32</v>
      </c>
      <c r="O119" s="23">
        <v>0.11131332640023771</v>
      </c>
      <c r="P119" s="23">
        <v>0.18333333333333332</v>
      </c>
      <c r="T119">
        <f t="shared" si="38"/>
        <v>3.0536912202337447</v>
      </c>
      <c r="U119">
        <f t="shared" si="39"/>
        <v>1.4631944444444445</v>
      </c>
      <c r="W119">
        <f t="shared" si="40"/>
        <v>1.7289693045840799</v>
      </c>
      <c r="X119">
        <f t="shared" si="41"/>
        <v>1.6470025581136691</v>
      </c>
    </row>
    <row r="120" spans="1:24" x14ac:dyDescent="0.25">
      <c r="B120">
        <v>8.8142076502732244E-2</v>
      </c>
      <c r="C120">
        <v>0.12666666666666668</v>
      </c>
      <c r="F120" s="29">
        <v>0.34185379837553753</v>
      </c>
      <c r="G120">
        <v>0.53846153846153844</v>
      </c>
      <c r="K120" s="28">
        <v>0.16977851605758582</v>
      </c>
      <c r="L120" s="23">
        <v>0.61324041811846686</v>
      </c>
      <c r="O120" s="23">
        <v>0.20709813442371583</v>
      </c>
      <c r="P120" s="23">
        <v>0.36333333333333334</v>
      </c>
      <c r="T120">
        <f t="shared" si="38"/>
        <v>1.4370737755734657</v>
      </c>
      <c r="U120">
        <f t="shared" si="39"/>
        <v>1.575122292103424</v>
      </c>
      <c r="W120">
        <f t="shared" si="40"/>
        <v>3.612002462728952</v>
      </c>
      <c r="X120">
        <f t="shared" si="41"/>
        <v>1.7544017687284692</v>
      </c>
    </row>
    <row r="121" spans="1:24" x14ac:dyDescent="0.25">
      <c r="B121">
        <v>0.12820366132723113</v>
      </c>
      <c r="C121">
        <v>0.26027397260273971</v>
      </c>
      <c r="F121" s="23">
        <v>0.11401729724689372</v>
      </c>
      <c r="G121">
        <v>0.17314487632508835</v>
      </c>
      <c r="K121" s="25">
        <v>0.51836734693877551</v>
      </c>
      <c r="L121" s="23">
        <v>0.38289962825278812</v>
      </c>
      <c r="O121" s="23">
        <v>0.17976120706496135</v>
      </c>
      <c r="P121" s="23">
        <v>0.28903654485049834</v>
      </c>
      <c r="T121">
        <f t="shared" si="38"/>
        <v>2.0301602146791118</v>
      </c>
      <c r="U121">
        <f t="shared" si="39"/>
        <v>1.5185842894535504</v>
      </c>
      <c r="W121">
        <f t="shared" si="40"/>
        <v>0.73866463718057551</v>
      </c>
      <c r="X121">
        <f t="shared" si="41"/>
        <v>1.6078916556565375</v>
      </c>
    </row>
    <row r="122" spans="1:24" x14ac:dyDescent="0.25">
      <c r="B122">
        <v>0.10030957414678346</v>
      </c>
      <c r="C122">
        <v>0.19333333333333333</v>
      </c>
      <c r="F122" s="23">
        <v>0.28736464753112184</v>
      </c>
      <c r="G122">
        <v>0.33666666666666667</v>
      </c>
      <c r="K122" s="25">
        <v>0.1883575109161269</v>
      </c>
      <c r="L122" s="23">
        <v>0.37710437710437711</v>
      </c>
      <c r="O122" s="23">
        <v>0.14757651096785551</v>
      </c>
      <c r="P122" s="23">
        <v>0.18042813455657492</v>
      </c>
      <c r="T122">
        <f t="shared" si="38"/>
        <v>1.9273667043030984</v>
      </c>
      <c r="U122">
        <f t="shared" si="39"/>
        <v>1.1715660557383121</v>
      </c>
      <c r="W122">
        <f t="shared" si="40"/>
        <v>2.0020671077581644</v>
      </c>
      <c r="X122">
        <f t="shared" si="41"/>
        <v>1.2226074012271166</v>
      </c>
    </row>
    <row r="123" spans="1:24" x14ac:dyDescent="0.25">
      <c r="B123">
        <v>0.17166666666666666</v>
      </c>
      <c r="C123">
        <v>0.38666666666666666</v>
      </c>
      <c r="F123" s="23">
        <v>0.10697411003236246</v>
      </c>
      <c r="G123">
        <v>0.25</v>
      </c>
      <c r="K123" s="23">
        <v>6.2496326338682184E-2</v>
      </c>
      <c r="L123" s="23">
        <v>0.13815789473684212</v>
      </c>
      <c r="O123" s="23">
        <v>9.6680509066175035E-2</v>
      </c>
      <c r="P123" s="23">
        <v>9.602649006622517E-2</v>
      </c>
      <c r="T123">
        <f t="shared" si="38"/>
        <v>2.2524271844660193</v>
      </c>
      <c r="U123">
        <f t="shared" si="39"/>
        <v>2.3370140674633189</v>
      </c>
      <c r="W123">
        <f t="shared" si="40"/>
        <v>2.2106562550274114</v>
      </c>
      <c r="X123">
        <f t="shared" si="41"/>
        <v>0.99323525490021769</v>
      </c>
    </row>
    <row r="124" spans="1:24" x14ac:dyDescent="0.25">
      <c r="B124">
        <v>0.10199239838284069</v>
      </c>
      <c r="C124">
        <v>0.13043478260869565</v>
      </c>
      <c r="F124" s="23">
        <v>6.5287517531556802E-2</v>
      </c>
      <c r="G124">
        <v>0.13829787234042554</v>
      </c>
      <c r="K124" s="23">
        <v>0.25985277832063058</v>
      </c>
      <c r="L124" s="23">
        <v>0.46153846153846156</v>
      </c>
      <c r="O124" s="23">
        <v>0.11372691933916423</v>
      </c>
      <c r="P124" s="23">
        <v>0.12585034013605442</v>
      </c>
      <c r="T124">
        <f t="shared" si="38"/>
        <v>1.2788676869730335</v>
      </c>
      <c r="U124">
        <f t="shared" si="39"/>
        <v>2.1182896450853579</v>
      </c>
      <c r="W124">
        <f t="shared" si="40"/>
        <v>1.7761536533158495</v>
      </c>
      <c r="X124">
        <f t="shared" si="41"/>
        <v>1.1066011535996583</v>
      </c>
    </row>
    <row r="125" spans="1:24" x14ac:dyDescent="0.25">
      <c r="B125">
        <v>0.17141749723145072</v>
      </c>
      <c r="C125">
        <v>0.29333333333333333</v>
      </c>
      <c r="F125" s="23">
        <v>0.11612176583106815</v>
      </c>
      <c r="G125">
        <v>0.1306532663316583</v>
      </c>
      <c r="K125" s="23">
        <v>7.5933458689896011E-2</v>
      </c>
      <c r="L125" s="23">
        <v>0.11076923076923077</v>
      </c>
      <c r="O125" s="23">
        <v>0.12549145987753785</v>
      </c>
      <c r="P125" s="23">
        <v>0.12</v>
      </c>
      <c r="T125">
        <f t="shared" si="38"/>
        <v>1.7112216551456811</v>
      </c>
      <c r="U125">
        <f t="shared" si="39"/>
        <v>1.1251401956953559</v>
      </c>
      <c r="W125">
        <f t="shared" si="40"/>
        <v>1.4587670926672822</v>
      </c>
      <c r="X125">
        <f t="shared" si="41"/>
        <v>0.95624036979969196</v>
      </c>
    </row>
    <row r="126" spans="1:24" x14ac:dyDescent="0.25">
      <c r="B126">
        <v>8.4269585475799894E-2</v>
      </c>
      <c r="C126">
        <v>0.18402777777777779</v>
      </c>
      <c r="F126" s="23">
        <v>7.4989919115728554E-2</v>
      </c>
      <c r="G126">
        <v>0.17275747508305647</v>
      </c>
      <c r="K126" s="23">
        <v>0.13171370517834702</v>
      </c>
      <c r="L126" s="23">
        <v>0.35333333333333333</v>
      </c>
      <c r="O126" s="23">
        <v>0.18552118298103965</v>
      </c>
      <c r="P126" s="23">
        <v>0.23</v>
      </c>
      <c r="T126">
        <f t="shared" si="38"/>
        <v>2.1837983032517223</v>
      </c>
      <c r="U126">
        <f t="shared" si="39"/>
        <v>2.3037426512815364</v>
      </c>
      <c r="W126">
        <f t="shared" si="40"/>
        <v>2.6825859378483212</v>
      </c>
      <c r="X126">
        <f t="shared" si="41"/>
        <v>1.2397506112469439</v>
      </c>
    </row>
    <row r="127" spans="1:24" x14ac:dyDescent="0.25">
      <c r="B127">
        <v>0.206591</v>
      </c>
      <c r="C127">
        <v>0.15333333333333332</v>
      </c>
      <c r="F127" s="23">
        <v>9.365350235657402E-2</v>
      </c>
      <c r="G127">
        <v>0.18807339449541285</v>
      </c>
      <c r="O127" s="23">
        <v>0.16437308868501527</v>
      </c>
      <c r="P127" s="23">
        <v>0.27439024390243905</v>
      </c>
      <c r="T127">
        <f t="shared" si="38"/>
        <v>0.74220722748490164</v>
      </c>
      <c r="U127">
        <f t="shared" si="39"/>
        <v>2.0081832474278096</v>
      </c>
      <c r="X127">
        <f t="shared" si="41"/>
        <v>1.6693136698808853</v>
      </c>
    </row>
    <row r="128" spans="1:24" x14ac:dyDescent="0.25">
      <c r="F128" s="23">
        <v>5.9800664451827246E-2</v>
      </c>
      <c r="G128">
        <v>0.14666666666666667</v>
      </c>
      <c r="O128" s="23">
        <v>0.1001305088767608</v>
      </c>
      <c r="P128" s="23">
        <v>0.15358361774744028</v>
      </c>
      <c r="U128">
        <f t="shared" si="39"/>
        <v>2.4525925925925924</v>
      </c>
      <c r="X128">
        <f t="shared" si="41"/>
        <v>1.5338343874439788</v>
      </c>
    </row>
    <row r="129" spans="1:24" x14ac:dyDescent="0.25">
      <c r="O129" s="23">
        <v>0.14992829256632939</v>
      </c>
      <c r="P129" s="23">
        <v>0.18490566037735848</v>
      </c>
      <c r="X129">
        <f t="shared" si="41"/>
        <v>1.2332939781566234</v>
      </c>
    </row>
    <row r="130" spans="1:24" x14ac:dyDescent="0.25">
      <c r="B130" s="5"/>
      <c r="K130" s="6"/>
      <c r="O130" s="23">
        <v>0.2686739327883742</v>
      </c>
      <c r="P130" s="23">
        <v>0.35785953177257523</v>
      </c>
      <c r="X130">
        <f t="shared" si="41"/>
        <v>1.331947346207381</v>
      </c>
    </row>
    <row r="131" spans="1:24" x14ac:dyDescent="0.25">
      <c r="A131" s="13"/>
      <c r="C131" s="13"/>
      <c r="E131" s="13"/>
      <c r="F131" s="13"/>
      <c r="G131" s="13"/>
      <c r="J131" s="13"/>
      <c r="K131" s="13"/>
      <c r="L131" s="13"/>
      <c r="N131" s="13"/>
      <c r="O131" s="30"/>
      <c r="P131" s="30"/>
      <c r="S131" s="13"/>
      <c r="T131" s="13"/>
      <c r="U131" s="13"/>
      <c r="V131" s="13"/>
      <c r="W131" s="13"/>
      <c r="X131" s="13"/>
    </row>
    <row r="134" spans="1:24" x14ac:dyDescent="0.25">
      <c r="B134" s="5" t="s">
        <v>2</v>
      </c>
      <c r="F134" s="5" t="s">
        <v>3</v>
      </c>
      <c r="K134" s="5" t="s">
        <v>2</v>
      </c>
      <c r="O134" s="5" t="s">
        <v>3</v>
      </c>
      <c r="T134" s="6"/>
      <c r="U134" s="6"/>
      <c r="W134" s="7" t="s">
        <v>4</v>
      </c>
      <c r="X134" s="7" t="s">
        <v>4</v>
      </c>
    </row>
    <row r="135" spans="1:24" x14ac:dyDescent="0.25">
      <c r="A135" s="8" t="s">
        <v>19</v>
      </c>
      <c r="B135" s="7" t="s">
        <v>6</v>
      </c>
      <c r="C135" s="7" t="s">
        <v>7</v>
      </c>
      <c r="E135" s="8" t="s">
        <v>19</v>
      </c>
      <c r="F135" s="7" t="s">
        <v>6</v>
      </c>
      <c r="G135" s="7" t="s">
        <v>7</v>
      </c>
      <c r="J135" s="8" t="s">
        <v>19</v>
      </c>
      <c r="K135" s="7" t="s">
        <v>4</v>
      </c>
      <c r="L135" s="7" t="s">
        <v>8</v>
      </c>
      <c r="N135" s="8" t="s">
        <v>19</v>
      </c>
      <c r="O135" s="7" t="s">
        <v>4</v>
      </c>
      <c r="P135" s="7" t="s">
        <v>8</v>
      </c>
      <c r="S135" s="8" t="s">
        <v>20</v>
      </c>
      <c r="T135" s="5" t="s">
        <v>2</v>
      </c>
      <c r="U135" s="5" t="s">
        <v>3</v>
      </c>
      <c r="V135" s="5"/>
      <c r="W135" s="5" t="s">
        <v>2</v>
      </c>
      <c r="X135" s="5" t="s">
        <v>3</v>
      </c>
    </row>
    <row r="137" spans="1:24" x14ac:dyDescent="0.25">
      <c r="A137" s="9" t="s">
        <v>10</v>
      </c>
      <c r="B137" s="10">
        <f>AVERAGE(B160:B171)</f>
        <v>9.085353108147519</v>
      </c>
      <c r="C137" s="10">
        <f>AVERAGE(C160:C171)</f>
        <v>9.1764178683071087</v>
      </c>
      <c r="E137" s="9" t="s">
        <v>10</v>
      </c>
      <c r="F137" s="10">
        <f>AVERAGE(F160:F171)</f>
        <v>8.6741579388913479</v>
      </c>
      <c r="G137" s="10">
        <f>AVERAGE(G160:G171)</f>
        <v>8.851669437235536</v>
      </c>
      <c r="J137" s="9" t="s">
        <v>10</v>
      </c>
      <c r="K137" s="10">
        <f>AVERAGE(K160:K171)</f>
        <v>8.2955726993379137</v>
      </c>
      <c r="L137" s="10">
        <f>AVERAGE(L160:L171)</f>
        <v>8.5193678145162615</v>
      </c>
      <c r="N137" s="9" t="s">
        <v>10</v>
      </c>
      <c r="O137" s="10">
        <f>AVERAGE(O160:O174)</f>
        <v>8.3658886514226918</v>
      </c>
      <c r="P137" s="10">
        <f>AVERAGE(P160:P174)</f>
        <v>8.6807644406223794</v>
      </c>
      <c r="S137" s="9" t="s">
        <v>10</v>
      </c>
      <c r="T137" s="10">
        <f>AVERAGE(T160:T172)</f>
        <v>1.0134313012208878</v>
      </c>
      <c r="U137" s="10">
        <f>AVERAGE(U160:U171)</f>
        <v>1.0224822761834835</v>
      </c>
      <c r="W137" s="10">
        <f>AVERAGE(W161:W174)</f>
        <v>1.0259705107722514</v>
      </c>
      <c r="X137" s="10">
        <f>AVERAGE(X161:X174)</f>
        <v>1.0373864818258045</v>
      </c>
    </row>
    <row r="138" spans="1:24" x14ac:dyDescent="0.25">
      <c r="A138" s="9" t="s">
        <v>11</v>
      </c>
      <c r="B138">
        <f>_xlfn.STDEV.P(B160:B171)</f>
        <v>1.2336815744125154</v>
      </c>
      <c r="C138">
        <f>_xlfn.STDEV.P(C160:C171)</f>
        <v>1.2459460875196204</v>
      </c>
      <c r="E138" s="9" t="s">
        <v>11</v>
      </c>
      <c r="F138">
        <f>_xlfn.STDEV.P(F160:F171)</f>
        <v>0.99022347818720147</v>
      </c>
      <c r="G138">
        <f>_xlfn.STDEV.P(G160:G171)</f>
        <v>0.94169971590470802</v>
      </c>
      <c r="J138" s="9" t="s">
        <v>11</v>
      </c>
      <c r="K138">
        <f>_xlfn.STDEV.P(K160:K171)</f>
        <v>1.1805044906206725</v>
      </c>
      <c r="L138">
        <f>_xlfn.STDEV.P(L160:L171)</f>
        <v>1.3913353890512776</v>
      </c>
      <c r="N138" s="9" t="s">
        <v>11</v>
      </c>
      <c r="O138">
        <f>_xlfn.STDEV.P(O160:O174)</f>
        <v>1.0567968789466289</v>
      </c>
      <c r="P138">
        <f>_xlfn.STDEV.P(P160:P174)</f>
        <v>1.2742344011158426</v>
      </c>
      <c r="S138" s="9" t="s">
        <v>11</v>
      </c>
      <c r="T138">
        <f>_xlfn.STDEV.P(T160:T172)</f>
        <v>7.6407777384807973E-2</v>
      </c>
      <c r="U138">
        <f>_xlfn.STDEV.P(U160:U171)</f>
        <v>5.3917769385854762E-2</v>
      </c>
      <c r="W138">
        <f>_xlfn.STDEV.P(W160:W174)</f>
        <v>5.5431696403172019E-2</v>
      </c>
      <c r="X138">
        <f>_xlfn.STDEV.P(X160:X174)</f>
        <v>6.4316598042603992E-2</v>
      </c>
    </row>
    <row r="139" spans="1:24" x14ac:dyDescent="0.25">
      <c r="A139" s="9" t="s">
        <v>12</v>
      </c>
      <c r="B139">
        <f>COUNT(B160:B171)</f>
        <v>11</v>
      </c>
      <c r="C139">
        <f>COUNT(C160:C171)</f>
        <v>11</v>
      </c>
      <c r="E139" s="9" t="s">
        <v>12</v>
      </c>
      <c r="F139">
        <f>COUNT(F160:F173)</f>
        <v>12</v>
      </c>
      <c r="G139">
        <f>COUNT(G160:G173)</f>
        <v>12</v>
      </c>
      <c r="J139" s="9" t="s">
        <v>12</v>
      </c>
      <c r="K139">
        <f>COUNT(K160:K171)</f>
        <v>10</v>
      </c>
      <c r="L139">
        <f>COUNT(L160:L171)</f>
        <v>10</v>
      </c>
      <c r="N139" s="9" t="s">
        <v>12</v>
      </c>
      <c r="O139">
        <f>COUNT(O160:O1731)</f>
        <v>14</v>
      </c>
      <c r="P139">
        <f>COUNT(P160:P1731)</f>
        <v>14</v>
      </c>
      <c r="S139" s="9" t="s">
        <v>12</v>
      </c>
      <c r="T139">
        <f>COUNT(T160:T172)</f>
        <v>11</v>
      </c>
      <c r="U139">
        <f>COUNT(U160:U171)</f>
        <v>11</v>
      </c>
      <c r="W139">
        <f>COUNT(W160:W174)</f>
        <v>10</v>
      </c>
      <c r="X139">
        <f>COUNT(X160:X174)</f>
        <v>14</v>
      </c>
    </row>
    <row r="141" spans="1:24" x14ac:dyDescent="0.25">
      <c r="A141" s="9" t="s">
        <v>13</v>
      </c>
      <c r="B141">
        <f>B138/(SQRT(B139))</f>
        <v>0.37196899028192987</v>
      </c>
      <c r="C141">
        <f>C138/(SQRT(C139))</f>
        <v>0.37566688011944471</v>
      </c>
      <c r="E141" s="9" t="s">
        <v>13</v>
      </c>
      <c r="F141">
        <f>F138/(SQRT(F139))</f>
        <v>0.28585289584463414</v>
      </c>
      <c r="G141">
        <f>G138/(SQRT(G139))</f>
        <v>0.27184529223668868</v>
      </c>
      <c r="J141" s="9" t="s">
        <v>13</v>
      </c>
      <c r="K141">
        <f>K138/(SQRT(K139))</f>
        <v>0.37330829784182046</v>
      </c>
      <c r="L141">
        <f>L138/(SQRT(L139))</f>
        <v>0.43997888185985357</v>
      </c>
      <c r="N141" s="9" t="s">
        <v>13</v>
      </c>
      <c r="O141">
        <f>O138/(SQRT(O139))</f>
        <v>0.28244084631645006</v>
      </c>
      <c r="P141">
        <f>P138/(SQRT(P139))</f>
        <v>0.34055346852975443</v>
      </c>
      <c r="S141" s="9" t="s">
        <v>13</v>
      </c>
      <c r="T141">
        <f>T138/(SQRT(T139))</f>
        <v>2.3037811695491892E-2</v>
      </c>
      <c r="U141">
        <f>U138/(SQRT(U139))</f>
        <v>1.6256819144162851E-2</v>
      </c>
      <c r="W141">
        <f>W138/(SQRT(W139))</f>
        <v>1.7529041520098678E-2</v>
      </c>
      <c r="X141">
        <f>X138/(SQRT(X139))</f>
        <v>1.7189333868448547E-2</v>
      </c>
    </row>
    <row r="142" spans="1:24" x14ac:dyDescent="0.25">
      <c r="A142" s="9" t="s">
        <v>14</v>
      </c>
      <c r="B142" s="11">
        <f>_xlfn.F.TEST(B145:B159,C145:C159)</f>
        <v>0.92388754215749092</v>
      </c>
      <c r="E142" s="9" t="s">
        <v>14</v>
      </c>
      <c r="F142" s="11">
        <f>_xlfn.F.TEST(F145:F159,G145:G159)</f>
        <v>0.89763412421814603</v>
      </c>
      <c r="J142" s="9" t="s">
        <v>14</v>
      </c>
      <c r="K142" s="11">
        <f>_xlfn.F.TEST(K145:K159,L145:L159)</f>
        <v>0.77613380365923368</v>
      </c>
      <c r="N142" s="9" t="s">
        <v>14</v>
      </c>
      <c r="O142" s="11">
        <f>_xlfn.F.TEST(O145:O159,P145:P159)</f>
        <v>0.70017823585387029</v>
      </c>
      <c r="S142" s="9" t="s">
        <v>14</v>
      </c>
      <c r="T142" s="11">
        <f>_xlfn.F.TEST(T145:T158,U145:U158)</f>
        <v>0.13619495850526106</v>
      </c>
      <c r="W142" s="11">
        <f>_xlfn.F.TEST(W145:W158,X145:X158)</f>
        <v>0.75278541415600742</v>
      </c>
    </row>
    <row r="143" spans="1:24" x14ac:dyDescent="0.25">
      <c r="A143" s="9" t="s">
        <v>16</v>
      </c>
      <c r="B143" s="4">
        <f>_xlfn.T.TEST(B145:B159,C145:C159,2,1)</f>
        <v>0.68219293721379248</v>
      </c>
      <c r="E143" s="9" t="s">
        <v>16</v>
      </c>
      <c r="F143" s="4">
        <f>_xlfn.T.TEST(F145:F159,G145:G159,2,1)</f>
        <v>0.26461002033004088</v>
      </c>
      <c r="J143" s="9" t="s">
        <v>16</v>
      </c>
      <c r="K143" s="4">
        <f>_xlfn.T.TEST(K145:K159,L145:L159,2,1)</f>
        <v>0.21876195953961064</v>
      </c>
      <c r="N143" s="9" t="s">
        <v>16</v>
      </c>
      <c r="O143" s="4">
        <f>_xlfn.T.TEST(O145:O159,P145:P159,2,1)</f>
        <v>6.3450579320876971E-2</v>
      </c>
      <c r="S143" s="9" t="s">
        <v>16</v>
      </c>
      <c r="T143" s="4">
        <f>_xlfn.T.TEST(T145:T158,U145:U158,2,2)</f>
        <v>0.73568567677103069</v>
      </c>
      <c r="W143" s="4">
        <f>_xlfn.T.TEST(W145:W158,X145:X158,2,1)</f>
        <v>0.13317892228363631</v>
      </c>
    </row>
    <row r="145" spans="1:24" x14ac:dyDescent="0.25">
      <c r="A145" s="12" t="s">
        <v>17</v>
      </c>
      <c r="B145" s="13"/>
      <c r="C145" s="13"/>
      <c r="E145" s="12" t="s">
        <v>17</v>
      </c>
      <c r="F145" s="13"/>
      <c r="G145" s="13"/>
      <c r="J145" s="12" t="s">
        <v>17</v>
      </c>
      <c r="K145" s="13"/>
      <c r="L145" s="13"/>
      <c r="N145" s="12" t="s">
        <v>17</v>
      </c>
      <c r="O145" s="13"/>
      <c r="P145" s="13"/>
      <c r="S145" s="12" t="s">
        <v>17</v>
      </c>
      <c r="T145" s="13"/>
      <c r="U145" s="13"/>
      <c r="V145" s="13"/>
      <c r="W145" s="13"/>
      <c r="X145" s="13"/>
    </row>
    <row r="146" spans="1:24" x14ac:dyDescent="0.25">
      <c r="B146">
        <f t="shared" ref="B146:C156" si="42">LOG(B161)</f>
        <v>0.97174789773289905</v>
      </c>
      <c r="C146">
        <f t="shared" si="42"/>
        <v>1.0164274100683923</v>
      </c>
      <c r="F146">
        <f t="shared" ref="F146:G157" si="43">LOG(F161)</f>
        <v>0.96083573843701786</v>
      </c>
      <c r="G146">
        <f t="shared" si="43"/>
        <v>0.97419793200386906</v>
      </c>
      <c r="K146">
        <f>LOG(K161)</f>
        <v>0.95782132443445189</v>
      </c>
      <c r="L146">
        <f>LOG(L161)</f>
        <v>0.9475862816224595</v>
      </c>
      <c r="O146">
        <f>LOG(O161)</f>
        <v>1.0374853537132556</v>
      </c>
      <c r="P146">
        <f>LOG(P161)</f>
        <v>1.0725953683021952</v>
      </c>
      <c r="T146">
        <f t="shared" ref="T146:U148" si="44">LOG(T161)</f>
        <v>4.4679512335493415E-2</v>
      </c>
      <c r="U146">
        <f t="shared" si="44"/>
        <v>1.3362193566851222E-2</v>
      </c>
      <c r="W146">
        <f>LOG(W161)</f>
        <v>-1.0235042811992339E-2</v>
      </c>
      <c r="X146">
        <f>LOG(X161)</f>
        <v>3.511001458893942E-2</v>
      </c>
    </row>
    <row r="147" spans="1:24" x14ac:dyDescent="0.25">
      <c r="B147">
        <f t="shared" si="42"/>
        <v>1.0261232280375128</v>
      </c>
      <c r="C147">
        <f t="shared" si="42"/>
        <v>1.0611622943634766</v>
      </c>
      <c r="F147">
        <f t="shared" si="43"/>
        <v>1.0193499151932086</v>
      </c>
      <c r="G147">
        <f t="shared" si="43"/>
        <v>1.0090959029520468</v>
      </c>
      <c r="K147">
        <f t="shared" ref="K147:L155" si="45">LOG(K162)</f>
        <v>1.0151912373706469</v>
      </c>
      <c r="L147">
        <f t="shared" si="45"/>
        <v>1.0644254020518584</v>
      </c>
      <c r="O147">
        <f t="shared" ref="O147:P159" si="46">LOG(O162)</f>
        <v>0.97076770728595252</v>
      </c>
      <c r="P147">
        <f t="shared" si="46"/>
        <v>1.0376113875169559</v>
      </c>
      <c r="T147">
        <f t="shared" si="44"/>
        <v>3.5039066325963861E-2</v>
      </c>
      <c r="U147">
        <f t="shared" si="44"/>
        <v>-1.0254012241161866E-2</v>
      </c>
      <c r="W147">
        <f t="shared" ref="W147:X159" si="47">LOG(W162)</f>
        <v>4.9234164681211473E-2</v>
      </c>
      <c r="X147">
        <f t="shared" si="47"/>
        <v>6.68436802310034E-2</v>
      </c>
    </row>
    <row r="148" spans="1:24" ht="28.5" x14ac:dyDescent="0.45">
      <c r="B148">
        <f t="shared" si="42"/>
        <v>0.91233598159752383</v>
      </c>
      <c r="C148">
        <f t="shared" si="42"/>
        <v>0.9526106453328762</v>
      </c>
      <c r="F148">
        <f t="shared" si="43"/>
        <v>0.90310188530791002</v>
      </c>
      <c r="G148">
        <f t="shared" si="43"/>
        <v>0.92513079061042469</v>
      </c>
      <c r="I148" s="1"/>
      <c r="K148">
        <f t="shared" si="45"/>
        <v>0.86246772854184306</v>
      </c>
      <c r="L148">
        <f t="shared" si="45"/>
        <v>0.87133208049919841</v>
      </c>
      <c r="O148">
        <f t="shared" si="46"/>
        <v>0.84060324560886335</v>
      </c>
      <c r="P148">
        <f t="shared" si="46"/>
        <v>0.87973899549146783</v>
      </c>
      <c r="T148">
        <f t="shared" si="44"/>
        <v>4.0274663735352358E-2</v>
      </c>
      <c r="U148">
        <f t="shared" si="44"/>
        <v>2.202890530251465E-2</v>
      </c>
      <c r="W148">
        <f t="shared" si="47"/>
        <v>8.8643519573553316E-3</v>
      </c>
      <c r="X148">
        <f t="shared" si="47"/>
        <v>3.9135749882604501E-2</v>
      </c>
    </row>
    <row r="149" spans="1:24" x14ac:dyDescent="0.25">
      <c r="B149">
        <f t="shared" si="42"/>
        <v>1.0080686875000553</v>
      </c>
      <c r="C149">
        <f t="shared" si="42"/>
        <v>0.93547411838181416</v>
      </c>
      <c r="F149">
        <f t="shared" si="43"/>
        <v>0.99276015741757817</v>
      </c>
      <c r="G149">
        <f t="shared" si="43"/>
        <v>1.0089596870820368</v>
      </c>
      <c r="K149">
        <f t="shared" si="45"/>
        <v>0.88173454616895186</v>
      </c>
      <c r="L149">
        <f t="shared" si="45"/>
        <v>0.920830104682547</v>
      </c>
      <c r="O149">
        <f t="shared" si="46"/>
        <v>0.8709258569847621</v>
      </c>
      <c r="P149">
        <f t="shared" si="46"/>
        <v>0.88582063018555135</v>
      </c>
      <c r="T149">
        <f t="shared" ref="T149:T156" si="48">LOG(T164)</f>
        <v>-7.2594569118241081E-2</v>
      </c>
      <c r="U149">
        <f>LOG(U162)</f>
        <v>-1.0254012241161866E-2</v>
      </c>
      <c r="W149">
        <f t="shared" si="47"/>
        <v>3.9095558513595093E-2</v>
      </c>
      <c r="X149">
        <f t="shared" si="47"/>
        <v>1.4894773200789234E-2</v>
      </c>
    </row>
    <row r="150" spans="1:24" x14ac:dyDescent="0.25">
      <c r="B150">
        <f t="shared" si="42"/>
        <v>0.88721919692618789</v>
      </c>
      <c r="C150">
        <f t="shared" si="42"/>
        <v>0.88765578941461143</v>
      </c>
      <c r="F150">
        <f t="shared" si="43"/>
        <v>0.89201054101307242</v>
      </c>
      <c r="G150">
        <f t="shared" si="43"/>
        <v>0.88689570898259884</v>
      </c>
      <c r="K150">
        <f t="shared" si="45"/>
        <v>0.85786126894473813</v>
      </c>
      <c r="L150">
        <f t="shared" si="45"/>
        <v>0.87440509463356775</v>
      </c>
      <c r="O150">
        <f t="shared" si="46"/>
        <v>0.89969562913585788</v>
      </c>
      <c r="P150">
        <f t="shared" si="46"/>
        <v>0.94534631754038634</v>
      </c>
      <c r="T150">
        <f t="shared" si="48"/>
        <v>4.3659248842357629E-4</v>
      </c>
      <c r="U150">
        <f>LOG(U163)</f>
        <v>2.202890530251465E-2</v>
      </c>
      <c r="W150">
        <f t="shared" si="47"/>
        <v>1.65438256888297E-2</v>
      </c>
      <c r="X150">
        <f t="shared" si="47"/>
        <v>4.5650688404528454E-2</v>
      </c>
    </row>
    <row r="151" spans="1:24" x14ac:dyDescent="0.25">
      <c r="B151">
        <f t="shared" si="42"/>
        <v>0.98988027885099827</v>
      </c>
      <c r="C151">
        <f t="shared" si="42"/>
        <v>1.010865563264848</v>
      </c>
      <c r="F151">
        <f t="shared" si="43"/>
        <v>0.89674460454296101</v>
      </c>
      <c r="G151">
        <f t="shared" si="43"/>
        <v>0.89887642466325024</v>
      </c>
      <c r="K151">
        <f t="shared" si="45"/>
        <v>0.94360006662978002</v>
      </c>
      <c r="L151">
        <f t="shared" si="45"/>
        <v>0.901296277297154</v>
      </c>
      <c r="O151">
        <f t="shared" si="46"/>
        <v>0.94883550284265183</v>
      </c>
      <c r="P151">
        <f t="shared" si="46"/>
        <v>0.95716475701589354</v>
      </c>
      <c r="T151">
        <f t="shared" si="48"/>
        <v>2.098528441384968E-2</v>
      </c>
      <c r="U151">
        <f t="shared" ref="U151:U159" si="49">LOG(U164)</f>
        <v>1.6199529664458638E-2</v>
      </c>
      <c r="W151">
        <f t="shared" si="47"/>
        <v>-4.2303789332626032E-2</v>
      </c>
      <c r="X151">
        <f t="shared" si="47"/>
        <v>8.3292541732416861E-3</v>
      </c>
    </row>
    <row r="152" spans="1:24" x14ac:dyDescent="0.25">
      <c r="B152">
        <f t="shared" si="42"/>
        <v>1.018454853307535</v>
      </c>
      <c r="C152">
        <f t="shared" si="42"/>
        <v>0.98987023703025012</v>
      </c>
      <c r="F152">
        <f t="shared" si="43"/>
        <v>0.92424140640945218</v>
      </c>
      <c r="G152">
        <f t="shared" si="43"/>
        <v>0.98594235073874859</v>
      </c>
      <c r="K152">
        <f t="shared" si="45"/>
        <v>0.82580421927969327</v>
      </c>
      <c r="L152">
        <f t="shared" si="45"/>
        <v>0.82861386882271226</v>
      </c>
      <c r="O152">
        <f t="shared" si="46"/>
        <v>0.87031923923296439</v>
      </c>
      <c r="P152">
        <f t="shared" si="46"/>
        <v>0.85908651110963186</v>
      </c>
      <c r="T152">
        <f t="shared" si="48"/>
        <v>-2.8584616277285004E-2</v>
      </c>
      <c r="U152">
        <f t="shared" si="49"/>
        <v>-5.114832030473475E-3</v>
      </c>
      <c r="W152">
        <f t="shared" si="47"/>
        <v>2.8096495430189575E-3</v>
      </c>
      <c r="X152">
        <f t="shared" si="47"/>
        <v>-1.1232728123332529E-2</v>
      </c>
    </row>
    <row r="153" spans="1:24" x14ac:dyDescent="0.25">
      <c r="B153">
        <f t="shared" si="42"/>
        <v>0.87856865710868759</v>
      </c>
      <c r="C153">
        <f t="shared" si="42"/>
        <v>0.90759875385571631</v>
      </c>
      <c r="F153">
        <f t="shared" si="43"/>
        <v>0.88642638048284594</v>
      </c>
      <c r="G153">
        <f t="shared" si="43"/>
        <v>0.88300735403934338</v>
      </c>
      <c r="K153">
        <f t="shared" si="45"/>
        <v>0.98966322857125288</v>
      </c>
      <c r="L153">
        <f t="shared" si="45"/>
        <v>1.0033343815643512</v>
      </c>
      <c r="O153">
        <f t="shared" si="46"/>
        <v>0.87188750865473907</v>
      </c>
      <c r="P153">
        <f t="shared" si="46"/>
        <v>0.91347447198151943</v>
      </c>
      <c r="T153">
        <f t="shared" si="48"/>
        <v>2.9030096747028781E-2</v>
      </c>
      <c r="U153">
        <f t="shared" si="49"/>
        <v>2.1318201202892013E-3</v>
      </c>
      <c r="W153">
        <f t="shared" si="47"/>
        <v>1.3671152993098333E-2</v>
      </c>
      <c r="X153">
        <f t="shared" si="47"/>
        <v>4.1586963326780343E-2</v>
      </c>
    </row>
    <row r="154" spans="1:24" x14ac:dyDescent="0.25">
      <c r="B154">
        <f t="shared" si="42"/>
        <v>0.95742844295782925</v>
      </c>
      <c r="C154">
        <f t="shared" si="42"/>
        <v>0.94031835401068709</v>
      </c>
      <c r="F154">
        <f t="shared" si="43"/>
        <v>0.92350725978678361</v>
      </c>
      <c r="G154">
        <f t="shared" si="43"/>
        <v>0.9190941919657738</v>
      </c>
      <c r="K154">
        <f t="shared" si="45"/>
        <v>0.86067832013982914</v>
      </c>
      <c r="L154">
        <f t="shared" si="45"/>
        <v>0.87345300817837301</v>
      </c>
      <c r="O154">
        <f t="shared" si="46"/>
        <v>0.94603310727989665</v>
      </c>
      <c r="P154">
        <f t="shared" si="46"/>
        <v>0.93836403616894426</v>
      </c>
      <c r="T154">
        <f t="shared" si="48"/>
        <v>-1.71100889471422E-2</v>
      </c>
      <c r="U154">
        <f t="shared" si="49"/>
        <v>6.1700944329296348E-2</v>
      </c>
      <c r="W154">
        <f t="shared" si="47"/>
        <v>1.2774688038543949E-2</v>
      </c>
      <c r="X154">
        <f t="shared" si="47"/>
        <v>-7.6690711109524221E-3</v>
      </c>
    </row>
    <row r="155" spans="1:24" x14ac:dyDescent="0.25">
      <c r="B155">
        <f t="shared" si="42"/>
        <v>1.0053470773926236</v>
      </c>
      <c r="C155">
        <f t="shared" si="42"/>
        <v>0.99224581242094811</v>
      </c>
      <c r="F155">
        <f t="shared" si="43"/>
        <v>0.88590966584343123</v>
      </c>
      <c r="G155">
        <f t="shared" si="43"/>
        <v>0.91690926344248058</v>
      </c>
      <c r="K155">
        <f t="shared" si="45"/>
        <v>0.95018408503236884</v>
      </c>
      <c r="L155">
        <f t="shared" si="45"/>
        <v>0.96462114708534186</v>
      </c>
      <c r="O155">
        <f t="shared" si="46"/>
        <v>0.95919026776627081</v>
      </c>
      <c r="P155">
        <f t="shared" si="46"/>
        <v>0.97341481424774035</v>
      </c>
      <c r="T155">
        <f t="shared" si="48"/>
        <v>-1.3101264971675519E-2</v>
      </c>
      <c r="U155">
        <f t="shared" si="49"/>
        <v>-3.4190264435026074E-3</v>
      </c>
      <c r="W155">
        <f t="shared" si="47"/>
        <v>1.4437062052973078E-2</v>
      </c>
      <c r="X155">
        <f t="shared" si="47"/>
        <v>1.4224546481469503E-2</v>
      </c>
    </row>
    <row r="156" spans="1:24" x14ac:dyDescent="0.25">
      <c r="B156">
        <f t="shared" si="42"/>
        <v>0.84019411395576349</v>
      </c>
      <c r="C156">
        <f t="shared" si="42"/>
        <v>0.85071813670000829</v>
      </c>
      <c r="F156">
        <f t="shared" si="43"/>
        <v>1.0057026821921375</v>
      </c>
      <c r="G156">
        <f t="shared" si="43"/>
        <v>0.98225799215230081</v>
      </c>
      <c r="O156">
        <f t="shared" si="46"/>
        <v>0.84204640436593392</v>
      </c>
      <c r="P156">
        <f t="shared" si="46"/>
        <v>0.85516972203027242</v>
      </c>
      <c r="T156">
        <f t="shared" si="48"/>
        <v>1.0524022744244795E-2</v>
      </c>
      <c r="U156">
        <f t="shared" si="49"/>
        <v>-4.4130678210097772E-3</v>
      </c>
      <c r="X156">
        <f t="shared" si="47"/>
        <v>1.3123317664338476E-2</v>
      </c>
    </row>
    <row r="157" spans="1:24" x14ac:dyDescent="0.25">
      <c r="F157">
        <f t="shared" si="43"/>
        <v>0.93647792678701003</v>
      </c>
      <c r="G157">
        <f t="shared" si="43"/>
        <v>0.92969056510004222</v>
      </c>
      <c r="O157">
        <f t="shared" si="46"/>
        <v>0.94834099585225262</v>
      </c>
      <c r="P157">
        <f t="shared" si="46"/>
        <v>0.91243109128069699</v>
      </c>
      <c r="U157">
        <f t="shared" si="49"/>
        <v>3.0999597599049456E-2</v>
      </c>
      <c r="X157">
        <f t="shared" si="47"/>
        <v>-3.5909904571555608E-2</v>
      </c>
    </row>
    <row r="158" spans="1:24" x14ac:dyDescent="0.25">
      <c r="O158">
        <f t="shared" si="46"/>
        <v>0.92675618998213771</v>
      </c>
      <c r="P158">
        <f t="shared" si="46"/>
        <v>0.92390983092951717</v>
      </c>
      <c r="U158">
        <f t="shared" si="49"/>
        <v>-2.3444690039836805E-2</v>
      </c>
      <c r="X158">
        <f t="shared" si="47"/>
        <v>-2.8463590526204667E-3</v>
      </c>
    </row>
    <row r="159" spans="1:24" x14ac:dyDescent="0.25">
      <c r="O159">
        <f t="shared" si="46"/>
        <v>0.93513443555046427</v>
      </c>
      <c r="P159">
        <f t="shared" si="46"/>
        <v>0.92542439368585794</v>
      </c>
      <c r="U159">
        <f t="shared" si="49"/>
        <v>-6.787361686967734E-3</v>
      </c>
      <c r="X159">
        <f t="shared" si="47"/>
        <v>-9.7100418646062954E-3</v>
      </c>
    </row>
    <row r="160" spans="1:24" x14ac:dyDescent="0.25">
      <c r="A160" s="12" t="s">
        <v>18</v>
      </c>
      <c r="B160" s="14"/>
      <c r="C160" s="15"/>
      <c r="E160" s="12" t="s">
        <v>18</v>
      </c>
      <c r="F160" s="14"/>
      <c r="G160" s="15"/>
      <c r="J160" s="12" t="s">
        <v>18</v>
      </c>
      <c r="K160" s="14"/>
      <c r="L160" s="15"/>
      <c r="N160" s="12" t="s">
        <v>18</v>
      </c>
      <c r="O160" s="14"/>
      <c r="P160" s="15"/>
      <c r="S160" s="12" t="s">
        <v>18</v>
      </c>
      <c r="T160" s="14"/>
      <c r="U160" s="15"/>
      <c r="V160" s="14"/>
      <c r="W160" s="14"/>
      <c r="X160" s="15"/>
    </row>
    <row r="161" spans="1:24" x14ac:dyDescent="0.25">
      <c r="B161" s="23">
        <v>9.3701792237442891</v>
      </c>
      <c r="C161" s="20">
        <v>10.385500000000002</v>
      </c>
      <c r="F161" s="23">
        <v>9.1376756524456937</v>
      </c>
      <c r="G161" s="18">
        <v>9.4231896551724112</v>
      </c>
      <c r="K161" s="28">
        <v>9.0744711538461544</v>
      </c>
      <c r="L161" s="23">
        <v>8.8631129032258045</v>
      </c>
      <c r="M161" s="11"/>
      <c r="N161" s="11"/>
      <c r="O161" s="23">
        <v>10.901477272727274</v>
      </c>
      <c r="P161" s="23">
        <v>11.819398305084743</v>
      </c>
      <c r="T161">
        <f>C161/B161</f>
        <v>1.1083566015133268</v>
      </c>
      <c r="U161">
        <f>G161/F161</f>
        <v>1.031245801841336</v>
      </c>
      <c r="W161">
        <f>L161/K161</f>
        <v>0.97670847732754462</v>
      </c>
      <c r="X161">
        <f>P161/O161</f>
        <v>1.0842015269484508</v>
      </c>
    </row>
    <row r="162" spans="1:24" x14ac:dyDescent="0.25">
      <c r="B162" s="23">
        <v>10.619968486686892</v>
      </c>
      <c r="C162" s="19">
        <v>11.512305194805197</v>
      </c>
      <c r="F162" s="23">
        <v>10.455622994247655</v>
      </c>
      <c r="G162" s="20">
        <v>10.21164957264957</v>
      </c>
      <c r="K162" s="28">
        <v>10.355980818826563</v>
      </c>
      <c r="L162" s="23">
        <v>11.599129629629628</v>
      </c>
      <c r="M162" s="11"/>
      <c r="N162" s="11"/>
      <c r="O162" s="23">
        <v>9.3490548399687725</v>
      </c>
      <c r="P162" s="23">
        <v>10.90464137931035</v>
      </c>
      <c r="T162">
        <f t="shared" ref="T162:T171" si="50">C162/B162</f>
        <v>1.0840244214695112</v>
      </c>
      <c r="U162">
        <f t="shared" ref="U162:U172" si="51">G162/F162</f>
        <v>0.9766658168784097</v>
      </c>
      <c r="W162">
        <f t="shared" ref="W162:W170" si="52">L162/K162</f>
        <v>1.1200416293300866</v>
      </c>
      <c r="X162">
        <f t="shared" ref="X162:X174" si="53">P162/O162</f>
        <v>1.1663897116841357</v>
      </c>
    </row>
    <row r="163" spans="1:24" x14ac:dyDescent="0.25">
      <c r="B163" s="23">
        <v>8.1721434531450576</v>
      </c>
      <c r="C163" s="19">
        <v>8.966245901639347</v>
      </c>
      <c r="F163" s="23">
        <v>8.0002191780821921</v>
      </c>
      <c r="G163" s="20">
        <v>8.4164857142857148</v>
      </c>
      <c r="K163" s="25">
        <v>7.2856403452685443</v>
      </c>
      <c r="L163" s="23">
        <v>7.4358749999999993</v>
      </c>
      <c r="M163" s="11"/>
      <c r="N163" s="11"/>
      <c r="O163" s="23">
        <v>6.9279260869565222</v>
      </c>
      <c r="P163" s="23">
        <v>7.5812181818181799</v>
      </c>
      <c r="T163">
        <f t="shared" si="50"/>
        <v>1.0971718684390785</v>
      </c>
      <c r="U163">
        <f t="shared" si="51"/>
        <v>1.0520318914941664</v>
      </c>
      <c r="W163">
        <f t="shared" si="52"/>
        <v>1.0206206520788554</v>
      </c>
      <c r="X163">
        <f t="shared" si="53"/>
        <v>1.0942983638482571</v>
      </c>
    </row>
    <row r="164" spans="1:24" x14ac:dyDescent="0.25">
      <c r="B164" s="23">
        <v>10.187525000000001</v>
      </c>
      <c r="C164" s="18">
        <v>8.6193421052631578</v>
      </c>
      <c r="F164" s="23">
        <v>9.8346782782880595</v>
      </c>
      <c r="G164" s="11">
        <v>10.208447204968939</v>
      </c>
      <c r="K164" s="28">
        <v>7.6161334677419354</v>
      </c>
      <c r="L164" s="23">
        <v>8.3335511363636421</v>
      </c>
      <c r="M164" s="11"/>
      <c r="N164" s="11"/>
      <c r="O164" s="23">
        <v>7.4289230004967708</v>
      </c>
      <c r="P164" s="23">
        <v>7.6881284403669721</v>
      </c>
      <c r="T164">
        <f t="shared" si="50"/>
        <v>0.84606831445941555</v>
      </c>
      <c r="U164">
        <f t="shared" si="51"/>
        <v>1.038005201197689</v>
      </c>
      <c r="W164">
        <f t="shared" si="52"/>
        <v>1.0941970977347393</v>
      </c>
      <c r="X164">
        <f t="shared" si="53"/>
        <v>1.0348913886781257</v>
      </c>
    </row>
    <row r="165" spans="1:24" x14ac:dyDescent="0.25">
      <c r="B165" s="23">
        <v>7.7129265734265733</v>
      </c>
      <c r="C165" s="19">
        <v>7.7206842105263158</v>
      </c>
      <c r="F165" s="23">
        <v>7.7984903846153841</v>
      </c>
      <c r="G165" s="22">
        <v>7.7071836734693884</v>
      </c>
      <c r="K165" s="25">
        <v>7.2087716535433071</v>
      </c>
      <c r="L165" s="23">
        <v>7.4886769230769188</v>
      </c>
      <c r="M165" s="11"/>
      <c r="N165" s="11"/>
      <c r="O165" s="23">
        <v>7.937717329036877</v>
      </c>
      <c r="P165" s="23">
        <v>8.8175172413793117</v>
      </c>
      <c r="T165">
        <f t="shared" si="50"/>
        <v>1.001005796830281</v>
      </c>
      <c r="U165">
        <f t="shared" si="51"/>
        <v>0.98829174537085762</v>
      </c>
      <c r="W165">
        <f t="shared" si="52"/>
        <v>1.0388284277802073</v>
      </c>
      <c r="X165">
        <f t="shared" si="53"/>
        <v>1.1108378990927339</v>
      </c>
    </row>
    <row r="166" spans="1:24" x14ac:dyDescent="0.25">
      <c r="B166" s="23">
        <v>9.7696786492374734</v>
      </c>
      <c r="C166" s="19">
        <v>10.253344827586208</v>
      </c>
      <c r="F166" s="23">
        <v>7.8839634920634927</v>
      </c>
      <c r="G166" s="19">
        <v>7.9227586206896561</v>
      </c>
      <c r="K166">
        <v>8.7821341463414626</v>
      </c>
      <c r="L166">
        <v>7.9670267857142836</v>
      </c>
      <c r="M166" s="11"/>
      <c r="N166" s="11"/>
      <c r="O166" s="25">
        <v>8.8886438008130071</v>
      </c>
      <c r="P166" s="23">
        <v>9.0607627118644078</v>
      </c>
      <c r="T166">
        <f t="shared" si="50"/>
        <v>1.049506866675342</v>
      </c>
      <c r="U166">
        <f t="shared" si="51"/>
        <v>1.0049207646211473</v>
      </c>
      <c r="W166">
        <f t="shared" si="52"/>
        <v>0.90718573104844413</v>
      </c>
      <c r="X166">
        <f t="shared" si="53"/>
        <v>1.0193639114029587</v>
      </c>
    </row>
    <row r="167" spans="1:24" x14ac:dyDescent="0.25">
      <c r="B167" s="23">
        <v>10.434096603773586</v>
      </c>
      <c r="C167" s="23">
        <v>9.7694527559055153</v>
      </c>
      <c r="F167" s="23">
        <v>8.3992673745173736</v>
      </c>
      <c r="G167" s="19">
        <v>9.6814933333333375</v>
      </c>
      <c r="K167">
        <v>6.6958269230769227</v>
      </c>
      <c r="L167">
        <v>6.7392857142857157</v>
      </c>
      <c r="M167" s="11"/>
      <c r="N167" s="11"/>
      <c r="O167" s="23">
        <v>7.4185536062378166</v>
      </c>
      <c r="P167" s="23">
        <v>7.2291379310344812</v>
      </c>
      <c r="T167">
        <f t="shared" si="50"/>
        <v>0.93630077685616819</v>
      </c>
      <c r="U167">
        <f t="shared" si="51"/>
        <v>1.1526592620096989</v>
      </c>
      <c r="W167">
        <f t="shared" si="52"/>
        <v>1.0064904292939554</v>
      </c>
      <c r="X167">
        <f t="shared" si="53"/>
        <v>0.97446730383614577</v>
      </c>
    </row>
    <row r="168" spans="1:24" x14ac:dyDescent="0.25">
      <c r="B168" s="23">
        <v>7.5608157894736845</v>
      </c>
      <c r="C168" s="23">
        <v>8.0834871794871805</v>
      </c>
      <c r="F168" s="23">
        <v>7.69885925925926</v>
      </c>
      <c r="G168" s="19">
        <v>7.6384871794871811</v>
      </c>
      <c r="K168">
        <v>9.764797211021504</v>
      </c>
      <c r="L168">
        <v>10.077072463768115</v>
      </c>
      <c r="M168" s="11"/>
      <c r="N168" s="11"/>
      <c r="O168" s="23">
        <v>7.4453909774436102</v>
      </c>
      <c r="P168" s="23">
        <v>8.1935945945945932</v>
      </c>
      <c r="T168">
        <f t="shared" si="50"/>
        <v>1.0691289676361604</v>
      </c>
      <c r="U168">
        <f t="shared" si="51"/>
        <v>0.9921583084273855</v>
      </c>
      <c r="W168">
        <f t="shared" si="52"/>
        <v>1.031979696659153</v>
      </c>
      <c r="X168">
        <f t="shared" si="53"/>
        <v>1.1004921862958874</v>
      </c>
    </row>
    <row r="169" spans="1:24" x14ac:dyDescent="0.25">
      <c r="B169" s="23">
        <v>9.0662657088122582</v>
      </c>
      <c r="C169" s="23">
        <v>8.7160227272727244</v>
      </c>
      <c r="F169" s="23">
        <v>8.3850809523809513</v>
      </c>
      <c r="G169" s="19">
        <v>8.3003076923076904</v>
      </c>
      <c r="K169">
        <v>7.2556833333333337</v>
      </c>
      <c r="L169">
        <v>7.4722777777777782</v>
      </c>
      <c r="M169" s="11"/>
      <c r="N169" s="11"/>
      <c r="O169" s="23">
        <v>8.8314722222222208</v>
      </c>
      <c r="P169" s="23">
        <v>8.6768888888888895</v>
      </c>
      <c r="T169">
        <f t="shared" si="50"/>
        <v>0.96136855097914198</v>
      </c>
      <c r="U169">
        <f t="shared" si="51"/>
        <v>0.98988998907050629</v>
      </c>
      <c r="W169">
        <f t="shared" si="52"/>
        <v>1.0298516948016996</v>
      </c>
      <c r="X169">
        <f t="shared" si="53"/>
        <v>0.98249631211607502</v>
      </c>
    </row>
    <row r="170" spans="1:24" x14ac:dyDescent="0.25">
      <c r="B170" s="23">
        <v>10.123882066276801</v>
      </c>
      <c r="C170" s="23">
        <v>9.8230377358490593</v>
      </c>
      <c r="F170" s="23">
        <v>7.6897047619047623</v>
      </c>
      <c r="G170" s="19">
        <v>8.2586538461538446</v>
      </c>
      <c r="K170">
        <v>8.9162879403794015</v>
      </c>
      <c r="L170">
        <v>9.2176698113207465</v>
      </c>
      <c r="M170" s="11"/>
      <c r="N170" s="11"/>
      <c r="O170" s="23">
        <v>9.1031200000000005</v>
      </c>
      <c r="P170" s="23">
        <v>9.4062131147541006</v>
      </c>
      <c r="T170">
        <f t="shared" si="50"/>
        <v>0.97028369863870001</v>
      </c>
      <c r="U170">
        <f t="shared" si="51"/>
        <v>1.0739884172234659</v>
      </c>
      <c r="W170">
        <f t="shared" si="52"/>
        <v>1.0338012716678282</v>
      </c>
      <c r="X170">
        <f t="shared" si="53"/>
        <v>1.0332955200803791</v>
      </c>
    </row>
    <row r="171" spans="1:24" x14ac:dyDescent="0.25">
      <c r="B171" s="23">
        <v>6.921402635046114</v>
      </c>
      <c r="C171" s="23">
        <v>7.0911739130434777</v>
      </c>
      <c r="F171">
        <v>10.132175</v>
      </c>
      <c r="G171">
        <v>9.5997073170731717</v>
      </c>
      <c r="K171" s="11"/>
      <c r="L171" s="11"/>
      <c r="M171" s="11"/>
      <c r="N171" s="11"/>
      <c r="O171" s="23">
        <v>6.9509858490566021</v>
      </c>
      <c r="P171" s="23">
        <v>7.1642333333333337</v>
      </c>
      <c r="T171">
        <f t="shared" si="50"/>
        <v>1.024528449932639</v>
      </c>
      <c r="U171">
        <f t="shared" si="51"/>
        <v>0.947447839883655</v>
      </c>
      <c r="X171">
        <f t="shared" si="53"/>
        <v>1.0306787395209089</v>
      </c>
    </row>
    <row r="172" spans="1:24" x14ac:dyDescent="0.25">
      <c r="F172">
        <v>8.6392875</v>
      </c>
      <c r="G172">
        <v>8.5053181818181809</v>
      </c>
      <c r="K172" s="11"/>
      <c r="L172" s="11"/>
      <c r="M172" s="11"/>
      <c r="N172" s="11"/>
      <c r="O172" s="23">
        <v>8.8785285560344818</v>
      </c>
      <c r="P172" s="23">
        <v>8.1739333333333342</v>
      </c>
      <c r="U172">
        <f t="shared" si="51"/>
        <v>0.98449301308912118</v>
      </c>
      <c r="X172">
        <f t="shared" si="53"/>
        <v>0.92064054102498161</v>
      </c>
    </row>
    <row r="173" spans="1:24" x14ac:dyDescent="0.25">
      <c r="K173" s="11"/>
      <c r="L173" s="11"/>
      <c r="M173" s="11"/>
      <c r="N173" s="11"/>
      <c r="O173" s="23">
        <v>8.4480444444444451</v>
      </c>
      <c r="P173" s="23">
        <v>8.3928571428571459</v>
      </c>
      <c r="X173">
        <f t="shared" si="53"/>
        <v>0.99346744658480213</v>
      </c>
    </row>
    <row r="174" spans="1:24" x14ac:dyDescent="0.25">
      <c r="K174" s="11"/>
      <c r="L174" s="11"/>
      <c r="M174" s="11"/>
      <c r="N174" s="11"/>
      <c r="O174" s="23">
        <v>8.6126031344792722</v>
      </c>
      <c r="P174" s="23">
        <v>8.4221775700934582</v>
      </c>
      <c r="X174">
        <f t="shared" si="53"/>
        <v>0.97788989444742047</v>
      </c>
    </row>
    <row r="175" spans="1:24" x14ac:dyDescent="0.25">
      <c r="A175" s="13"/>
      <c r="B175" s="13"/>
      <c r="C175" s="13"/>
      <c r="E175" s="13"/>
      <c r="F175" s="13"/>
      <c r="G175" s="13"/>
      <c r="J175" s="13"/>
      <c r="K175" s="13"/>
      <c r="L175" s="13"/>
      <c r="N175" s="13"/>
      <c r="O175" s="13"/>
      <c r="P175" s="13"/>
      <c r="S175" s="13"/>
      <c r="T175" s="13"/>
      <c r="U175" s="13"/>
      <c r="V175" s="13"/>
      <c r="W175" s="13"/>
      <c r="X175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2"/>
  <sheetViews>
    <sheetView zoomScale="70" zoomScaleNormal="70" workbookViewId="0">
      <selection sqref="A1:XFD1"/>
    </sheetView>
  </sheetViews>
  <sheetFormatPr defaultColWidth="11" defaultRowHeight="15.75" x14ac:dyDescent="0.25"/>
  <cols>
    <col min="1" max="1" width="16.875" customWidth="1"/>
    <col min="9" max="9" width="16.875" customWidth="1"/>
    <col min="17" max="17" width="17" customWidth="1"/>
    <col min="25" max="25" width="16.875" customWidth="1"/>
  </cols>
  <sheetData>
    <row r="1" spans="1:31" ht="28.5" x14ac:dyDescent="0.45">
      <c r="A1" s="1" t="s">
        <v>133</v>
      </c>
    </row>
    <row r="2" spans="1:31" ht="28.5" x14ac:dyDescent="0.45">
      <c r="A2" s="1"/>
    </row>
    <row r="3" spans="1:31" ht="28.5" x14ac:dyDescent="0.45">
      <c r="A3" s="1" t="s">
        <v>41</v>
      </c>
    </row>
    <row r="7" spans="1:31" x14ac:dyDescent="0.25">
      <c r="A7" s="4" t="s">
        <v>1</v>
      </c>
      <c r="I7" s="4" t="s">
        <v>1</v>
      </c>
      <c r="Q7" s="4" t="s">
        <v>109</v>
      </c>
      <c r="Y7" s="4" t="s">
        <v>110</v>
      </c>
    </row>
    <row r="8" spans="1:31" x14ac:dyDescent="0.25">
      <c r="B8" s="5" t="s">
        <v>2</v>
      </c>
      <c r="C8" s="5"/>
      <c r="D8" s="5"/>
      <c r="E8" s="5"/>
      <c r="F8" s="5"/>
      <c r="G8" s="5"/>
      <c r="J8" s="5" t="s">
        <v>107</v>
      </c>
      <c r="K8" s="5"/>
      <c r="L8" s="5"/>
      <c r="M8" s="5"/>
      <c r="N8" s="5"/>
      <c r="O8" s="5"/>
      <c r="R8" s="5" t="s">
        <v>2</v>
      </c>
      <c r="S8" s="5"/>
      <c r="T8" s="5"/>
      <c r="U8" s="5"/>
      <c r="V8" s="5"/>
      <c r="W8" s="5"/>
      <c r="Z8" s="5" t="s">
        <v>107</v>
      </c>
      <c r="AA8" s="5"/>
      <c r="AB8" s="5"/>
      <c r="AC8" s="5"/>
      <c r="AD8" s="5"/>
      <c r="AE8" s="5"/>
    </row>
    <row r="9" spans="1:31" x14ac:dyDescent="0.25">
      <c r="A9" s="8" t="s">
        <v>5</v>
      </c>
      <c r="B9" s="7" t="s">
        <v>102</v>
      </c>
      <c r="C9" s="7" t="s">
        <v>103</v>
      </c>
      <c r="D9" s="5" t="s">
        <v>104</v>
      </c>
      <c r="E9" s="5" t="s">
        <v>105</v>
      </c>
      <c r="F9" s="5" t="s">
        <v>106</v>
      </c>
      <c r="G9" s="5" t="s">
        <v>108</v>
      </c>
      <c r="I9" s="8" t="s">
        <v>5</v>
      </c>
      <c r="J9" s="7" t="s">
        <v>102</v>
      </c>
      <c r="K9" s="7" t="s">
        <v>103</v>
      </c>
      <c r="L9" s="5" t="s">
        <v>104</v>
      </c>
      <c r="M9" s="5" t="s">
        <v>105</v>
      </c>
      <c r="N9" s="5" t="s">
        <v>106</v>
      </c>
      <c r="O9" s="5" t="s">
        <v>108</v>
      </c>
      <c r="Q9" s="8" t="s">
        <v>5</v>
      </c>
      <c r="R9" s="7" t="s">
        <v>102</v>
      </c>
      <c r="S9" s="7" t="s">
        <v>103</v>
      </c>
      <c r="T9" s="5" t="s">
        <v>104</v>
      </c>
      <c r="U9" s="5" t="s">
        <v>105</v>
      </c>
      <c r="V9" s="5" t="s">
        <v>106</v>
      </c>
      <c r="W9" s="5" t="s">
        <v>108</v>
      </c>
      <c r="Y9" s="8" t="s">
        <v>5</v>
      </c>
      <c r="Z9" s="7" t="s">
        <v>102</v>
      </c>
      <c r="AA9" s="7" t="s">
        <v>103</v>
      </c>
      <c r="AB9" s="5" t="s">
        <v>104</v>
      </c>
      <c r="AC9" s="5" t="s">
        <v>105</v>
      </c>
      <c r="AD9" s="5" t="s">
        <v>106</v>
      </c>
      <c r="AE9" s="5" t="s">
        <v>108</v>
      </c>
    </row>
    <row r="11" spans="1:31" x14ac:dyDescent="0.25">
      <c r="A11" s="9" t="s">
        <v>10</v>
      </c>
      <c r="B11">
        <f>AVERAGE(B35:B50)</f>
        <v>0.72399999999999998</v>
      </c>
      <c r="C11">
        <f t="shared" ref="C11:F11" si="0">AVERAGE(C35:C50)</f>
        <v>0.58799999999999997</v>
      </c>
      <c r="D11">
        <f t="shared" si="0"/>
        <v>0.65</v>
      </c>
      <c r="E11">
        <f t="shared" si="0"/>
        <v>0.80600000000000005</v>
      </c>
      <c r="F11">
        <f t="shared" si="0"/>
        <v>0.77600000000000002</v>
      </c>
      <c r="G11">
        <f>AVERAGE(G35:G49)</f>
        <v>0.82363470319634691</v>
      </c>
      <c r="I11" s="9" t="s">
        <v>10</v>
      </c>
      <c r="J11">
        <f>AVERAGE(J35:J50)</f>
        <v>0.52409071910220417</v>
      </c>
      <c r="K11">
        <f t="shared" ref="K11:O11" si="1">AVERAGE(K35:K50)</f>
        <v>0.56666666666666665</v>
      </c>
      <c r="L11">
        <f t="shared" si="1"/>
        <v>0.56460905349794244</v>
      </c>
      <c r="M11">
        <f t="shared" si="1"/>
        <v>0.53703703703703709</v>
      </c>
      <c r="N11">
        <f t="shared" si="1"/>
        <v>0.4824074074074074</v>
      </c>
      <c r="O11">
        <f t="shared" si="1"/>
        <v>0.54973811846182075</v>
      </c>
      <c r="Q11" s="9" t="s">
        <v>10</v>
      </c>
      <c r="R11">
        <f>AVERAGE(R35:R50)</f>
        <v>0.51947982237837309</v>
      </c>
      <c r="S11">
        <f t="shared" ref="S11:V11" si="2">AVERAGE(S35:S50)</f>
        <v>0.56697624676348068</v>
      </c>
      <c r="T11">
        <f t="shared" si="2"/>
        <v>0.54488386691776514</v>
      </c>
      <c r="U11">
        <f t="shared" si="2"/>
        <v>0.54230769230769238</v>
      </c>
      <c r="V11">
        <f t="shared" si="2"/>
        <v>0.65736880690714494</v>
      </c>
      <c r="W11">
        <f>AVERAGE(W35:W49)</f>
        <v>0.63985056132576057</v>
      </c>
      <c r="Y11" s="9" t="s">
        <v>10</v>
      </c>
      <c r="Z11">
        <f>AVERAGE(Z35:Z50)</f>
        <v>0.49272622256449744</v>
      </c>
      <c r="AA11">
        <f t="shared" ref="AA11:AE11" si="3">AVERAGE(AA35:AA50)</f>
        <v>0.59923277581709367</v>
      </c>
      <c r="AB11">
        <f t="shared" si="3"/>
        <v>0.54857204941950699</v>
      </c>
      <c r="AC11">
        <f t="shared" si="3"/>
        <v>0.59545454545454546</v>
      </c>
      <c r="AD11">
        <f t="shared" si="3"/>
        <v>0.52380952380952384</v>
      </c>
      <c r="AE11">
        <f t="shared" si="3"/>
        <v>0.62106960195425187</v>
      </c>
    </row>
    <row r="12" spans="1:31" x14ac:dyDescent="0.25">
      <c r="A12" s="9" t="s">
        <v>11</v>
      </c>
      <c r="B12">
        <f>_xlfn.STDEV.P(B35:B50)</f>
        <v>0.20025983121934357</v>
      </c>
      <c r="C12">
        <f>_xlfn.STDEV.P(C35:C50)</f>
        <v>0.22085289221561019</v>
      </c>
      <c r="D12">
        <f t="shared" ref="D12:F12" si="4">_xlfn.STDEV.P(D35:D50)</f>
        <v>0.27114571728131714</v>
      </c>
      <c r="E12">
        <f t="shared" si="4"/>
        <v>0.31052214091751967</v>
      </c>
      <c r="F12">
        <f t="shared" si="4"/>
        <v>0.3479425239892357</v>
      </c>
      <c r="G12">
        <f>_xlfn.STDEV.P(G35:G49)</f>
        <v>0.39791847808032893</v>
      </c>
      <c r="I12" s="9" t="s">
        <v>11</v>
      </c>
      <c r="J12">
        <f>_xlfn.STDEV.P(J35:J50)</f>
        <v>0.17065298933622153</v>
      </c>
      <c r="K12">
        <f t="shared" ref="K12:O12" si="5">_xlfn.STDEV.P(K35:K50)</f>
        <v>0.24894840558231207</v>
      </c>
      <c r="L12">
        <f t="shared" si="5"/>
        <v>0.20697604401390102</v>
      </c>
      <c r="M12">
        <f t="shared" si="5"/>
        <v>0.20119669415616381</v>
      </c>
      <c r="N12">
        <f t="shared" si="5"/>
        <v>0.1785765235408763</v>
      </c>
      <c r="O12">
        <f t="shared" si="5"/>
        <v>0.19609873922200188</v>
      </c>
      <c r="Q12" s="9" t="s">
        <v>11</v>
      </c>
      <c r="R12">
        <f>_xlfn.STDEV.P(R35:R50)</f>
        <v>0.2872943755718409</v>
      </c>
      <c r="S12">
        <f>_xlfn.STDEV.P(S35:S50)</f>
        <v>0.28014562775936458</v>
      </c>
      <c r="T12">
        <f t="shared" ref="T12:V12" si="6">_xlfn.STDEV.P(T35:T50)</f>
        <v>0.26382696889990798</v>
      </c>
      <c r="U12">
        <f t="shared" si="6"/>
        <v>0.24708838505083344</v>
      </c>
      <c r="V12">
        <f t="shared" si="6"/>
        <v>0.34544770695085858</v>
      </c>
      <c r="W12">
        <f>_xlfn.STDEV.P(W35:W49)</f>
        <v>0.21290462242125738</v>
      </c>
      <c r="Y12" s="9" t="s">
        <v>11</v>
      </c>
      <c r="Z12">
        <f>_xlfn.STDEV.P(Z35:Z50)</f>
        <v>0.42909136322950409</v>
      </c>
      <c r="AA12">
        <f t="shared" ref="AA12:AE12" si="7">_xlfn.STDEV.P(AA35:AA50)</f>
        <v>0.47430718080883166</v>
      </c>
      <c r="AB12">
        <f t="shared" si="7"/>
        <v>0.45602747250638276</v>
      </c>
      <c r="AC12">
        <f t="shared" si="7"/>
        <v>0.41888312484660212</v>
      </c>
      <c r="AD12">
        <f t="shared" si="7"/>
        <v>0.40087772181278047</v>
      </c>
      <c r="AE12">
        <f t="shared" si="7"/>
        <v>0.36001946805700868</v>
      </c>
    </row>
    <row r="13" spans="1:31" x14ac:dyDescent="0.25">
      <c r="A13" s="9" t="s">
        <v>12</v>
      </c>
      <c r="B13">
        <f>COUNT(B35:B50)</f>
        <v>5</v>
      </c>
      <c r="C13">
        <f>COUNT(C35:C50)</f>
        <v>5</v>
      </c>
      <c r="D13">
        <f t="shared" ref="D13:F13" si="8">COUNT(D35:D50)</f>
        <v>5</v>
      </c>
      <c r="E13">
        <f t="shared" si="8"/>
        <v>5</v>
      </c>
      <c r="F13">
        <f t="shared" si="8"/>
        <v>5</v>
      </c>
      <c r="G13">
        <f>COUNT(G35:G49)</f>
        <v>5</v>
      </c>
      <c r="I13" s="9" t="s">
        <v>12</v>
      </c>
      <c r="J13">
        <f>COUNT(J35:J50)</f>
        <v>9</v>
      </c>
      <c r="K13">
        <f t="shared" ref="K13:O13" si="9">COUNT(K35:K50)</f>
        <v>9</v>
      </c>
      <c r="L13">
        <f t="shared" si="9"/>
        <v>9</v>
      </c>
      <c r="M13">
        <f t="shared" si="9"/>
        <v>9</v>
      </c>
      <c r="N13">
        <f t="shared" si="9"/>
        <v>9</v>
      </c>
      <c r="O13">
        <f t="shared" si="9"/>
        <v>9</v>
      </c>
      <c r="Q13" s="9" t="s">
        <v>12</v>
      </c>
      <c r="R13">
        <f>COUNT(R35:R50)</f>
        <v>9</v>
      </c>
      <c r="S13">
        <f>COUNT(S35:S50)</f>
        <v>9</v>
      </c>
      <c r="T13">
        <f t="shared" ref="T13:V13" si="10">COUNT(T35:T50)</f>
        <v>9</v>
      </c>
      <c r="U13">
        <f t="shared" si="10"/>
        <v>9</v>
      </c>
      <c r="V13">
        <f t="shared" si="10"/>
        <v>9</v>
      </c>
      <c r="W13">
        <f>COUNT(W35:W49)</f>
        <v>9</v>
      </c>
      <c r="Y13" s="9" t="s">
        <v>12</v>
      </c>
      <c r="Z13">
        <f>COUNT(Z35:Z50)</f>
        <v>7</v>
      </c>
      <c r="AA13">
        <f t="shared" ref="AA13:AE13" si="11">COUNT(AA35:AA50)</f>
        <v>7</v>
      </c>
      <c r="AB13">
        <f t="shared" si="11"/>
        <v>7</v>
      </c>
      <c r="AC13">
        <f t="shared" si="11"/>
        <v>7</v>
      </c>
      <c r="AD13">
        <f t="shared" si="11"/>
        <v>7</v>
      </c>
      <c r="AE13">
        <f t="shared" si="11"/>
        <v>7</v>
      </c>
    </row>
    <row r="15" spans="1:31" x14ac:dyDescent="0.25">
      <c r="A15" s="9" t="s">
        <v>13</v>
      </c>
      <c r="B15">
        <f>B12/(SQRT(B13))</f>
        <v>8.9558919153817362E-2</v>
      </c>
      <c r="C15">
        <f>C12/(SQRT(C13))</f>
        <v>9.8768416004307705E-2</v>
      </c>
      <c r="D15">
        <f t="shared" ref="D15:F15" si="12">D12/(SQRT(D13))</f>
        <v>0.12126005112979292</v>
      </c>
      <c r="E15">
        <f t="shared" si="12"/>
        <v>0.13886972312206858</v>
      </c>
      <c r="F15">
        <f t="shared" si="12"/>
        <v>0.15560462718055645</v>
      </c>
      <c r="G15">
        <f t="shared" ref="G15" si="13">G12/(SQRT(G13))</f>
        <v>0.17795455329817508</v>
      </c>
      <c r="I15" s="9" t="s">
        <v>13</v>
      </c>
      <c r="J15">
        <f>J12/(SQRT(J13))</f>
        <v>5.6884329778740507E-2</v>
      </c>
      <c r="K15">
        <f>K12/(SQRT(K13))</f>
        <v>8.2982801860770686E-2</v>
      </c>
      <c r="L15">
        <f t="shared" ref="L15:O15" si="14">L12/(SQRT(L13))</f>
        <v>6.8992014671300339E-2</v>
      </c>
      <c r="M15">
        <f t="shared" si="14"/>
        <v>6.7065564718721271E-2</v>
      </c>
      <c r="N15">
        <f t="shared" si="14"/>
        <v>5.9525507846958765E-2</v>
      </c>
      <c r="O15">
        <f t="shared" si="14"/>
        <v>6.5366246407333961E-2</v>
      </c>
      <c r="Q15" s="9" t="s">
        <v>13</v>
      </c>
      <c r="R15">
        <f>R12/(SQRT(R13))</f>
        <v>9.5764791857280304E-2</v>
      </c>
      <c r="S15">
        <f>S12/(SQRT(S13))</f>
        <v>9.3381875919788193E-2</v>
      </c>
      <c r="T15">
        <f t="shared" ref="T15:W15" si="15">T12/(SQRT(T13))</f>
        <v>8.7942322966635997E-2</v>
      </c>
      <c r="U15">
        <f t="shared" si="15"/>
        <v>8.2362795016944476E-2</v>
      </c>
      <c r="V15">
        <f t="shared" si="15"/>
        <v>0.11514923565028619</v>
      </c>
      <c r="W15">
        <f t="shared" si="15"/>
        <v>7.0968207473752459E-2</v>
      </c>
      <c r="Y15" s="9" t="s">
        <v>13</v>
      </c>
      <c r="Z15">
        <f>Z12/(SQRT(Z13))</f>
        <v>0.16218129097585041</v>
      </c>
      <c r="AA15">
        <f>AA12/(SQRT(AA13))</f>
        <v>0.17927126363890231</v>
      </c>
      <c r="AB15">
        <f t="shared" ref="AB15:AE15" si="16">AB12/(SQRT(AB13))</f>
        <v>0.17236218332360481</v>
      </c>
      <c r="AC15">
        <f t="shared" si="16"/>
        <v>0.15832293953510429</v>
      </c>
      <c r="AD15">
        <f t="shared" si="16"/>
        <v>0.15151753686610717</v>
      </c>
      <c r="AE15">
        <f t="shared" si="16"/>
        <v>0.1360745685172296</v>
      </c>
    </row>
    <row r="16" spans="1:31" x14ac:dyDescent="0.25">
      <c r="A16" s="9"/>
      <c r="B16" s="11"/>
      <c r="I16" s="9"/>
      <c r="J16" s="11"/>
      <c r="Q16" s="9"/>
      <c r="R16" s="11"/>
      <c r="Y16" s="9"/>
      <c r="Z16" s="11"/>
    </row>
    <row r="17" spans="1:31" x14ac:dyDescent="0.25">
      <c r="A17" s="9"/>
      <c r="B17" s="4"/>
      <c r="I17" s="9"/>
      <c r="J17" s="4"/>
      <c r="Q17" s="9"/>
      <c r="R17" s="4"/>
      <c r="Y17" s="9"/>
      <c r="Z17" s="4"/>
    </row>
    <row r="19" spans="1:31" x14ac:dyDescent="0.25">
      <c r="A19" s="12" t="s">
        <v>17</v>
      </c>
      <c r="B19" s="13"/>
      <c r="C19" s="13"/>
      <c r="D19" s="13"/>
      <c r="E19" s="13"/>
      <c r="F19" s="13"/>
      <c r="G19" s="13"/>
      <c r="I19" s="12" t="s">
        <v>17</v>
      </c>
      <c r="J19" s="13"/>
      <c r="K19" s="13"/>
      <c r="L19" s="13"/>
      <c r="M19" s="13"/>
      <c r="N19" s="13"/>
      <c r="O19" s="13"/>
      <c r="Q19" s="12" t="s">
        <v>17</v>
      </c>
      <c r="R19" s="13"/>
      <c r="S19" s="13"/>
      <c r="T19" s="13"/>
      <c r="U19" s="13"/>
      <c r="V19" s="13"/>
      <c r="W19" s="13"/>
      <c r="Y19" s="12" t="s">
        <v>17</v>
      </c>
      <c r="Z19" s="13"/>
      <c r="AA19" s="13"/>
      <c r="AB19" s="13"/>
      <c r="AC19" s="13"/>
      <c r="AD19" s="13"/>
      <c r="AE19" s="13"/>
    </row>
    <row r="20" spans="1:31" x14ac:dyDescent="0.25">
      <c r="B20">
        <f>LOG(B36)</f>
        <v>-7.0581074285707285E-2</v>
      </c>
      <c r="C20">
        <f>LOG(C36)</f>
        <v>-0.24412514432750865</v>
      </c>
      <c r="D20">
        <f t="shared" ref="D20:F20" si="17">LOG(D36)</f>
        <v>-0.10790539730951958</v>
      </c>
      <c r="E20">
        <f t="shared" si="17"/>
        <v>-9.1514981121350217E-2</v>
      </c>
      <c r="F20">
        <f t="shared" si="17"/>
        <v>-4.5757490560675115E-2</v>
      </c>
      <c r="G20">
        <f t="shared" ref="G20" si="18">LOG(G36)</f>
        <v>-6.2147906748844461E-2</v>
      </c>
      <c r="J20">
        <f>LOG(J36)</f>
        <v>-0.16536739366390812</v>
      </c>
      <c r="K20">
        <f>LOG(K36)</f>
        <v>0</v>
      </c>
      <c r="L20">
        <f t="shared" ref="L20:O20" si="19">LOG(L36)</f>
        <v>-8.795517035512998E-2</v>
      </c>
      <c r="M20">
        <f t="shared" si="19"/>
        <v>-0.18708664335714442</v>
      </c>
      <c r="N20">
        <f t="shared" si="19"/>
        <v>-0.24667233334138852</v>
      </c>
      <c r="O20">
        <f t="shared" si="19"/>
        <v>-9.6910013008056392E-2</v>
      </c>
      <c r="R20">
        <f>LOG(R36)</f>
        <v>-0.27300127206373792</v>
      </c>
      <c r="S20">
        <f>LOG(S36)</f>
        <v>-0.11539341870206953</v>
      </c>
      <c r="T20">
        <f t="shared" ref="T20:W20" si="20">LOG(T36)</f>
        <v>-5.3875380782854601E-2</v>
      </c>
      <c r="U20">
        <f t="shared" si="20"/>
        <v>-0.11539341870206953</v>
      </c>
      <c r="V20">
        <f t="shared" si="20"/>
        <v>-8.795517035512998E-2</v>
      </c>
      <c r="W20">
        <f t="shared" si="20"/>
        <v>-9.4786319378200853E-2</v>
      </c>
    </row>
    <row r="21" spans="1:31" x14ac:dyDescent="0.25">
      <c r="B21">
        <f t="shared" ref="B21:F26" si="21">LOG(B37)</f>
        <v>-0.45593195564972439</v>
      </c>
      <c r="C21">
        <f t="shared" si="21"/>
        <v>-0.63827216398240705</v>
      </c>
      <c r="D21">
        <f t="shared" si="21"/>
        <v>-0.6020599913279624</v>
      </c>
      <c r="E21">
        <f t="shared" si="21"/>
        <v>-0.49485002168009401</v>
      </c>
      <c r="F21">
        <f t="shared" si="21"/>
        <v>-0.55284196865778079</v>
      </c>
      <c r="G21">
        <f t="shared" ref="G21" si="22">LOG(G37)</f>
        <v>-0.63202321470540557</v>
      </c>
      <c r="J21">
        <f t="shared" ref="J21:O27" si="23">LOG(J37)</f>
        <v>-0.17609125905568127</v>
      </c>
      <c r="K21">
        <f t="shared" ref="K21:O21" si="24">LOG(K37)</f>
        <v>-0.23408320603336796</v>
      </c>
      <c r="L21">
        <f t="shared" si="24"/>
        <v>-0.18708664335714442</v>
      </c>
      <c r="M21">
        <f t="shared" si="24"/>
        <v>-0.18708664335714442</v>
      </c>
      <c r="N21">
        <f t="shared" si="24"/>
        <v>-0.19836765376683349</v>
      </c>
      <c r="O21">
        <f t="shared" si="24"/>
        <v>-0.1866843325531054</v>
      </c>
      <c r="R21">
        <f t="shared" ref="R21:W29" si="25">LOG(R37)</f>
        <v>-0.15490195998574319</v>
      </c>
      <c r="S21">
        <f t="shared" si="25"/>
        <v>-0.11539341870206953</v>
      </c>
      <c r="T21">
        <f t="shared" si="25"/>
        <v>-0.15490195998574319</v>
      </c>
      <c r="U21">
        <f t="shared" si="25"/>
        <v>-0.36317790241282566</v>
      </c>
      <c r="V21">
        <f t="shared" si="25"/>
        <v>-0.15490195998574319</v>
      </c>
      <c r="W21">
        <f t="shared" si="25"/>
        <v>-0.2609853544703572</v>
      </c>
      <c r="Z21">
        <f t="shared" ref="Z21:AE21" si="26">LOG(Z37)</f>
        <v>0.14495585013018711</v>
      </c>
      <c r="AA21">
        <f t="shared" si="26"/>
        <v>0.17354407004180133</v>
      </c>
      <c r="AB21">
        <f t="shared" si="26"/>
        <v>0.1563472008599241</v>
      </c>
      <c r="AC21">
        <f t="shared" si="26"/>
        <v>0.1563472008599241</v>
      </c>
      <c r="AD21">
        <f t="shared" si="26"/>
        <v>0.14092684199243027</v>
      </c>
      <c r="AE21">
        <f t="shared" si="26"/>
        <v>0.10961120185247555</v>
      </c>
    </row>
    <row r="22" spans="1:31" x14ac:dyDescent="0.25">
      <c r="B22">
        <f t="shared" si="21"/>
        <v>-6.5501548756432285E-2</v>
      </c>
      <c r="C22">
        <f t="shared" si="21"/>
        <v>-8.6186147616283335E-2</v>
      </c>
      <c r="D22">
        <f t="shared" si="21"/>
        <v>-8.6186147616283335E-2</v>
      </c>
      <c r="E22">
        <f t="shared" si="21"/>
        <v>-8.7739243075051505E-3</v>
      </c>
      <c r="F22">
        <f t="shared" si="21"/>
        <v>-3.1517051446064863E-2</v>
      </c>
      <c r="G22">
        <f t="shared" ref="G22" si="27">LOG(G38)</f>
        <v>7.9181246047624818E-2</v>
      </c>
      <c r="J22">
        <f t="shared" si="23"/>
        <v>-0.7346855566025533</v>
      </c>
      <c r="K22">
        <f t="shared" ref="K22:O22" si="28">LOG(K38)</f>
        <v>-0.7367585652254186</v>
      </c>
      <c r="L22">
        <f t="shared" si="28"/>
        <v>-0.54770232900536975</v>
      </c>
      <c r="M22">
        <f t="shared" si="28"/>
        <v>-0.82390874094431876</v>
      </c>
      <c r="N22">
        <f t="shared" si="28"/>
        <v>-0.63202321470540557</v>
      </c>
      <c r="O22">
        <f t="shared" si="28"/>
        <v>-0.64998354364514521</v>
      </c>
      <c r="R22">
        <f t="shared" si="25"/>
        <v>-0.54770232900536975</v>
      </c>
      <c r="S22">
        <f t="shared" si="25"/>
        <v>-0.34678748622465633</v>
      </c>
      <c r="T22">
        <f t="shared" si="25"/>
        <v>-0.22184874961635639</v>
      </c>
      <c r="U22">
        <f t="shared" si="25"/>
        <v>-0.28678955654937088</v>
      </c>
      <c r="V22">
        <f t="shared" si="25"/>
        <v>-0.20994952631664862</v>
      </c>
      <c r="W22">
        <f t="shared" si="25"/>
        <v>-0.23512194004182996</v>
      </c>
      <c r="Z22">
        <f t="shared" ref="Z22:AE22" si="29">LOG(Z38)</f>
        <v>-0.11539341870206953</v>
      </c>
      <c r="AA22">
        <f t="shared" si="29"/>
        <v>-2.2276394711152253E-2</v>
      </c>
      <c r="AB22">
        <f t="shared" si="29"/>
        <v>-0.10605339244792618</v>
      </c>
      <c r="AC22">
        <f t="shared" si="29"/>
        <v>-2.9963223377443209E-2</v>
      </c>
      <c r="AD22">
        <f t="shared" si="29"/>
        <v>-0.17609125905568127</v>
      </c>
      <c r="AE22">
        <f t="shared" si="29"/>
        <v>-1.675942287096565E-2</v>
      </c>
    </row>
    <row r="23" spans="1:31" x14ac:dyDescent="0.25">
      <c r="J23">
        <f t="shared" si="23"/>
        <v>-0.16536739366390812</v>
      </c>
      <c r="K23">
        <f t="shared" si="23"/>
        <v>-6.2147906748844461E-2</v>
      </c>
      <c r="L23">
        <f t="shared" si="23"/>
        <v>-7.0581074285707285E-2</v>
      </c>
      <c r="M23">
        <f t="shared" si="23"/>
        <v>-0.13469857389745624</v>
      </c>
      <c r="N23">
        <f t="shared" si="23"/>
        <v>-9.6910013008056392E-2</v>
      </c>
      <c r="O23">
        <f t="shared" si="23"/>
        <v>-0.17975003791466232</v>
      </c>
      <c r="R23">
        <f t="shared" si="25"/>
        <v>-0.52287874528033762</v>
      </c>
      <c r="S23">
        <f t="shared" si="25"/>
        <v>-0.38021124171160603</v>
      </c>
      <c r="T23">
        <f t="shared" si="25"/>
        <v>-0.45593195564972439</v>
      </c>
      <c r="U23">
        <f t="shared" si="25"/>
        <v>-0.38021124171160603</v>
      </c>
      <c r="V23">
        <f t="shared" si="25"/>
        <v>-0.54770232900536975</v>
      </c>
      <c r="W23">
        <f t="shared" si="25"/>
        <v>-0.35654732351381258</v>
      </c>
      <c r="Z23">
        <f t="shared" ref="Z23:AE23" si="30">LOG(Z39)</f>
        <v>-0.25963731050575611</v>
      </c>
      <c r="AA23">
        <f t="shared" si="30"/>
        <v>-7.7412223308778144E-2</v>
      </c>
      <c r="AB23">
        <f t="shared" si="30"/>
        <v>-8.5914628706593249E-2</v>
      </c>
      <c r="AC23">
        <f t="shared" si="30"/>
        <v>-0.20888377245198872</v>
      </c>
      <c r="AD23">
        <f t="shared" si="30"/>
        <v>-0.18708664335714442</v>
      </c>
      <c r="AE23">
        <f t="shared" si="30"/>
        <v>-0.16046991422468546</v>
      </c>
    </row>
    <row r="24" spans="1:31" x14ac:dyDescent="0.25">
      <c r="J24">
        <f t="shared" si="23"/>
        <v>-0.2451721781989803</v>
      </c>
      <c r="K24">
        <f t="shared" si="23"/>
        <v>-0.49939764943081472</v>
      </c>
      <c r="L24">
        <f t="shared" si="23"/>
        <v>-0.45593195564972439</v>
      </c>
      <c r="M24">
        <f t="shared" si="23"/>
        <v>-0.17609125905568127</v>
      </c>
      <c r="N24">
        <f t="shared" si="23"/>
        <v>-0.31575325248468755</v>
      </c>
      <c r="O24">
        <f t="shared" si="23"/>
        <v>-0.28399665636520083</v>
      </c>
      <c r="R24">
        <f t="shared" si="25"/>
        <v>8.71501757189002E-2</v>
      </c>
      <c r="S24">
        <f t="shared" si="25"/>
        <v>6.6946789630613221E-2</v>
      </c>
      <c r="T24">
        <f t="shared" si="25"/>
        <v>-7.2992387414994656E-3</v>
      </c>
      <c r="U24">
        <f t="shared" si="25"/>
        <v>-8.433167536862813E-3</v>
      </c>
      <c r="V24">
        <f t="shared" si="25"/>
        <v>0.16675123280153786</v>
      </c>
      <c r="W24">
        <f t="shared" si="25"/>
        <v>3.5005886496824373E-2</v>
      </c>
      <c r="Z24">
        <f t="shared" ref="Z24:AE24" si="31">LOG(Z40)</f>
        <v>-0.58502665202918203</v>
      </c>
      <c r="AA24">
        <f t="shared" si="31"/>
        <v>-0.38021124171160603</v>
      </c>
      <c r="AB24">
        <f t="shared" si="31"/>
        <v>-0.3979400086720376</v>
      </c>
      <c r="AC24">
        <f t="shared" si="31"/>
        <v>-0.36317790241282566</v>
      </c>
      <c r="AD24">
        <f t="shared" si="31"/>
        <v>-0.43572856956143741</v>
      </c>
      <c r="AE24">
        <f t="shared" si="31"/>
        <v>-0.29225607135647602</v>
      </c>
    </row>
    <row r="25" spans="1:31" x14ac:dyDescent="0.25">
      <c r="B25">
        <f t="shared" si="21"/>
        <v>-0.16749108729376366</v>
      </c>
      <c r="C25">
        <f t="shared" si="21"/>
        <v>-0.3010299956639812</v>
      </c>
      <c r="D25">
        <f t="shared" si="21"/>
        <v>-0.37675070960209955</v>
      </c>
      <c r="E25">
        <f t="shared" si="21"/>
        <v>-0.17392519729917355</v>
      </c>
      <c r="F25">
        <f t="shared" si="21"/>
        <v>-0.3010299956639812</v>
      </c>
      <c r="G25">
        <f t="shared" ref="G25" si="32">LOG(G41)</f>
        <v>-0.27449113452624863</v>
      </c>
      <c r="J25">
        <f t="shared" si="23"/>
        <v>-0.23608918873096657</v>
      </c>
      <c r="K25">
        <f t="shared" ref="K25:O25" si="33">LOG(K41)</f>
        <v>-0.22184874961635639</v>
      </c>
      <c r="L25">
        <f t="shared" si="33"/>
        <v>-0.31742041185215059</v>
      </c>
      <c r="M25">
        <f t="shared" si="33"/>
        <v>-0.45593195564972439</v>
      </c>
      <c r="N25">
        <f t="shared" si="33"/>
        <v>-0.49939764943081472</v>
      </c>
      <c r="O25">
        <f t="shared" si="33"/>
        <v>-0.43179827593300502</v>
      </c>
      <c r="Z25">
        <f t="shared" ref="Z25:AE25" si="34">LOG(Z41)</f>
        <v>-0.93305321036938682</v>
      </c>
      <c r="AA25">
        <f t="shared" si="34"/>
        <v>-0.93305321036938682</v>
      </c>
      <c r="AB25">
        <f t="shared" si="34"/>
        <v>-1.1760912590556813</v>
      </c>
      <c r="AC25">
        <f t="shared" si="34"/>
        <v>-0.93305321036938682</v>
      </c>
      <c r="AD25">
        <f t="shared" si="34"/>
        <v>-0.93305321036938682</v>
      </c>
      <c r="AE25">
        <f t="shared" si="34"/>
        <v>-0.70481917668228544</v>
      </c>
    </row>
    <row r="26" spans="1:31" x14ac:dyDescent="0.25">
      <c r="B26">
        <f t="shared" si="21"/>
        <v>-5.551732784983137E-2</v>
      </c>
      <c r="C26">
        <f t="shared" si="21"/>
        <v>-8.6186147616283335E-2</v>
      </c>
      <c r="D26">
        <f t="shared" si="21"/>
        <v>-8.7739243075051505E-3</v>
      </c>
      <c r="E26">
        <f t="shared" si="21"/>
        <v>9.691001300805642E-2</v>
      </c>
      <c r="F26">
        <f t="shared" si="21"/>
        <v>0.10380372095595687</v>
      </c>
      <c r="G26">
        <f t="shared" ref="G26" si="35">LOG(G42)</f>
        <v>0.1094660499520925</v>
      </c>
      <c r="J26">
        <f t="shared" si="23"/>
        <v>-0.19836765376683349</v>
      </c>
      <c r="K26">
        <f t="shared" ref="K26:O26" si="36">LOG(K42)</f>
        <v>-0.16536739366390812</v>
      </c>
      <c r="L26">
        <f t="shared" si="36"/>
        <v>-9.6910013008056392E-2</v>
      </c>
      <c r="M26">
        <f t="shared" si="36"/>
        <v>-9.6910013008056392E-2</v>
      </c>
      <c r="N26">
        <f t="shared" si="36"/>
        <v>-0.20411998265592479</v>
      </c>
      <c r="O26">
        <f t="shared" si="36"/>
        <v>-7.0581074285707285E-2</v>
      </c>
      <c r="R26">
        <f t="shared" si="25"/>
        <v>-0.6642078980768068</v>
      </c>
      <c r="S26">
        <f t="shared" si="25"/>
        <v>-0.6020599913279624</v>
      </c>
      <c r="T26">
        <f t="shared" si="25"/>
        <v>-0.69897000433601875</v>
      </c>
      <c r="U26">
        <f t="shared" si="25"/>
        <v>-0.63202321470540557</v>
      </c>
      <c r="V26">
        <f t="shared" si="25"/>
        <v>-0.57403126772771884</v>
      </c>
      <c r="W26">
        <f t="shared" si="25"/>
        <v>-0.31399497282834882</v>
      </c>
    </row>
    <row r="27" spans="1:31" x14ac:dyDescent="0.25">
      <c r="J27">
        <f t="shared" si="23"/>
        <v>-0.49939764943081472</v>
      </c>
      <c r="K27">
        <f t="shared" si="23"/>
        <v>-0.27300127206373764</v>
      </c>
      <c r="L27">
        <f t="shared" si="23"/>
        <v>-0.43572856956143741</v>
      </c>
      <c r="M27">
        <f t="shared" si="23"/>
        <v>-0.36317790241282566</v>
      </c>
      <c r="N27">
        <f t="shared" si="23"/>
        <v>-0.3979400086720376</v>
      </c>
      <c r="O27">
        <f t="shared" si="23"/>
        <v>-0.31111357093451181</v>
      </c>
      <c r="R27">
        <f t="shared" si="25"/>
        <v>-0.24778448371075615</v>
      </c>
      <c r="S27">
        <f t="shared" si="25"/>
        <v>-0.19188552623891311</v>
      </c>
      <c r="T27">
        <f t="shared" si="25"/>
        <v>-0.22184874961635639</v>
      </c>
      <c r="U27">
        <f t="shared" si="25"/>
        <v>-8.795517035512998E-2</v>
      </c>
      <c r="V27">
        <f t="shared" si="25"/>
        <v>-0.1719352992845235</v>
      </c>
      <c r="W27">
        <f t="shared" si="25"/>
        <v>-6.838723699392045E-2</v>
      </c>
    </row>
    <row r="28" spans="1:31" x14ac:dyDescent="0.25">
      <c r="J28">
        <f>LOG(J44)</f>
        <v>-0.3979400086720376</v>
      </c>
      <c r="K28">
        <f t="shared" ref="K28:O28" si="37">LOG(K44)</f>
        <v>-0.47712125471966244</v>
      </c>
      <c r="L28">
        <f t="shared" si="37"/>
        <v>-0.31575325248468755</v>
      </c>
      <c r="M28">
        <f t="shared" si="37"/>
        <v>-0.3979400086720376</v>
      </c>
      <c r="N28">
        <f t="shared" si="37"/>
        <v>-0.54770232900536975</v>
      </c>
      <c r="O28">
        <f t="shared" si="37"/>
        <v>-0.41616482877823668</v>
      </c>
      <c r="R28">
        <f t="shared" si="25"/>
        <v>-0.3979400086720376</v>
      </c>
      <c r="S28">
        <f t="shared" si="25"/>
        <v>-0.43572856956143741</v>
      </c>
      <c r="T28">
        <f t="shared" si="25"/>
        <v>-0.45593195564972439</v>
      </c>
      <c r="U28">
        <f t="shared" si="25"/>
        <v>-0.6642078980768068</v>
      </c>
      <c r="V28">
        <f t="shared" si="25"/>
        <v>-0.44552226864796013</v>
      </c>
      <c r="W28">
        <f t="shared" si="25"/>
        <v>-0.39280036901962651</v>
      </c>
      <c r="Z28">
        <f>LOG(Z44)</f>
        <v>-0.84509804001425681</v>
      </c>
      <c r="AA28">
        <f t="shared" ref="AA28:AE28" si="38">LOG(AA44)</f>
        <v>-0.77815125038364363</v>
      </c>
      <c r="AB28">
        <f t="shared" si="38"/>
        <v>-0.77085201164214423</v>
      </c>
      <c r="AC28">
        <f t="shared" si="38"/>
        <v>-0.47712125471966244</v>
      </c>
      <c r="AD28">
        <f t="shared" si="38"/>
        <v>-0.6020599913279624</v>
      </c>
      <c r="AE28">
        <f t="shared" si="38"/>
        <v>-0.51117198574708722</v>
      </c>
    </row>
    <row r="29" spans="1:31" x14ac:dyDescent="0.25">
      <c r="R29">
        <f t="shared" si="25"/>
        <v>-0.34242268082220623</v>
      </c>
      <c r="S29">
        <f t="shared" si="25"/>
        <v>-0.55815450562888069</v>
      </c>
      <c r="T29">
        <f t="shared" si="25"/>
        <v>-0.62472397596390616</v>
      </c>
      <c r="U29">
        <f t="shared" si="25"/>
        <v>-0.3010299956639812</v>
      </c>
      <c r="V29">
        <f t="shared" si="25"/>
        <v>-0.13469857389745624</v>
      </c>
      <c r="W29">
        <f t="shared" si="25"/>
        <v>-0.25477216578309997</v>
      </c>
      <c r="Z29">
        <f>LOG(Z45)</f>
        <v>-0.6642078980768068</v>
      </c>
      <c r="AA29">
        <f t="shared" ref="AA29:AE29" si="39">LOG(AA45)</f>
        <v>-0.6642078980768068</v>
      </c>
      <c r="AB29">
        <f t="shared" si="39"/>
        <v>-0.77815125038364363</v>
      </c>
      <c r="AC29">
        <f t="shared" si="39"/>
        <v>-0.52287874528033762</v>
      </c>
      <c r="AD29">
        <f t="shared" si="39"/>
        <v>-0.63202321470540557</v>
      </c>
      <c r="AE29">
        <f t="shared" si="39"/>
        <v>-0.40733778301241769</v>
      </c>
    </row>
    <row r="35" spans="1:31" x14ac:dyDescent="0.25">
      <c r="A35" s="12" t="s">
        <v>18</v>
      </c>
      <c r="B35" s="13"/>
      <c r="C35" s="14"/>
      <c r="D35" s="13"/>
      <c r="E35" s="14"/>
      <c r="F35" s="13"/>
      <c r="G35" s="13"/>
      <c r="I35" s="12" t="s">
        <v>18</v>
      </c>
      <c r="J35" s="13"/>
      <c r="K35" s="14"/>
      <c r="L35" s="13"/>
      <c r="M35" s="14"/>
      <c r="N35" s="13"/>
      <c r="O35" s="13"/>
      <c r="Q35" s="12" t="s">
        <v>18</v>
      </c>
      <c r="R35" s="13"/>
      <c r="S35" s="14"/>
      <c r="T35" s="13"/>
      <c r="U35" s="14"/>
      <c r="V35" s="13"/>
      <c r="W35" s="13"/>
      <c r="Y35" s="12" t="s">
        <v>18</v>
      </c>
      <c r="Z35" s="13"/>
      <c r="AA35" s="14"/>
      <c r="AB35" s="13"/>
      <c r="AC35" s="14"/>
      <c r="AD35" s="13"/>
      <c r="AE35" s="13"/>
    </row>
    <row r="36" spans="1:31" x14ac:dyDescent="0.25">
      <c r="B36">
        <v>0.85</v>
      </c>
      <c r="C36">
        <v>0.56999999999999995</v>
      </c>
      <c r="D36">
        <v>0.78</v>
      </c>
      <c r="E36">
        <v>0.81</v>
      </c>
      <c r="F36">
        <v>0.9</v>
      </c>
      <c r="G36" s="56">
        <v>0.8666666666666667</v>
      </c>
      <c r="J36" s="11">
        <v>0.68333333333333335</v>
      </c>
      <c r="K36" s="11">
        <v>1</v>
      </c>
      <c r="L36" s="11">
        <v>0.81666666666666665</v>
      </c>
      <c r="M36" s="11">
        <v>0.65</v>
      </c>
      <c r="N36" s="11">
        <v>0.56666666666666665</v>
      </c>
      <c r="O36" s="18">
        <v>0.8</v>
      </c>
      <c r="R36" s="11">
        <v>0.53333333333333299</v>
      </c>
      <c r="S36" s="11">
        <v>0.76666666666666672</v>
      </c>
      <c r="T36" s="11">
        <v>0.8833333333333333</v>
      </c>
      <c r="U36" s="11">
        <v>0.76666666666666672</v>
      </c>
      <c r="V36" s="11">
        <v>0.81666666666666665</v>
      </c>
      <c r="W36" s="61">
        <v>0.80392156862745101</v>
      </c>
      <c r="Z36" s="11"/>
      <c r="AA36" s="11"/>
      <c r="AB36" s="11"/>
      <c r="AC36" s="11"/>
      <c r="AD36" s="11"/>
      <c r="AE36" s="58"/>
    </row>
    <row r="37" spans="1:31" x14ac:dyDescent="0.25">
      <c r="B37">
        <v>0.35</v>
      </c>
      <c r="C37">
        <v>0.23</v>
      </c>
      <c r="D37">
        <v>0.25</v>
      </c>
      <c r="E37">
        <v>0.32</v>
      </c>
      <c r="F37">
        <v>0.28000000000000003</v>
      </c>
      <c r="G37" s="20">
        <v>0.23333333333333334</v>
      </c>
      <c r="J37" s="11">
        <v>0.66666666666666663</v>
      </c>
      <c r="K37" s="11">
        <v>0.58333333333333337</v>
      </c>
      <c r="L37" s="11">
        <v>0.65</v>
      </c>
      <c r="M37" s="11">
        <v>0.65</v>
      </c>
      <c r="N37" s="11">
        <v>0.6333333333333333</v>
      </c>
      <c r="O37" s="20">
        <v>0.6506024096385542</v>
      </c>
      <c r="R37" s="11">
        <v>0.7</v>
      </c>
      <c r="S37" s="11">
        <v>0.76666666666666672</v>
      </c>
      <c r="T37" s="11">
        <v>0.7</v>
      </c>
      <c r="U37" s="11">
        <v>0.43333333333333335</v>
      </c>
      <c r="V37" s="11">
        <v>0.7</v>
      </c>
      <c r="W37" s="61">
        <v>0.54829545454545459</v>
      </c>
      <c r="Z37" s="11">
        <v>1.3962264150943395</v>
      </c>
      <c r="AA37" s="11">
        <v>1.4912280701754386</v>
      </c>
      <c r="AB37" s="11">
        <v>1.4333333333333333</v>
      </c>
      <c r="AC37" s="11">
        <v>1.4333333333333333</v>
      </c>
      <c r="AD37" s="11">
        <v>1.3833333333333333</v>
      </c>
      <c r="AE37" s="61">
        <v>1.2870967741935484</v>
      </c>
    </row>
    <row r="38" spans="1:31" x14ac:dyDescent="0.25">
      <c r="B38">
        <v>0.86</v>
      </c>
      <c r="C38">
        <v>0.82</v>
      </c>
      <c r="D38">
        <v>0.82</v>
      </c>
      <c r="E38">
        <v>0.98</v>
      </c>
      <c r="F38">
        <v>0.93</v>
      </c>
      <c r="G38" s="20">
        <v>1.2</v>
      </c>
      <c r="J38" s="11">
        <v>0.18421052631578946</v>
      </c>
      <c r="K38" s="11">
        <v>0.18333333333333332</v>
      </c>
      <c r="L38" s="11">
        <v>0.28333333333333333</v>
      </c>
      <c r="M38" s="11">
        <v>0.15</v>
      </c>
      <c r="N38" s="11">
        <v>0.23333333333333334</v>
      </c>
      <c r="O38" s="56">
        <v>0.22388059701492538</v>
      </c>
      <c r="R38" s="11">
        <v>0.28333333333333333</v>
      </c>
      <c r="S38" s="11">
        <v>0.45</v>
      </c>
      <c r="T38" s="11">
        <v>0.6</v>
      </c>
      <c r="U38" s="11">
        <v>0.51666666666666672</v>
      </c>
      <c r="V38" s="11">
        <v>0.6166666666666667</v>
      </c>
      <c r="W38" s="61">
        <v>0.58193979933110362</v>
      </c>
      <c r="Z38" s="11">
        <v>0.76666666666666672</v>
      </c>
      <c r="AA38" s="11">
        <v>0.95</v>
      </c>
      <c r="AB38" s="11">
        <v>0.78333333333333333</v>
      </c>
      <c r="AC38" s="11">
        <v>0.93333333333333335</v>
      </c>
      <c r="AD38" s="11">
        <v>0.66666666666666663</v>
      </c>
      <c r="AE38" s="61">
        <v>0.96214511041009465</v>
      </c>
    </row>
    <row r="39" spans="1:31" x14ac:dyDescent="0.25">
      <c r="G39" s="21"/>
      <c r="J39" s="11">
        <v>0.68333333333333335</v>
      </c>
      <c r="K39" s="11">
        <v>0.8666666666666667</v>
      </c>
      <c r="L39" s="11">
        <v>0.85</v>
      </c>
      <c r="M39" s="11">
        <v>0.73333333333333328</v>
      </c>
      <c r="N39" s="11">
        <v>0.8</v>
      </c>
      <c r="O39" s="56">
        <v>0.66107382550335569</v>
      </c>
      <c r="R39" s="11">
        <v>0.3</v>
      </c>
      <c r="S39" s="11">
        <v>0.41666666666666669</v>
      </c>
      <c r="T39" s="11">
        <v>0.35</v>
      </c>
      <c r="U39" s="11">
        <v>0.41666666666666669</v>
      </c>
      <c r="V39" s="11">
        <v>0.28333333333333333</v>
      </c>
      <c r="W39" s="61">
        <v>0.44</v>
      </c>
      <c r="Z39" s="11">
        <v>0.55000000000000004</v>
      </c>
      <c r="AA39" s="11">
        <v>0.83673469387755106</v>
      </c>
      <c r="AB39" s="11">
        <v>0.82051282051282048</v>
      </c>
      <c r="AC39" s="11">
        <v>0.61818181818181817</v>
      </c>
      <c r="AD39" s="11">
        <v>0.65</v>
      </c>
      <c r="AE39" s="61">
        <v>0.69108280254777066</v>
      </c>
    </row>
    <row r="40" spans="1:31" x14ac:dyDescent="0.25">
      <c r="G40" s="19"/>
      <c r="J40" s="19">
        <v>0.56862745098039214</v>
      </c>
      <c r="K40" s="19">
        <v>0.31666666666666665</v>
      </c>
      <c r="L40" s="11">
        <v>0.35</v>
      </c>
      <c r="M40" s="11">
        <v>0.66666666666666663</v>
      </c>
      <c r="N40" s="9">
        <v>0.48333333333333334</v>
      </c>
      <c r="O40" s="19">
        <v>0.52</v>
      </c>
      <c r="R40">
        <v>1.2222222222222223</v>
      </c>
      <c r="S40">
        <v>1.1666666666666667</v>
      </c>
      <c r="T40">
        <v>0.98333333333333328</v>
      </c>
      <c r="U40">
        <v>0.98076923076923073</v>
      </c>
      <c r="V40">
        <v>1.4680851063829787</v>
      </c>
      <c r="W40" s="61">
        <v>1.083941605839416</v>
      </c>
      <c r="Z40" s="11">
        <v>0.26</v>
      </c>
      <c r="AA40" s="11">
        <v>0.41666666666666669</v>
      </c>
      <c r="AB40" s="11">
        <v>0.4</v>
      </c>
      <c r="AC40" s="11">
        <v>0.43333333333333335</v>
      </c>
      <c r="AD40" s="11">
        <v>0.36666666666666664</v>
      </c>
      <c r="AE40" s="61">
        <v>0.51020408163265307</v>
      </c>
    </row>
    <row r="41" spans="1:31" x14ac:dyDescent="0.25">
      <c r="B41">
        <v>0.68</v>
      </c>
      <c r="C41">
        <v>0.5</v>
      </c>
      <c r="D41">
        <v>0.42</v>
      </c>
      <c r="E41">
        <v>0.67</v>
      </c>
      <c r="F41">
        <v>0.5</v>
      </c>
      <c r="G41" s="19">
        <v>0.53150684931506853</v>
      </c>
      <c r="J41" s="19">
        <v>0.58064516129032262</v>
      </c>
      <c r="K41" s="19">
        <v>0.6</v>
      </c>
      <c r="L41" s="11">
        <v>0.48148148148148145</v>
      </c>
      <c r="M41" s="11">
        <v>0.35</v>
      </c>
      <c r="N41" s="9">
        <v>0.31666666666666665</v>
      </c>
      <c r="O41" s="19">
        <v>0.37</v>
      </c>
      <c r="R41" s="11"/>
      <c r="S41" s="11"/>
      <c r="T41" s="11"/>
      <c r="U41" s="11"/>
      <c r="V41" s="11"/>
      <c r="W41" s="61"/>
      <c r="Z41" s="11">
        <v>0.11666666666666667</v>
      </c>
      <c r="AA41" s="11">
        <v>0.11666666666666667</v>
      </c>
      <c r="AB41" s="11">
        <v>6.6666666666666666E-2</v>
      </c>
      <c r="AC41" s="11">
        <v>0.11666666666666667</v>
      </c>
      <c r="AD41" s="11">
        <v>0.11666666666666667</v>
      </c>
      <c r="AE41" s="61">
        <v>0.19732441471571907</v>
      </c>
    </row>
    <row r="42" spans="1:31" x14ac:dyDescent="0.25">
      <c r="B42">
        <v>0.88</v>
      </c>
      <c r="C42">
        <v>0.82</v>
      </c>
      <c r="D42">
        <v>0.98</v>
      </c>
      <c r="E42">
        <v>1.25</v>
      </c>
      <c r="F42">
        <v>1.27</v>
      </c>
      <c r="G42" s="23">
        <v>1.2866666666666666</v>
      </c>
      <c r="J42" s="19">
        <v>0.6333333333333333</v>
      </c>
      <c r="K42" s="19">
        <v>0.68333333333333335</v>
      </c>
      <c r="L42" s="11">
        <v>0.8</v>
      </c>
      <c r="M42" s="11">
        <v>0.8</v>
      </c>
      <c r="N42" s="11">
        <v>0.625</v>
      </c>
      <c r="O42" s="19">
        <v>0.85</v>
      </c>
      <c r="R42" s="19">
        <v>0.21666666666666667</v>
      </c>
      <c r="S42" s="19">
        <v>0.25</v>
      </c>
      <c r="T42" s="19">
        <v>0.2</v>
      </c>
      <c r="U42" s="19">
        <v>0.23333333333333334</v>
      </c>
      <c r="V42" s="19">
        <v>0.26666666666666666</v>
      </c>
      <c r="W42" s="62">
        <v>0.48529411764705882</v>
      </c>
      <c r="Z42" s="19"/>
      <c r="AA42" s="19"/>
      <c r="AB42" s="11"/>
      <c r="AC42" s="11"/>
      <c r="AD42" s="9"/>
      <c r="AE42" s="64"/>
    </row>
    <row r="43" spans="1:31" x14ac:dyDescent="0.25">
      <c r="G43" s="57"/>
      <c r="J43" s="11">
        <v>0.31666666666666665</v>
      </c>
      <c r="K43" s="11">
        <v>0.53333333333333333</v>
      </c>
      <c r="L43" s="11">
        <v>0.36666666666666664</v>
      </c>
      <c r="M43" s="11">
        <v>0.43333333333333335</v>
      </c>
      <c r="N43" s="11">
        <v>0.4</v>
      </c>
      <c r="O43" s="19">
        <v>0.4885245901639344</v>
      </c>
      <c r="R43" s="19">
        <v>0.56521739130434778</v>
      </c>
      <c r="S43" s="19">
        <v>0.6428571428571429</v>
      </c>
      <c r="T43" s="19">
        <v>0.6</v>
      </c>
      <c r="U43" s="19">
        <v>0.81666666666666665</v>
      </c>
      <c r="V43" s="19">
        <v>0.67307692307692313</v>
      </c>
      <c r="W43" s="62">
        <v>0.85430463576158944</v>
      </c>
      <c r="AD43" s="9"/>
      <c r="AE43" s="62"/>
    </row>
    <row r="44" spans="1:31" x14ac:dyDescent="0.25">
      <c r="J44" s="11">
        <v>0.4</v>
      </c>
      <c r="K44" s="11">
        <v>0.33333333333333331</v>
      </c>
      <c r="L44" s="11">
        <v>0.48333333333333334</v>
      </c>
      <c r="M44" s="11">
        <v>0.4</v>
      </c>
      <c r="N44" s="11">
        <v>0.28333333333333333</v>
      </c>
      <c r="O44" s="19">
        <v>0.38356164383561642</v>
      </c>
      <c r="R44" s="11">
        <v>0.4</v>
      </c>
      <c r="S44" s="11">
        <v>0.36666666666666664</v>
      </c>
      <c r="T44" s="11">
        <v>0.35</v>
      </c>
      <c r="U44" s="11">
        <v>0.21666666666666667</v>
      </c>
      <c r="V44" s="11">
        <v>0.35849056603773582</v>
      </c>
      <c r="W44" s="62">
        <v>0.40476190476190477</v>
      </c>
      <c r="Z44" s="19">
        <v>0.14285714285714285</v>
      </c>
      <c r="AA44" s="19">
        <v>0.16666666666666666</v>
      </c>
      <c r="AB44" s="11">
        <v>0.16949152542372881</v>
      </c>
      <c r="AC44" s="11">
        <v>0.33333333333333331</v>
      </c>
      <c r="AD44" s="11">
        <v>0.25</v>
      </c>
      <c r="AE44" s="61">
        <v>0.30819672131147541</v>
      </c>
    </row>
    <row r="45" spans="1:31" x14ac:dyDescent="0.25">
      <c r="R45" s="19">
        <v>0.45454545454545453</v>
      </c>
      <c r="S45" s="19">
        <v>0.27659574468085107</v>
      </c>
      <c r="T45" s="19">
        <v>0.23728813559322035</v>
      </c>
      <c r="U45" s="19">
        <v>0.5</v>
      </c>
      <c r="V45" s="19">
        <v>0.73333333333333328</v>
      </c>
      <c r="W45" s="62">
        <v>0.55619596541786742</v>
      </c>
      <c r="Z45" s="11">
        <v>0.21666666666666667</v>
      </c>
      <c r="AA45" s="11">
        <v>0.21666666666666667</v>
      </c>
      <c r="AB45" s="11">
        <v>0.16666666666666666</v>
      </c>
      <c r="AC45" s="11">
        <v>0.3</v>
      </c>
      <c r="AD45" s="11">
        <v>0.23333333333333334</v>
      </c>
      <c r="AE45" s="61">
        <v>0.39143730886850153</v>
      </c>
    </row>
    <row r="51" spans="1:31" x14ac:dyDescent="0.25">
      <c r="A51" s="13"/>
      <c r="B51" s="13"/>
      <c r="C51" s="13"/>
      <c r="D51" s="13"/>
      <c r="E51" s="13"/>
      <c r="F51" s="13"/>
      <c r="G51" s="13"/>
      <c r="I51" s="13"/>
      <c r="J51" s="13"/>
      <c r="K51" s="13"/>
      <c r="L51" s="13"/>
      <c r="M51" s="13"/>
      <c r="N51" s="13"/>
      <c r="O51" s="13"/>
      <c r="Q51" s="13"/>
      <c r="R51" s="13"/>
      <c r="S51" s="13"/>
      <c r="T51" s="13"/>
      <c r="U51" s="13"/>
      <c r="V51" s="13"/>
      <c r="W51" s="13"/>
      <c r="Y51" s="13"/>
      <c r="Z51" s="13"/>
      <c r="AA51" s="13"/>
      <c r="AB51" s="13"/>
      <c r="AC51" s="13"/>
      <c r="AD51" s="13"/>
      <c r="AE51" s="13"/>
    </row>
    <row r="56" spans="1:31" x14ac:dyDescent="0.25">
      <c r="A56" s="4" t="s">
        <v>1</v>
      </c>
      <c r="I56" s="4" t="s">
        <v>1</v>
      </c>
      <c r="Q56" s="4" t="s">
        <v>110</v>
      </c>
      <c r="Y56" s="4" t="s">
        <v>110</v>
      </c>
    </row>
    <row r="57" spans="1:31" x14ac:dyDescent="0.25">
      <c r="B57" s="5" t="s">
        <v>2</v>
      </c>
      <c r="C57" s="5"/>
      <c r="D57" s="5"/>
      <c r="E57" s="5"/>
      <c r="F57" s="5"/>
      <c r="G57" s="5"/>
      <c r="J57" s="5" t="s">
        <v>107</v>
      </c>
      <c r="K57" s="5"/>
      <c r="L57" s="5"/>
      <c r="M57" s="5"/>
      <c r="N57" s="5"/>
      <c r="O57" s="5"/>
      <c r="R57" s="5" t="s">
        <v>2</v>
      </c>
      <c r="S57" s="5"/>
      <c r="T57" s="5"/>
      <c r="U57" s="5"/>
      <c r="V57" s="5"/>
      <c r="W57" s="5"/>
      <c r="Z57" s="5" t="s">
        <v>107</v>
      </c>
      <c r="AA57" s="5"/>
      <c r="AB57" s="5"/>
      <c r="AC57" s="5"/>
      <c r="AD57" s="5"/>
      <c r="AE57" s="5"/>
    </row>
    <row r="58" spans="1:31" x14ac:dyDescent="0.25">
      <c r="A58" s="8" t="s">
        <v>19</v>
      </c>
      <c r="B58" s="7" t="s">
        <v>102</v>
      </c>
      <c r="C58" s="7" t="s">
        <v>103</v>
      </c>
      <c r="D58" s="5" t="s">
        <v>104</v>
      </c>
      <c r="E58" s="5" t="s">
        <v>105</v>
      </c>
      <c r="F58" s="5" t="s">
        <v>106</v>
      </c>
      <c r="G58" s="5" t="s">
        <v>108</v>
      </c>
      <c r="I58" s="8" t="s">
        <v>19</v>
      </c>
      <c r="J58" s="7" t="s">
        <v>102</v>
      </c>
      <c r="K58" s="7" t="s">
        <v>103</v>
      </c>
      <c r="L58" s="5" t="s">
        <v>104</v>
      </c>
      <c r="M58" s="5" t="s">
        <v>105</v>
      </c>
      <c r="N58" s="5" t="s">
        <v>106</v>
      </c>
      <c r="O58" s="5" t="s">
        <v>108</v>
      </c>
      <c r="Q58" s="8" t="s">
        <v>19</v>
      </c>
      <c r="R58" s="7" t="s">
        <v>102</v>
      </c>
      <c r="S58" s="7" t="s">
        <v>103</v>
      </c>
      <c r="T58" s="5" t="s">
        <v>104</v>
      </c>
      <c r="U58" s="5" t="s">
        <v>105</v>
      </c>
      <c r="V58" s="5" t="s">
        <v>106</v>
      </c>
      <c r="W58" s="5" t="s">
        <v>108</v>
      </c>
      <c r="Y58" s="8" t="s">
        <v>19</v>
      </c>
      <c r="Z58" s="7" t="s">
        <v>102</v>
      </c>
      <c r="AA58" s="7" t="s">
        <v>103</v>
      </c>
      <c r="AB58" s="5" t="s">
        <v>104</v>
      </c>
      <c r="AC58" s="5" t="s">
        <v>105</v>
      </c>
      <c r="AD58" s="5" t="s">
        <v>106</v>
      </c>
      <c r="AE58" s="5" t="s">
        <v>108</v>
      </c>
    </row>
    <row r="60" spans="1:31" x14ac:dyDescent="0.25">
      <c r="A60" s="9" t="s">
        <v>10</v>
      </c>
      <c r="B60">
        <f>AVERAGE(B84:B99)</f>
        <v>9.9631377342032597</v>
      </c>
      <c r="C60">
        <f t="shared" ref="C60:F60" si="40">AVERAGE(C84:C99)</f>
        <v>10.776239887955182</v>
      </c>
      <c r="D60">
        <f t="shared" si="40"/>
        <v>11.053183590551258</v>
      </c>
      <c r="E60">
        <f t="shared" si="40"/>
        <v>10.950544856486534</v>
      </c>
      <c r="F60">
        <f t="shared" si="40"/>
        <v>11.465989771666241</v>
      </c>
      <c r="G60">
        <f>AVERAGE(G84:G98)</f>
        <v>11.182341620471799</v>
      </c>
      <c r="I60" s="9" t="s">
        <v>10</v>
      </c>
      <c r="J60">
        <f>AVERAGE(J84:J99)</f>
        <v>10.056971162637383</v>
      </c>
      <c r="K60">
        <f t="shared" ref="K60:O60" si="41">AVERAGE(K84:K99)</f>
        <v>10.418658616801913</v>
      </c>
      <c r="L60">
        <f t="shared" si="41"/>
        <v>9.7951989872952634</v>
      </c>
      <c r="M60">
        <f t="shared" si="41"/>
        <v>10.53923728462895</v>
      </c>
      <c r="N60">
        <f t="shared" si="41"/>
        <v>9.6223490133450049</v>
      </c>
      <c r="O60">
        <f t="shared" si="41"/>
        <v>10.0424879036105</v>
      </c>
      <c r="Q60" s="9" t="s">
        <v>10</v>
      </c>
      <c r="R60">
        <f>AVERAGE(R84:R99)</f>
        <v>11.068963811157071</v>
      </c>
      <c r="S60">
        <f t="shared" ref="S60:V60" si="42">AVERAGE(S84:S99)</f>
        <v>10.863694783166379</v>
      </c>
      <c r="T60">
        <f t="shared" si="42"/>
        <v>11.333121199948788</v>
      </c>
      <c r="U60">
        <f t="shared" si="42"/>
        <v>10.97388882770303</v>
      </c>
      <c r="V60">
        <f t="shared" si="42"/>
        <v>10.376753868583839</v>
      </c>
      <c r="W60">
        <f>AVERAGE(W84:W98)</f>
        <v>10.770268226569293</v>
      </c>
      <c r="Y60" s="9" t="s">
        <v>10</v>
      </c>
      <c r="Z60">
        <f>AVERAGE(Z84:Z99)</f>
        <v>9.7695848329668227</v>
      </c>
      <c r="AA60">
        <f t="shared" ref="AA60:AE60" si="43">AVERAGE(AA84:AA99)</f>
        <v>9.8865022325612397</v>
      </c>
      <c r="AB60">
        <f t="shared" si="43"/>
        <v>10.049887230360969</v>
      </c>
      <c r="AC60">
        <f t="shared" si="43"/>
        <v>9.7878456197275003</v>
      </c>
      <c r="AD60">
        <f t="shared" si="43"/>
        <v>9.4329813906023379</v>
      </c>
      <c r="AE60">
        <f t="shared" si="43"/>
        <v>9.414823707531939</v>
      </c>
    </row>
    <row r="61" spans="1:31" x14ac:dyDescent="0.25">
      <c r="A61" s="9" t="s">
        <v>11</v>
      </c>
      <c r="B61">
        <f>_xlfn.STDEV.P(B84:B99)</f>
        <v>0.72577819624116402</v>
      </c>
      <c r="C61">
        <f>_xlfn.STDEV.P(C84:C99)</f>
        <v>1.6461939208754781</v>
      </c>
      <c r="D61">
        <f t="shared" ref="D61:F61" si="44">_xlfn.STDEV.P(D84:D99)</f>
        <v>1.0934638076388901</v>
      </c>
      <c r="E61">
        <f t="shared" si="44"/>
        <v>0.90539527720213087</v>
      </c>
      <c r="F61">
        <f t="shared" si="44"/>
        <v>1.3145494906768818</v>
      </c>
      <c r="G61">
        <f>_xlfn.STDEV.P(G84:G98)</f>
        <v>1.1359992295426637</v>
      </c>
      <c r="I61" s="9" t="s">
        <v>11</v>
      </c>
      <c r="J61">
        <f>_xlfn.STDEV.P(J84:J99)</f>
        <v>1.5847028490104145</v>
      </c>
      <c r="K61">
        <f t="shared" ref="K61:O61" si="45">_xlfn.STDEV.P(K84:K99)</f>
        <v>1.2845369823165991</v>
      </c>
      <c r="L61">
        <f t="shared" si="45"/>
        <v>0.87223399539071544</v>
      </c>
      <c r="M61">
        <f t="shared" si="45"/>
        <v>1.2195230569237816</v>
      </c>
      <c r="N61">
        <f t="shared" si="45"/>
        <v>0.79587826133680462</v>
      </c>
      <c r="O61">
        <f t="shared" si="45"/>
        <v>0.72600458733592421</v>
      </c>
      <c r="Q61" s="9" t="s">
        <v>11</v>
      </c>
      <c r="R61">
        <f>_xlfn.STDEV.P(R84:R99)</f>
        <v>1.5085415398509605</v>
      </c>
      <c r="S61">
        <f>_xlfn.STDEV.P(S84:S99)</f>
        <v>1.6945726267640533</v>
      </c>
      <c r="T61">
        <f t="shared" ref="T61:V61" si="46">_xlfn.STDEV.P(T84:T99)</f>
        <v>1.8042936643540888</v>
      </c>
      <c r="U61">
        <f t="shared" si="46"/>
        <v>1.6726865697848603</v>
      </c>
      <c r="V61">
        <f t="shared" si="46"/>
        <v>0.69449625487606925</v>
      </c>
      <c r="W61">
        <f>_xlfn.STDEV.P(W84:W98)</f>
        <v>1.3676641650959691</v>
      </c>
      <c r="Y61" s="9" t="s">
        <v>11</v>
      </c>
      <c r="Z61">
        <f>_xlfn.STDEV.P(Z84:Z99)</f>
        <v>1.441074986326607</v>
      </c>
      <c r="AA61">
        <f t="shared" ref="AA61:AE61" si="47">_xlfn.STDEV.P(AA84:AA99)</f>
        <v>2.0044091541701592</v>
      </c>
      <c r="AB61">
        <f t="shared" si="47"/>
        <v>2.0642509949761871</v>
      </c>
      <c r="AC61">
        <f t="shared" si="47"/>
        <v>1.7017227414329059</v>
      </c>
      <c r="AD61">
        <f t="shared" si="47"/>
        <v>1.7957307694299522</v>
      </c>
      <c r="AE61">
        <f t="shared" si="47"/>
        <v>1.7126822062794347</v>
      </c>
    </row>
    <row r="62" spans="1:31" x14ac:dyDescent="0.25">
      <c r="A62" s="9" t="s">
        <v>12</v>
      </c>
      <c r="B62">
        <f>COUNT(B84:B99)</f>
        <v>5</v>
      </c>
      <c r="C62">
        <f>COUNT(C84:C99)</f>
        <v>5</v>
      </c>
      <c r="D62">
        <f t="shared" ref="D62:F62" si="48">COUNT(D84:D99)</f>
        <v>5</v>
      </c>
      <c r="E62">
        <f t="shared" si="48"/>
        <v>5</v>
      </c>
      <c r="F62">
        <f t="shared" si="48"/>
        <v>5</v>
      </c>
      <c r="G62">
        <f>COUNT(G84:G98)</f>
        <v>5</v>
      </c>
      <c r="I62" s="9" t="s">
        <v>12</v>
      </c>
      <c r="J62">
        <f>COUNT(J84:J99)</f>
        <v>9</v>
      </c>
      <c r="K62">
        <f t="shared" ref="K62:O62" si="49">COUNT(K84:K99)</f>
        <v>9</v>
      </c>
      <c r="L62">
        <f t="shared" si="49"/>
        <v>9</v>
      </c>
      <c r="M62">
        <f t="shared" si="49"/>
        <v>9</v>
      </c>
      <c r="N62">
        <f t="shared" si="49"/>
        <v>9</v>
      </c>
      <c r="O62">
        <f t="shared" si="49"/>
        <v>9</v>
      </c>
      <c r="Q62" s="9" t="s">
        <v>12</v>
      </c>
      <c r="R62">
        <f>COUNT(R84:R99)</f>
        <v>9</v>
      </c>
      <c r="S62">
        <f>COUNT(S84:S99)</f>
        <v>9</v>
      </c>
      <c r="T62">
        <f t="shared" ref="T62:V62" si="50">COUNT(T84:T99)</f>
        <v>9</v>
      </c>
      <c r="U62">
        <f t="shared" si="50"/>
        <v>9</v>
      </c>
      <c r="V62">
        <f t="shared" si="50"/>
        <v>9</v>
      </c>
      <c r="W62">
        <f>COUNT(W84:W98)</f>
        <v>9</v>
      </c>
      <c r="Y62" s="9" t="s">
        <v>12</v>
      </c>
      <c r="Z62">
        <f>COUNT(Z84:Z99)</f>
        <v>7</v>
      </c>
      <c r="AA62">
        <f t="shared" ref="AA62:AE62" si="51">COUNT(AA84:AA99)</f>
        <v>7</v>
      </c>
      <c r="AB62">
        <f t="shared" si="51"/>
        <v>7</v>
      </c>
      <c r="AC62">
        <f t="shared" si="51"/>
        <v>7</v>
      </c>
      <c r="AD62">
        <f t="shared" si="51"/>
        <v>7</v>
      </c>
      <c r="AE62">
        <f t="shared" si="51"/>
        <v>7</v>
      </c>
    </row>
    <row r="64" spans="1:31" x14ac:dyDescent="0.25">
      <c r="A64" s="9" t="s">
        <v>13</v>
      </c>
      <c r="B64">
        <f>B61/(SQRT(B62))</f>
        <v>0.32457787667648502</v>
      </c>
      <c r="C64">
        <f>C61/(SQRT(C62))</f>
        <v>0.73620030224489574</v>
      </c>
      <c r="D64">
        <f t="shared" ref="D64:G64" si="52">D61/(SQRT(D62))</f>
        <v>0.48901188096326237</v>
      </c>
      <c r="E64">
        <f t="shared" si="52"/>
        <v>0.40490507726624603</v>
      </c>
      <c r="F64">
        <f t="shared" si="52"/>
        <v>0.58788440418824672</v>
      </c>
      <c r="G64">
        <f t="shared" si="52"/>
        <v>0.50803429992895666</v>
      </c>
      <c r="I64" s="9" t="s">
        <v>13</v>
      </c>
      <c r="J64">
        <f>J61/(SQRT(J62))</f>
        <v>0.52823428300347153</v>
      </c>
      <c r="K64">
        <f>K61/(SQRT(K62))</f>
        <v>0.42817899410553301</v>
      </c>
      <c r="L64">
        <f t="shared" ref="L64:O64" si="53">L61/(SQRT(L62))</f>
        <v>0.2907446651302385</v>
      </c>
      <c r="M64">
        <f t="shared" si="53"/>
        <v>0.40650768564126055</v>
      </c>
      <c r="N64">
        <f t="shared" si="53"/>
        <v>0.26529275377893485</v>
      </c>
      <c r="O64">
        <f t="shared" si="53"/>
        <v>0.24200152911197473</v>
      </c>
      <c r="Q64" s="9" t="s">
        <v>13</v>
      </c>
      <c r="R64">
        <f>R61/(SQRT(R62))</f>
        <v>0.50284717995032013</v>
      </c>
      <c r="S64">
        <f>S61/(SQRT(S62))</f>
        <v>0.56485754225468443</v>
      </c>
      <c r="T64">
        <f t="shared" ref="T64:W64" si="54">T61/(SQRT(T62))</f>
        <v>0.60143122145136296</v>
      </c>
      <c r="U64">
        <f t="shared" si="54"/>
        <v>0.55756218992828677</v>
      </c>
      <c r="V64">
        <f t="shared" si="54"/>
        <v>0.23149875162535641</v>
      </c>
      <c r="W64">
        <f t="shared" si="54"/>
        <v>0.4558880550319897</v>
      </c>
      <c r="Y64" s="9" t="s">
        <v>13</v>
      </c>
      <c r="Z64">
        <f>Z61/(SQRT(Z62))</f>
        <v>0.54467514777371528</v>
      </c>
      <c r="AA64">
        <f>AA61/(SQRT(AA62))</f>
        <v>0.75759544965079506</v>
      </c>
      <c r="AB64">
        <f t="shared" ref="AB64:AE64" si="55">AB61/(SQRT(AB62))</f>
        <v>0.78021353947494754</v>
      </c>
      <c r="AC64">
        <f t="shared" si="55"/>
        <v>0.64319073917350567</v>
      </c>
      <c r="AD64">
        <f t="shared" si="55"/>
        <v>0.67872243393404597</v>
      </c>
      <c r="AE64">
        <f t="shared" si="55"/>
        <v>0.64733302752868704</v>
      </c>
    </row>
    <row r="65" spans="1:31" x14ac:dyDescent="0.25">
      <c r="A65" s="9"/>
      <c r="B65" s="11"/>
      <c r="I65" s="9"/>
      <c r="J65" s="11"/>
      <c r="Q65" s="9"/>
      <c r="R65" s="11"/>
      <c r="Y65" s="9"/>
      <c r="Z65" s="11"/>
    </row>
    <row r="66" spans="1:31" x14ac:dyDescent="0.25">
      <c r="A66" s="9"/>
      <c r="B66" s="4"/>
      <c r="I66" s="9"/>
      <c r="J66" s="4"/>
      <c r="Q66" s="9"/>
      <c r="R66" s="4"/>
      <c r="Y66" s="9"/>
      <c r="Z66" s="4"/>
    </row>
    <row r="68" spans="1:31" x14ac:dyDescent="0.25">
      <c r="A68" s="12" t="s">
        <v>17</v>
      </c>
      <c r="B68" s="13"/>
      <c r="C68" s="13"/>
      <c r="D68" s="13"/>
      <c r="E68" s="13"/>
      <c r="F68" s="13"/>
      <c r="G68" s="13"/>
      <c r="I68" s="12" t="s">
        <v>17</v>
      </c>
      <c r="J68" s="13"/>
      <c r="K68" s="13"/>
      <c r="L68" s="13"/>
      <c r="M68" s="13"/>
      <c r="N68" s="13"/>
      <c r="O68" s="13"/>
      <c r="Q68" s="12" t="s">
        <v>17</v>
      </c>
      <c r="R68" s="13"/>
      <c r="S68" s="13"/>
      <c r="T68" s="13"/>
      <c r="U68" s="13"/>
      <c r="V68" s="13"/>
      <c r="W68" s="13"/>
      <c r="Y68" s="12" t="s">
        <v>17</v>
      </c>
      <c r="Z68" s="13"/>
      <c r="AA68" s="13"/>
      <c r="AB68" s="13"/>
      <c r="AC68" s="13"/>
      <c r="AD68" s="13"/>
      <c r="AE68" s="13"/>
    </row>
    <row r="69" spans="1:31" x14ac:dyDescent="0.25">
      <c r="B69" s="11">
        <f>LOG(B85)</f>
        <v>1.0156506342925109</v>
      </c>
      <c r="C69" s="11">
        <f t="shared" ref="C69:G69" si="56">LOG(C85)</f>
        <v>1.0817665293979093</v>
      </c>
      <c r="D69" s="11">
        <f t="shared" si="56"/>
        <v>1.1011259795945427</v>
      </c>
      <c r="E69" s="11">
        <f t="shared" si="56"/>
        <v>1.0848140225421501</v>
      </c>
      <c r="F69" s="11">
        <f t="shared" si="56"/>
        <v>1.0235976539888778</v>
      </c>
      <c r="G69" s="11">
        <f t="shared" si="56"/>
        <v>1.0281644194244701</v>
      </c>
      <c r="J69" s="11">
        <f t="shared" ref="J69:O69" si="57">LOG(J85)</f>
        <v>1.0170313022654764</v>
      </c>
      <c r="K69" s="11">
        <f t="shared" si="57"/>
        <v>0.95789448721289838</v>
      </c>
      <c r="L69" s="11">
        <f t="shared" si="57"/>
        <v>0.99193545264717498</v>
      </c>
      <c r="M69" s="11">
        <f t="shared" si="57"/>
        <v>0.9719475194706364</v>
      </c>
      <c r="N69" s="11">
        <f t="shared" si="57"/>
        <v>1.0213997045230674</v>
      </c>
      <c r="O69" s="59">
        <f t="shared" si="57"/>
        <v>0.98281658603082978</v>
      </c>
      <c r="R69" s="11">
        <f>LOG(R85)</f>
        <v>0.96578505401775205</v>
      </c>
      <c r="S69" s="11">
        <f t="shared" ref="S69:W69" si="58">LOG(S85)</f>
        <v>1.0659270243921608</v>
      </c>
      <c r="T69" s="11">
        <f t="shared" si="58"/>
        <v>0.99129129022134643</v>
      </c>
      <c r="U69" s="11">
        <f t="shared" si="58"/>
        <v>1.0042811767809838</v>
      </c>
      <c r="V69" s="11">
        <f t="shared" si="58"/>
        <v>0.97684573299675426</v>
      </c>
      <c r="W69" s="11">
        <f t="shared" si="58"/>
        <v>1.0059366140631489</v>
      </c>
    </row>
    <row r="70" spans="1:31" x14ac:dyDescent="0.25">
      <c r="B70" s="11">
        <f t="shared" ref="B70:G75" si="59">LOG(B86)</f>
        <v>1.0407492272738967</v>
      </c>
      <c r="C70" s="11">
        <f t="shared" si="59"/>
        <v>1.1109286451284346</v>
      </c>
      <c r="D70" s="11">
        <f t="shared" si="59"/>
        <v>1.0521653377292244</v>
      </c>
      <c r="E70" s="11">
        <f t="shared" si="59"/>
        <v>1.0773315611289904</v>
      </c>
      <c r="F70" s="11">
        <f t="shared" si="59"/>
        <v>1.1353945901554652</v>
      </c>
      <c r="G70" s="11">
        <f t="shared" si="59"/>
        <v>1.1267597259282163</v>
      </c>
      <c r="J70" s="11">
        <f t="shared" ref="J70:O70" si="60">LOG(J86)</f>
        <v>1.072768094026439</v>
      </c>
      <c r="K70" s="11">
        <f t="shared" si="60"/>
        <v>1.1052424698184644</v>
      </c>
      <c r="L70" s="11">
        <f t="shared" si="60"/>
        <v>1.0492150398681672</v>
      </c>
      <c r="M70" s="11">
        <f t="shared" si="60"/>
        <v>1.0582449333321196</v>
      </c>
      <c r="N70" s="11">
        <f t="shared" si="60"/>
        <v>1.0222210186344098</v>
      </c>
      <c r="O70" s="59">
        <f t="shared" si="60"/>
        <v>1.0244126862291125</v>
      </c>
      <c r="R70" s="11">
        <f t="shared" ref="R70:W78" si="61">LOG(R86)</f>
        <v>1.129759691588283</v>
      </c>
      <c r="S70" s="11">
        <f t="shared" ref="S70:W70" si="62">LOG(S86)</f>
        <v>1.1001621896487999</v>
      </c>
      <c r="T70" s="11">
        <f t="shared" si="62"/>
        <v>1.1782655518544329</v>
      </c>
      <c r="U70" s="11">
        <f t="shared" si="62"/>
        <v>1.1508414253001595</v>
      </c>
      <c r="V70" s="11">
        <f t="shared" si="62"/>
        <v>1.0365243388498881</v>
      </c>
      <c r="W70" s="11">
        <f t="shared" si="62"/>
        <v>1.1507556447251373</v>
      </c>
      <c r="Z70" s="11">
        <f t="shared" ref="Z70:AD70" si="63">LOG(Z86)</f>
        <v>1.0096535590779359</v>
      </c>
      <c r="AA70" s="11">
        <f t="shared" si="63"/>
        <v>1.0467686784328729</v>
      </c>
      <c r="AB70" s="11">
        <f t="shared" si="63"/>
        <v>1.0296626145156142</v>
      </c>
      <c r="AC70" s="11">
        <f t="shared" si="63"/>
        <v>1.0151086483735754</v>
      </c>
      <c r="AD70" s="11">
        <f t="shared" si="63"/>
        <v>0.9954475253085473</v>
      </c>
      <c r="AE70" s="59">
        <v>10.57822222222222</v>
      </c>
    </row>
    <row r="71" spans="1:31" x14ac:dyDescent="0.25">
      <c r="B71" s="11">
        <f t="shared" si="59"/>
        <v>0.94696495349685639</v>
      </c>
      <c r="C71" s="11">
        <f t="shared" si="59"/>
        <v>1.0038384584636466</v>
      </c>
      <c r="D71" s="11">
        <f t="shared" si="59"/>
        <v>1.008683581659308</v>
      </c>
      <c r="E71" s="11">
        <f t="shared" si="59"/>
        <v>1.0139164376549128</v>
      </c>
      <c r="F71" s="11">
        <f t="shared" si="59"/>
        <v>1.0570300058963156</v>
      </c>
      <c r="G71" s="11">
        <f t="shared" si="59"/>
        <v>1.0345345199195199</v>
      </c>
      <c r="J71" s="11">
        <f t="shared" ref="J71:O71" si="64">LOG(J87)</f>
        <v>0.79170067185580939</v>
      </c>
      <c r="K71" s="11">
        <f t="shared" si="64"/>
        <v>0.98691416926521758</v>
      </c>
      <c r="L71" s="11">
        <f t="shared" si="64"/>
        <v>0.95952678964702642</v>
      </c>
      <c r="M71" s="11">
        <f t="shared" si="64"/>
        <v>1.0913425319786143</v>
      </c>
      <c r="N71" s="11">
        <f t="shared" si="64"/>
        <v>0.89210255672903171</v>
      </c>
      <c r="O71" s="59">
        <f t="shared" si="64"/>
        <v>0.98422035528042862</v>
      </c>
      <c r="R71" s="11">
        <f t="shared" si="61"/>
        <v>1.0626217954956869</v>
      </c>
      <c r="S71" s="11">
        <f t="shared" ref="S71:W71" si="65">LOG(S87)</f>
        <v>0.98681153033352309</v>
      </c>
      <c r="T71" s="11">
        <f t="shared" si="65"/>
        <v>0.9878494163606113</v>
      </c>
      <c r="U71" s="11">
        <f t="shared" si="65"/>
        <v>1.0826556762476616</v>
      </c>
      <c r="V71" s="11">
        <f t="shared" si="65"/>
        <v>1.0420601531722233</v>
      </c>
      <c r="W71" s="11">
        <f t="shared" si="65"/>
        <v>1.0284153449813995</v>
      </c>
      <c r="Z71" s="11">
        <f t="shared" ref="Z71:AD71" si="66">LOG(Z87)</f>
        <v>1.0287109031898971</v>
      </c>
      <c r="AA71" s="11">
        <f t="shared" si="66"/>
        <v>1.0014399251197161</v>
      </c>
      <c r="AB71" s="11">
        <f t="shared" si="66"/>
        <v>1.0092447029983584</v>
      </c>
      <c r="AC71" s="11">
        <f t="shared" si="66"/>
        <v>0.98906426743709674</v>
      </c>
      <c r="AD71" s="11">
        <f t="shared" si="66"/>
        <v>0.97543525527718755</v>
      </c>
      <c r="AE71" s="61">
        <v>9.643181818181823</v>
      </c>
    </row>
    <row r="72" spans="1:31" x14ac:dyDescent="0.25">
      <c r="B72" s="11"/>
      <c r="G72" s="11"/>
      <c r="J72" s="11">
        <f t="shared" ref="J72:O72" si="67">LOG(J88)</f>
        <v>1.0056596341995707</v>
      </c>
      <c r="K72" s="11">
        <f t="shared" si="67"/>
        <v>1.0029009490269738</v>
      </c>
      <c r="L72" s="11">
        <f t="shared" si="67"/>
        <v>0.98394716075379485</v>
      </c>
      <c r="M72" s="11">
        <f t="shared" si="67"/>
        <v>0.98135417556735749</v>
      </c>
      <c r="N72" s="11">
        <f t="shared" si="67"/>
        <v>1.0005416254407467</v>
      </c>
      <c r="O72" s="59">
        <f t="shared" si="67"/>
        <v>1.007906484578192</v>
      </c>
      <c r="R72" s="11">
        <f t="shared" si="61"/>
        <v>0.9526579324096649</v>
      </c>
      <c r="S72" s="11">
        <f t="shared" si="61"/>
        <v>0.87651573833609775</v>
      </c>
      <c r="T72" s="11">
        <f t="shared" si="61"/>
        <v>0.97463887241676939</v>
      </c>
      <c r="U72" s="11">
        <f t="shared" si="61"/>
        <v>0.95382925057337486</v>
      </c>
      <c r="V72" s="11">
        <f t="shared" si="61"/>
        <v>0.9776321652459995</v>
      </c>
      <c r="W72" s="11">
        <f t="shared" si="61"/>
        <v>0.98958699627119873</v>
      </c>
      <c r="Z72" s="11">
        <f t="shared" ref="Z72:AD72" si="68">LOG(Z88)</f>
        <v>0.97534824212803473</v>
      </c>
      <c r="AA72" s="11">
        <f t="shared" si="68"/>
        <v>0.92403710315756948</v>
      </c>
      <c r="AB72" s="11">
        <f t="shared" si="68"/>
        <v>0.97701587180149485</v>
      </c>
      <c r="AC72" s="11">
        <f t="shared" si="68"/>
        <v>0.91250963566089938</v>
      </c>
      <c r="AD72" s="11">
        <f t="shared" si="68"/>
        <v>0.92553554264600102</v>
      </c>
      <c r="AE72" s="59">
        <v>10.183720812182742</v>
      </c>
    </row>
    <row r="73" spans="1:31" x14ac:dyDescent="0.25">
      <c r="B73" s="11"/>
      <c r="G73" s="11"/>
      <c r="J73" s="11">
        <f t="shared" ref="J73:O73" si="69">LOG(J89)</f>
        <v>0.94896913784377757</v>
      </c>
      <c r="K73" s="11">
        <f t="shared" si="69"/>
        <v>1.0970434809063729</v>
      </c>
      <c r="L73" s="11">
        <f t="shared" si="69"/>
        <v>0.99466483458331234</v>
      </c>
      <c r="M73" s="11">
        <f t="shared" si="69"/>
        <v>1.0933770275869028</v>
      </c>
      <c r="N73" s="11">
        <f t="shared" si="69"/>
        <v>0.989158185177472</v>
      </c>
      <c r="O73" s="59">
        <f t="shared" si="69"/>
        <v>1.0494362087847804</v>
      </c>
      <c r="R73" s="11">
        <f t="shared" si="61"/>
        <v>1.034881141299145</v>
      </c>
      <c r="S73" s="11">
        <f t="shared" si="61"/>
        <v>1.1202542028847875</v>
      </c>
      <c r="T73" s="11">
        <f t="shared" si="61"/>
        <v>1.0169937017484953</v>
      </c>
      <c r="U73" s="11">
        <f t="shared" si="61"/>
        <v>1.0888979986824903</v>
      </c>
      <c r="V73" s="11">
        <f t="shared" si="61"/>
        <v>1.0572028917109078</v>
      </c>
      <c r="W73" s="11">
        <f t="shared" si="61"/>
        <v>1.0732174342891727</v>
      </c>
      <c r="Z73" s="11">
        <f t="shared" ref="Z73:AD73" si="70">LOG(Z89)</f>
        <v>1.0703107253600566</v>
      </c>
      <c r="AA73" s="11">
        <f t="shared" si="70"/>
        <v>1.0308522112368628</v>
      </c>
      <c r="AB73" s="11">
        <f t="shared" si="70"/>
        <v>1.1149180283825821</v>
      </c>
      <c r="AC73" s="11">
        <f t="shared" si="70"/>
        <v>1.0250813564460908</v>
      </c>
      <c r="AD73" s="11">
        <f t="shared" si="70"/>
        <v>1.0505999667015231</v>
      </c>
      <c r="AE73" s="61">
        <v>11.205628205128207</v>
      </c>
    </row>
    <row r="74" spans="1:31" x14ac:dyDescent="0.25">
      <c r="B74" s="11">
        <f t="shared" si="59"/>
        <v>1.0032103582316447</v>
      </c>
      <c r="C74" s="11">
        <f t="shared" si="59"/>
        <v>1.0272585255160716</v>
      </c>
      <c r="D74" s="11">
        <f t="shared" si="59"/>
        <v>1.066527182602355</v>
      </c>
      <c r="E74" s="11">
        <f t="shared" si="59"/>
        <v>1.0040588875533947</v>
      </c>
      <c r="F74" s="11">
        <f t="shared" si="59"/>
        <v>0.99087140480148583</v>
      </c>
      <c r="G74" s="11">
        <f t="shared" si="59"/>
        <v>1.037295446353083</v>
      </c>
      <c r="J74" s="11">
        <f t="shared" ref="J74:O74" si="71">LOG(J90)</f>
        <v>1.0324799721444891</v>
      </c>
      <c r="K74" s="11">
        <f t="shared" si="71"/>
        <v>0.95924284974377028</v>
      </c>
      <c r="L74" s="11">
        <f t="shared" si="71"/>
        <v>1.050975799168425</v>
      </c>
      <c r="M74" s="11">
        <f t="shared" si="71"/>
        <v>0.97635871415919118</v>
      </c>
      <c r="N74" s="11">
        <f t="shared" si="71"/>
        <v>0.96164586478581227</v>
      </c>
      <c r="O74" s="59">
        <f t="shared" si="71"/>
        <v>0.95212631695460626</v>
      </c>
      <c r="Z74" s="11">
        <f t="shared" ref="Z74:AD74" si="72">LOG(Z90)</f>
        <v>0.82737850540641333</v>
      </c>
      <c r="AA74" s="11">
        <f t="shared" si="72"/>
        <v>0.75605985401379694</v>
      </c>
      <c r="AB74" s="11">
        <f t="shared" si="72"/>
        <v>0.78241887152287293</v>
      </c>
      <c r="AC74" s="11">
        <f t="shared" si="72"/>
        <v>0.84041081850055965</v>
      </c>
      <c r="AD74" s="11">
        <f t="shared" si="72"/>
        <v>0.7587605439099796</v>
      </c>
      <c r="AE74" s="61">
        <v>8.9562522522522521</v>
      </c>
    </row>
    <row r="75" spans="1:31" x14ac:dyDescent="0.25">
      <c r="B75" s="11">
        <f t="shared" si="59"/>
        <v>0.97956641195485672</v>
      </c>
      <c r="C75" s="11">
        <f t="shared" si="59"/>
        <v>0.91184653917272773</v>
      </c>
      <c r="D75" s="11">
        <f t="shared" si="59"/>
        <v>0.9781967710382764</v>
      </c>
      <c r="E75" s="11">
        <f t="shared" si="59"/>
        <v>1.0097714697914904</v>
      </c>
      <c r="F75" s="11">
        <f t="shared" si="59"/>
        <v>1.0762048008350822</v>
      </c>
      <c r="G75" s="11">
        <f t="shared" si="59"/>
        <v>1.0055229150455431</v>
      </c>
      <c r="J75" s="11">
        <f t="shared" ref="J75:O75" si="73">LOG(J91)</f>
        <v>0.99890488407269051</v>
      </c>
      <c r="K75" s="11">
        <f t="shared" si="73"/>
        <v>1.0290599407818675</v>
      </c>
      <c r="L75" s="11">
        <f t="shared" si="73"/>
        <v>0.99164318210163815</v>
      </c>
      <c r="M75" s="11">
        <f t="shared" si="73"/>
        <v>1.0445446598963839</v>
      </c>
      <c r="N75" s="11">
        <f t="shared" si="73"/>
        <v>1.0002579453983476</v>
      </c>
      <c r="O75" s="59">
        <f t="shared" si="73"/>
        <v>1.0441335966650476</v>
      </c>
      <c r="R75" s="11">
        <f t="shared" si="61"/>
        <v>1.0862119372613084</v>
      </c>
      <c r="S75" s="11">
        <f t="shared" ref="S75:W75" si="74">LOG(S91)</f>
        <v>1.001952823400782</v>
      </c>
      <c r="T75" s="11">
        <f t="shared" si="74"/>
        <v>1.1301648433478024</v>
      </c>
      <c r="U75" s="11">
        <f t="shared" si="74"/>
        <v>0.9335632068213493</v>
      </c>
      <c r="V75" s="11">
        <f t="shared" si="74"/>
        <v>0.98580244534809225</v>
      </c>
      <c r="W75" s="11">
        <f t="shared" si="74"/>
        <v>0.9782663073285921</v>
      </c>
      <c r="AE75" s="59"/>
    </row>
    <row r="76" spans="1:31" x14ac:dyDescent="0.25">
      <c r="J76" s="11">
        <f t="shared" ref="J76:O76" si="75">LOG(J92)</f>
        <v>1.0553018643474403</v>
      </c>
      <c r="K76" s="11">
        <f t="shared" si="75"/>
        <v>1.0165881159157095</v>
      </c>
      <c r="L76" s="11">
        <f t="shared" si="75"/>
        <v>0.93970073798770481</v>
      </c>
      <c r="M76" s="11">
        <f t="shared" si="75"/>
        <v>1.0002955537298404</v>
      </c>
      <c r="N76" s="11">
        <f t="shared" si="75"/>
        <v>0.98742604080054563</v>
      </c>
      <c r="O76" s="59">
        <f t="shared" si="75"/>
        <v>0.97340466453029217</v>
      </c>
      <c r="R76" s="11">
        <f t="shared" si="61"/>
        <v>0.98330354252592722</v>
      </c>
      <c r="S76" s="11">
        <f t="shared" si="61"/>
        <v>1.0989896394011773</v>
      </c>
      <c r="T76" s="11">
        <f t="shared" si="61"/>
        <v>1.0758823861541036</v>
      </c>
      <c r="U76" s="11">
        <f t="shared" si="61"/>
        <v>1.0621689414551587</v>
      </c>
      <c r="V76" s="11">
        <f t="shared" si="61"/>
        <v>1.0223281967490763</v>
      </c>
      <c r="W76" s="11">
        <f t="shared" si="61"/>
        <v>1.0372009071373631</v>
      </c>
      <c r="AE76" s="59"/>
    </row>
    <row r="77" spans="1:31" x14ac:dyDescent="0.25">
      <c r="J77" s="11">
        <f t="shared" ref="J77:O77" si="76">LOG(J93)</f>
        <v>1.0400729931721548</v>
      </c>
      <c r="K77" s="11">
        <f t="shared" si="76"/>
        <v>0.97727307688013276</v>
      </c>
      <c r="L77" s="11">
        <f t="shared" si="76"/>
        <v>0.94236390030969008</v>
      </c>
      <c r="M77" s="11">
        <f t="shared" si="76"/>
        <v>0.96222920533964407</v>
      </c>
      <c r="N77" s="11">
        <f t="shared" si="76"/>
        <v>0.96045678676446045</v>
      </c>
      <c r="O77" s="59">
        <f t="shared" si="76"/>
        <v>0.98800961053006675</v>
      </c>
      <c r="R77" s="11">
        <f t="shared" si="61"/>
        <v>1.0358814762978086</v>
      </c>
      <c r="S77" s="11">
        <f t="shared" si="61"/>
        <v>1.0037444071148285</v>
      </c>
      <c r="T77" s="11">
        <f t="shared" si="61"/>
        <v>1.0199664335597738</v>
      </c>
      <c r="U77" s="11">
        <f t="shared" si="61"/>
        <v>0.99203663817100662</v>
      </c>
      <c r="V77" s="11">
        <f t="shared" si="61"/>
        <v>0.99746127782121707</v>
      </c>
      <c r="W77" s="11">
        <f t="shared" si="61"/>
        <v>1.0020839848905114</v>
      </c>
      <c r="Z77" s="11">
        <f t="shared" ref="Z77:AD77" si="77">LOG(Z93)</f>
        <v>0.97824140218662381</v>
      </c>
      <c r="AA77" s="11">
        <f t="shared" si="77"/>
        <v>1.0521935804334748</v>
      </c>
      <c r="AB77" s="11">
        <f t="shared" si="77"/>
        <v>0.95517764781287784</v>
      </c>
      <c r="AC77" s="11">
        <f t="shared" si="77"/>
        <v>1.1036098980213151</v>
      </c>
      <c r="AD77" s="11">
        <f t="shared" si="77"/>
        <v>0.99013453734550338</v>
      </c>
      <c r="AE77" s="61">
        <v>9.7276875</v>
      </c>
    </row>
    <row r="78" spans="1:31" x14ac:dyDescent="0.25">
      <c r="J78" s="11"/>
      <c r="O78" s="59"/>
      <c r="R78" s="11">
        <f t="shared" si="61"/>
        <v>1.1092927476324572</v>
      </c>
      <c r="S78" s="11">
        <f t="shared" si="61"/>
        <v>1.018367578387845</v>
      </c>
      <c r="T78" s="11">
        <f t="shared" si="61"/>
        <v>1.0678516605123527</v>
      </c>
      <c r="U78" s="11">
        <f t="shared" si="61"/>
        <v>1.0497992779189866</v>
      </c>
      <c r="V78" s="11">
        <f t="shared" si="61"/>
        <v>1.0398970009817783</v>
      </c>
      <c r="W78" s="11">
        <f t="shared" si="61"/>
        <v>0.99628818730080271</v>
      </c>
      <c r="Z78" s="11"/>
      <c r="AE78" s="59"/>
    </row>
    <row r="79" spans="1:31" x14ac:dyDescent="0.25">
      <c r="O79" s="59"/>
      <c r="R79" s="11"/>
      <c r="AE79" s="59"/>
    </row>
    <row r="80" spans="1:31" x14ac:dyDescent="0.25">
      <c r="O80" s="59"/>
      <c r="AE80" s="59"/>
    </row>
    <row r="81" spans="1:31" x14ac:dyDescent="0.25">
      <c r="O81" s="59"/>
      <c r="AE81" s="59"/>
    </row>
    <row r="82" spans="1:31" x14ac:dyDescent="0.25">
      <c r="O82" s="59"/>
      <c r="AE82" s="59"/>
    </row>
    <row r="83" spans="1:31" x14ac:dyDescent="0.25">
      <c r="O83" s="59"/>
      <c r="AE83" s="59"/>
    </row>
    <row r="84" spans="1:31" x14ac:dyDescent="0.25">
      <c r="A84" s="12" t="s">
        <v>18</v>
      </c>
      <c r="B84" s="13"/>
      <c r="C84" s="14"/>
      <c r="D84" s="13"/>
      <c r="E84" s="14"/>
      <c r="F84" s="13"/>
      <c r="G84" s="13"/>
      <c r="I84" s="12" t="s">
        <v>18</v>
      </c>
      <c r="J84" s="13"/>
      <c r="K84" s="14"/>
      <c r="L84" s="13"/>
      <c r="M84" s="14"/>
      <c r="N84" s="13"/>
      <c r="O84" s="60"/>
      <c r="Q84" s="12" t="s">
        <v>18</v>
      </c>
      <c r="R84" s="13"/>
      <c r="S84" s="14"/>
      <c r="T84" s="13"/>
      <c r="U84" s="14"/>
      <c r="V84" s="13"/>
      <c r="W84" s="13"/>
      <c r="Y84" s="12" t="s">
        <v>18</v>
      </c>
      <c r="Z84" s="13"/>
      <c r="AA84" s="14"/>
      <c r="AB84" s="13"/>
      <c r="AC84" s="14"/>
      <c r="AD84" s="13"/>
      <c r="AE84" s="60"/>
    </row>
    <row r="85" spans="1:31" x14ac:dyDescent="0.25">
      <c r="B85" s="11">
        <v>10.366941176470586</v>
      </c>
      <c r="C85" s="11">
        <v>12.071647058823528</v>
      </c>
      <c r="D85" s="11">
        <v>12.621936170212766</v>
      </c>
      <c r="E85" s="11">
        <v>12.156653061224493</v>
      </c>
      <c r="F85" s="11">
        <v>10.558388888888887</v>
      </c>
      <c r="G85" s="20">
        <v>10.670000000000003</v>
      </c>
      <c r="J85" s="11">
        <v>10.399951219512197</v>
      </c>
      <c r="K85" s="11">
        <v>9.0760000000000005</v>
      </c>
      <c r="L85" s="11">
        <v>9.8160204081632649</v>
      </c>
      <c r="M85" s="11">
        <v>9.3744871794871791</v>
      </c>
      <c r="N85" s="11">
        <v>10.505088235294121</v>
      </c>
      <c r="O85" s="61">
        <v>9.6120625000000022</v>
      </c>
      <c r="R85" s="11">
        <v>9.2424062500000002</v>
      </c>
      <c r="S85" s="11">
        <v>11.639304347826087</v>
      </c>
      <c r="T85" s="11">
        <v>9.8014716981132075</v>
      </c>
      <c r="U85" s="11">
        <v>10.099065217391308</v>
      </c>
      <c r="V85" s="11">
        <v>9.4808163265306149</v>
      </c>
      <c r="W85" s="61">
        <v>10.13763414634146</v>
      </c>
      <c r="AE85" s="59"/>
    </row>
    <row r="86" spans="1:31" x14ac:dyDescent="0.25">
      <c r="B86" s="11">
        <v>10.983714285714285</v>
      </c>
      <c r="C86" s="11">
        <v>12.910071428571429</v>
      </c>
      <c r="D86" s="11">
        <v>11.276266666666666</v>
      </c>
      <c r="E86" s="11">
        <v>11.949</v>
      </c>
      <c r="F86" s="11">
        <v>13.658235294117647</v>
      </c>
      <c r="G86" s="20">
        <v>13.389357142857142</v>
      </c>
      <c r="J86" s="11">
        <v>11.824099999999998</v>
      </c>
      <c r="K86" s="11">
        <v>12.742142857142856</v>
      </c>
      <c r="L86" s="11">
        <v>11.199923076923078</v>
      </c>
      <c r="M86" s="11">
        <v>11.43523076923077</v>
      </c>
      <c r="N86" s="11">
        <v>10.524973684210529</v>
      </c>
      <c r="O86" s="59">
        <v>10.57822222222222</v>
      </c>
      <c r="R86" s="11">
        <v>13.482166666666666</v>
      </c>
      <c r="S86" s="11">
        <v>12.593956521739129</v>
      </c>
      <c r="T86" s="11">
        <v>15.075285714285716</v>
      </c>
      <c r="U86" s="11">
        <v>14.152769230769231</v>
      </c>
      <c r="V86" s="11">
        <v>10.877380952380955</v>
      </c>
      <c r="W86" s="61">
        <v>14.149974093264246</v>
      </c>
      <c r="Z86" s="11">
        <v>10.224770270270273</v>
      </c>
      <c r="AA86" s="11">
        <v>11.137011764705884</v>
      </c>
      <c r="AB86" s="11">
        <v>10.706872093023254</v>
      </c>
      <c r="AC86" s="11">
        <v>10.354011627906978</v>
      </c>
      <c r="AD86" s="11">
        <v>9.8957228915662689</v>
      </c>
      <c r="AE86" s="61">
        <v>9.9226390977443657</v>
      </c>
    </row>
    <row r="87" spans="1:31" x14ac:dyDescent="0.25">
      <c r="B87" s="11">
        <v>8.8504418604651143</v>
      </c>
      <c r="C87" s="11">
        <v>10.088775510204078</v>
      </c>
      <c r="D87" s="11">
        <v>10.201959183673468</v>
      </c>
      <c r="E87" s="11">
        <v>10.32562711864407</v>
      </c>
      <c r="F87" s="11">
        <v>11.403285714285717</v>
      </c>
      <c r="G87" s="20">
        <v>10.827657754010694</v>
      </c>
      <c r="J87" s="11">
        <v>6.1901428571428578</v>
      </c>
      <c r="K87" s="11">
        <v>9.7031818181818199</v>
      </c>
      <c r="L87" s="11">
        <v>9.110176470588236</v>
      </c>
      <c r="M87" s="11">
        <v>12.340777777777777</v>
      </c>
      <c r="N87" s="11">
        <v>7.8001428571428582</v>
      </c>
      <c r="O87" s="61">
        <v>9.643181818181823</v>
      </c>
      <c r="R87" s="11">
        <v>11.551058823529409</v>
      </c>
      <c r="S87" s="11">
        <v>9.7008888888888904</v>
      </c>
      <c r="T87" s="11">
        <v>9.7241</v>
      </c>
      <c r="U87" s="11">
        <v>12.09638709677419</v>
      </c>
      <c r="V87" s="11">
        <v>11.016918918918917</v>
      </c>
      <c r="W87" s="61">
        <v>10.676166666666667</v>
      </c>
      <c r="Z87" s="11">
        <v>10.683434782608698</v>
      </c>
      <c r="AA87" s="11">
        <v>10.033210526315791</v>
      </c>
      <c r="AB87" s="11">
        <v>10.215148936170213</v>
      </c>
      <c r="AC87" s="11">
        <v>9.751339285714284</v>
      </c>
      <c r="AD87" s="11">
        <v>9.4500749999999965</v>
      </c>
      <c r="AE87" s="61">
        <v>10.322386885245896</v>
      </c>
    </row>
    <row r="88" spans="1:31" x14ac:dyDescent="0.25">
      <c r="G88" s="11"/>
      <c r="J88" s="11">
        <v>10.131170731707318</v>
      </c>
      <c r="K88" s="11">
        <v>10.067020408163266</v>
      </c>
      <c r="L88" s="11">
        <v>9.6371176470588225</v>
      </c>
      <c r="M88" s="11">
        <v>9.5797500000000007</v>
      </c>
      <c r="N88" s="11">
        <v>10.012479166666667</v>
      </c>
      <c r="O88" s="59">
        <v>10.183720812182742</v>
      </c>
      <c r="R88" s="11">
        <v>8.9672222222222224</v>
      </c>
      <c r="S88" s="11">
        <v>7.5251599999999996</v>
      </c>
      <c r="T88" s="11">
        <v>9.4327619047619056</v>
      </c>
      <c r="U88" s="11">
        <v>8.9914400000000008</v>
      </c>
      <c r="V88" s="11">
        <v>9.4979999999999993</v>
      </c>
      <c r="W88" s="61">
        <v>9.763083333333336</v>
      </c>
      <c r="Z88" s="11">
        <v>9.4481818181818191</v>
      </c>
      <c r="AA88" s="11">
        <v>8.3953170731707303</v>
      </c>
      <c r="AB88" s="11">
        <v>9.4845312499999981</v>
      </c>
      <c r="AC88" s="11">
        <v>8.1754117647058813</v>
      </c>
      <c r="AD88" s="11">
        <v>8.4243333333333332</v>
      </c>
      <c r="AE88" s="61">
        <v>9.1384470046082953</v>
      </c>
    </row>
    <row r="89" spans="1:31" x14ac:dyDescent="0.25">
      <c r="G89" s="11"/>
      <c r="J89" s="19">
        <v>8.8913793103448278</v>
      </c>
      <c r="K89" s="19">
        <v>12.503842105263157</v>
      </c>
      <c r="L89" s="11">
        <v>9.8779047619047642</v>
      </c>
      <c r="M89" s="11">
        <v>12.398724999999997</v>
      </c>
      <c r="N89" s="9">
        <v>9.7534482758620697</v>
      </c>
      <c r="O89" s="61">
        <v>11.205628205128207</v>
      </c>
      <c r="R89">
        <v>10.836303030303034</v>
      </c>
      <c r="S89">
        <v>13.190285714285718</v>
      </c>
      <c r="T89">
        <v>10.399050847457628</v>
      </c>
      <c r="U89">
        <v>12.271509803921571</v>
      </c>
      <c r="V89">
        <v>11.407826086956522</v>
      </c>
      <c r="W89" s="61">
        <v>11.836340067340071</v>
      </c>
      <c r="Z89" s="11">
        <v>11.757384615384613</v>
      </c>
      <c r="AA89" s="11">
        <v>10.73624</v>
      </c>
      <c r="AB89" s="11">
        <v>13.02920833333333</v>
      </c>
      <c r="AC89" s="11">
        <v>10.594521739130434</v>
      </c>
      <c r="AD89" s="11">
        <v>11.235695652173915</v>
      </c>
      <c r="AE89" s="61">
        <v>10.172186666666667</v>
      </c>
    </row>
    <row r="90" spans="1:31" x14ac:dyDescent="0.25">
      <c r="B90" s="11">
        <v>10.074195121951218</v>
      </c>
      <c r="C90" s="11">
        <v>10.647766666666666</v>
      </c>
      <c r="D90" s="11">
        <v>11.655399999999997</v>
      </c>
      <c r="E90" s="11">
        <v>10.093897435897437</v>
      </c>
      <c r="F90" s="11">
        <v>9.791999999999998</v>
      </c>
      <c r="G90" s="19">
        <v>10.896711340206183</v>
      </c>
      <c r="J90" s="19">
        <v>10.776555555555555</v>
      </c>
      <c r="K90" s="19">
        <v>9.1042222222222229</v>
      </c>
      <c r="L90" s="11">
        <v>11.245423076923078</v>
      </c>
      <c r="M90" s="11">
        <v>9.4701904761904778</v>
      </c>
      <c r="N90" s="9">
        <v>9.1547368421052653</v>
      </c>
      <c r="O90" s="61">
        <v>8.9562522522522521</v>
      </c>
      <c r="R90" s="11"/>
      <c r="W90" s="59"/>
      <c r="Z90" s="11">
        <v>6.7201428571428581</v>
      </c>
      <c r="AA90" s="11">
        <v>5.7024285714285705</v>
      </c>
      <c r="AB90" s="11">
        <v>6.0592500000000005</v>
      </c>
      <c r="AC90" s="11">
        <v>6.9248571428571433</v>
      </c>
      <c r="AD90" s="11">
        <v>5.7379999999999995</v>
      </c>
      <c r="AE90" s="61">
        <v>5.876254237288137</v>
      </c>
    </row>
    <row r="91" spans="1:31" x14ac:dyDescent="0.25">
      <c r="B91" s="19">
        <v>9.5403962264150923</v>
      </c>
      <c r="C91" s="19">
        <v>8.1629387755102041</v>
      </c>
      <c r="D91" s="19">
        <v>9.5103559322033888</v>
      </c>
      <c r="E91" s="19">
        <v>10.227546666666667</v>
      </c>
      <c r="F91" s="19">
        <v>11.91803896103896</v>
      </c>
      <c r="G91" s="23">
        <v>10.127981865284976</v>
      </c>
      <c r="J91" s="19">
        <v>9.9748157894736824</v>
      </c>
      <c r="K91" s="19">
        <v>10.692024390243903</v>
      </c>
      <c r="L91" s="11">
        <v>9.8094166666666656</v>
      </c>
      <c r="M91" s="11">
        <v>11.080125000000001</v>
      </c>
      <c r="N91" s="11">
        <v>10.005941176470589</v>
      </c>
      <c r="O91" s="61">
        <v>11.06964253393665</v>
      </c>
      <c r="R91" s="19">
        <v>12.195846153846153</v>
      </c>
      <c r="S91" s="19">
        <v>10.045066666666667</v>
      </c>
      <c r="T91" s="19">
        <v>13.494750000000002</v>
      </c>
      <c r="U91" s="19">
        <v>8.5815000000000001</v>
      </c>
      <c r="V91" s="19">
        <v>9.6783750000000008</v>
      </c>
      <c r="W91" s="62">
        <v>9.5118787878787892</v>
      </c>
      <c r="Z91" s="19"/>
      <c r="AA91" s="19"/>
      <c r="AB91" s="11"/>
      <c r="AC91" s="11"/>
      <c r="AD91" s="9"/>
      <c r="AE91" s="64"/>
    </row>
    <row r="92" spans="1:31" x14ac:dyDescent="0.25">
      <c r="G92" s="57"/>
      <c r="J92" s="11">
        <v>11.358000000000001</v>
      </c>
      <c r="K92" s="11">
        <v>10.389343749999998</v>
      </c>
      <c r="L92" s="11">
        <v>8.7036363636363649</v>
      </c>
      <c r="M92" s="11">
        <v>10.006807692307691</v>
      </c>
      <c r="N92" s="11">
        <v>9.7146249999999998</v>
      </c>
      <c r="O92" s="61">
        <v>9.4059932885906115</v>
      </c>
      <c r="R92" s="19">
        <v>9.6228461538461545</v>
      </c>
      <c r="S92" s="19">
        <v>12.559999999999999</v>
      </c>
      <c r="T92" s="19">
        <v>11.909194444444445</v>
      </c>
      <c r="U92" s="19">
        <v>11.539020408163266</v>
      </c>
      <c r="V92" s="19">
        <v>10.527571428571429</v>
      </c>
      <c r="W92" s="62">
        <v>10.89433955223881</v>
      </c>
      <c r="AE92" s="59"/>
    </row>
    <row r="93" spans="1:31" x14ac:dyDescent="0.25">
      <c r="J93" s="11">
        <v>10.966625000000002</v>
      </c>
      <c r="K93" s="11">
        <v>9.4901499999999981</v>
      </c>
      <c r="L93" s="11">
        <v>8.7571724137931035</v>
      </c>
      <c r="M93" s="11">
        <v>9.1670416666666661</v>
      </c>
      <c r="N93" s="11">
        <v>9.1297058823529404</v>
      </c>
      <c r="O93" s="61">
        <v>9.7276875</v>
      </c>
      <c r="R93" s="11">
        <v>10.861291666666668</v>
      </c>
      <c r="S93" s="11">
        <v>10.08659090909091</v>
      </c>
      <c r="T93" s="11">
        <v>10.470476190476191</v>
      </c>
      <c r="U93" s="11">
        <v>9.8183076923076928</v>
      </c>
      <c r="V93" s="11">
        <v>9.9417142857142888</v>
      </c>
      <c r="W93" s="62">
        <v>10.048100840336131</v>
      </c>
      <c r="Z93" s="19">
        <v>9.511333333333333</v>
      </c>
      <c r="AA93" s="19">
        <v>11.276999999999999</v>
      </c>
      <c r="AB93" s="11">
        <v>9.019400000000001</v>
      </c>
      <c r="AC93" s="11">
        <v>12.694333333333331</v>
      </c>
      <c r="AD93" s="11">
        <v>9.7753999999999994</v>
      </c>
      <c r="AE93" s="61">
        <v>8.6656489361702107</v>
      </c>
    </row>
    <row r="94" spans="1:31" x14ac:dyDescent="0.25">
      <c r="R94" s="19">
        <v>12.861533333333332</v>
      </c>
      <c r="S94" s="19">
        <v>10.432</v>
      </c>
      <c r="T94" s="19">
        <v>11.691000000000001</v>
      </c>
      <c r="U94" s="19">
        <v>11.215</v>
      </c>
      <c r="V94" s="19">
        <v>10.962181818181817</v>
      </c>
      <c r="W94" s="62">
        <v>9.914896551724139</v>
      </c>
      <c r="Z94" s="11">
        <v>10.041846153846155</v>
      </c>
      <c r="AA94" s="11">
        <v>11.924307692307694</v>
      </c>
      <c r="AB94" s="11">
        <v>11.8348</v>
      </c>
      <c r="AC94" s="11">
        <v>10.020444444444443</v>
      </c>
      <c r="AD94" s="11">
        <v>11.511642857142856</v>
      </c>
      <c r="AE94" s="61">
        <v>11.806203125000003</v>
      </c>
    </row>
    <row r="100" spans="1:31" x14ac:dyDescent="0.25">
      <c r="A100" s="13"/>
      <c r="B100" s="13"/>
      <c r="C100" s="13"/>
      <c r="D100" s="13"/>
      <c r="E100" s="13"/>
      <c r="F100" s="13"/>
      <c r="G100" s="13"/>
      <c r="I100" s="13"/>
      <c r="J100" s="13"/>
      <c r="K100" s="13"/>
      <c r="L100" s="13"/>
      <c r="M100" s="13"/>
      <c r="N100" s="13"/>
      <c r="O100" s="13"/>
      <c r="Q100" s="13"/>
      <c r="R100" s="13"/>
      <c r="S100" s="13"/>
      <c r="T100" s="13"/>
      <c r="U100" s="13"/>
      <c r="V100" s="13"/>
      <c r="W100" s="13"/>
      <c r="Y100" s="13"/>
      <c r="Z100" s="13"/>
      <c r="AA100" s="13"/>
      <c r="AB100" s="13"/>
      <c r="AC100" s="13"/>
      <c r="AD100" s="13"/>
      <c r="AE100" s="13"/>
    </row>
    <row r="106" spans="1:31" x14ac:dyDescent="0.25">
      <c r="F106" s="67"/>
    </row>
    <row r="109" spans="1:31" x14ac:dyDescent="0.25">
      <c r="A109" s="63" t="s">
        <v>22</v>
      </c>
      <c r="B109" s="66"/>
      <c r="C109" s="66"/>
      <c r="D109" s="66"/>
      <c r="E109" s="66"/>
      <c r="F109" s="66"/>
      <c r="G109" s="66"/>
      <c r="H109" s="66"/>
      <c r="I109" s="63" t="s">
        <v>22</v>
      </c>
      <c r="J109" s="66"/>
      <c r="K109" s="66"/>
      <c r="L109" s="66"/>
      <c r="M109" s="66"/>
      <c r="N109" s="66"/>
      <c r="O109" s="66"/>
      <c r="P109" s="66"/>
      <c r="Q109" s="63" t="s">
        <v>111</v>
      </c>
      <c r="R109" s="66"/>
      <c r="S109" s="66"/>
      <c r="T109" s="66"/>
      <c r="U109" s="66"/>
      <c r="V109" s="66"/>
      <c r="W109" s="66"/>
      <c r="X109" s="66"/>
      <c r="Y109" s="63" t="s">
        <v>111</v>
      </c>
    </row>
    <row r="110" spans="1:31" x14ac:dyDescent="0.25">
      <c r="B110" s="5" t="s">
        <v>2</v>
      </c>
      <c r="C110" s="5"/>
      <c r="D110" s="5"/>
      <c r="E110" s="5"/>
      <c r="F110" s="5"/>
      <c r="G110" s="5"/>
      <c r="J110" s="5" t="s">
        <v>107</v>
      </c>
      <c r="K110" s="5"/>
      <c r="L110" s="5"/>
      <c r="M110" s="5"/>
      <c r="N110" s="5"/>
      <c r="O110" s="5"/>
      <c r="R110" s="5" t="s">
        <v>2</v>
      </c>
      <c r="S110" s="5"/>
      <c r="T110" s="5"/>
      <c r="U110" s="5"/>
      <c r="V110" s="5"/>
      <c r="W110" s="5"/>
      <c r="Z110" s="5" t="s">
        <v>107</v>
      </c>
      <c r="AA110" s="5"/>
      <c r="AB110" s="5"/>
      <c r="AC110" s="5"/>
      <c r="AD110" s="5"/>
      <c r="AE110" s="5"/>
    </row>
    <row r="111" spans="1:31" x14ac:dyDescent="0.25">
      <c r="A111" s="8" t="s">
        <v>5</v>
      </c>
      <c r="B111" s="7" t="s">
        <v>102</v>
      </c>
      <c r="C111" s="7" t="s">
        <v>103</v>
      </c>
      <c r="D111" s="5" t="s">
        <v>104</v>
      </c>
      <c r="E111" s="5" t="s">
        <v>105</v>
      </c>
      <c r="F111" s="5" t="s">
        <v>106</v>
      </c>
      <c r="G111" s="5" t="s">
        <v>108</v>
      </c>
      <c r="I111" s="8" t="s">
        <v>5</v>
      </c>
      <c r="J111" s="7" t="s">
        <v>102</v>
      </c>
      <c r="K111" s="7" t="s">
        <v>103</v>
      </c>
      <c r="L111" s="5" t="s">
        <v>104</v>
      </c>
      <c r="M111" s="5" t="s">
        <v>105</v>
      </c>
      <c r="N111" s="5" t="s">
        <v>106</v>
      </c>
      <c r="O111" s="5" t="s">
        <v>108</v>
      </c>
      <c r="Q111" s="8" t="s">
        <v>5</v>
      </c>
      <c r="R111" s="7" t="s">
        <v>102</v>
      </c>
      <c r="S111" s="7" t="s">
        <v>103</v>
      </c>
      <c r="T111" s="5" t="s">
        <v>104</v>
      </c>
      <c r="U111" s="5" t="s">
        <v>105</v>
      </c>
      <c r="V111" s="5" t="s">
        <v>106</v>
      </c>
      <c r="W111" s="5" t="s">
        <v>108</v>
      </c>
      <c r="Y111" s="8" t="s">
        <v>5</v>
      </c>
      <c r="Z111" s="7" t="s">
        <v>102</v>
      </c>
      <c r="AA111" s="7" t="s">
        <v>103</v>
      </c>
      <c r="AB111" s="5" t="s">
        <v>104</v>
      </c>
      <c r="AC111" s="5" t="s">
        <v>105</v>
      </c>
      <c r="AD111" s="5" t="s">
        <v>106</v>
      </c>
      <c r="AE111" s="5" t="s">
        <v>108</v>
      </c>
    </row>
    <row r="113" spans="1:31" x14ac:dyDescent="0.25">
      <c r="A113" s="9" t="s">
        <v>10</v>
      </c>
      <c r="B113">
        <f>AVERAGE(B137:B152)</f>
        <v>0.11983508554937128</v>
      </c>
      <c r="C113">
        <f t="shared" ref="C113:F113" si="78">AVERAGE(C137:C152)</f>
        <v>0.1532340953393585</v>
      </c>
      <c r="D113">
        <f t="shared" si="78"/>
        <v>0.17768595041322313</v>
      </c>
      <c r="E113">
        <f t="shared" si="78"/>
        <v>0.13520499108734405</v>
      </c>
      <c r="F113">
        <f t="shared" si="78"/>
        <v>0.11805762543467462</v>
      </c>
      <c r="G113">
        <f>AVERAGE(G137:G151)</f>
        <v>0.14146686079638951</v>
      </c>
      <c r="I113" s="9" t="s">
        <v>10</v>
      </c>
      <c r="J113">
        <f>AVERAGE(J137:J152)</f>
        <v>0.1311441124251452</v>
      </c>
      <c r="K113">
        <f t="shared" ref="K113:O113" si="79">AVERAGE(K137:K152)</f>
        <v>0.13247694334650853</v>
      </c>
      <c r="L113">
        <f t="shared" si="79"/>
        <v>0.16393983375115451</v>
      </c>
      <c r="M113">
        <f t="shared" si="79"/>
        <v>0.12847341337907375</v>
      </c>
      <c r="N113">
        <f t="shared" si="79"/>
        <v>0.15429384326552731</v>
      </c>
      <c r="O113">
        <f t="shared" si="79"/>
        <v>0.17016472039346603</v>
      </c>
      <c r="Q113" s="9" t="s">
        <v>10</v>
      </c>
      <c r="R113">
        <f>AVERAGE(R137:R152)</f>
        <v>0.1588293650793651</v>
      </c>
      <c r="S113">
        <f t="shared" ref="S113:V113" si="80">AVERAGE(S137:S152)</f>
        <v>0.15376317523056654</v>
      </c>
      <c r="T113">
        <f t="shared" si="80"/>
        <v>0.16512018882839549</v>
      </c>
      <c r="U113">
        <f t="shared" si="80"/>
        <v>0.17755747126436783</v>
      </c>
      <c r="V113">
        <f t="shared" si="80"/>
        <v>0.17514644398658505</v>
      </c>
      <c r="W113">
        <f>AVERAGE(W137:W151)</f>
        <v>0.19987350747301705</v>
      </c>
      <c r="Y113" s="9" t="s">
        <v>10</v>
      </c>
      <c r="Z113">
        <f>AVERAGE(Z137:Z152)</f>
        <v>0.17914046121593288</v>
      </c>
      <c r="AA113">
        <f t="shared" ref="AA113:AE113" si="81">AVERAGE(AA137:AA152)</f>
        <v>0.19611581920903953</v>
      </c>
      <c r="AB113">
        <f t="shared" si="81"/>
        <v>0.17589285714285716</v>
      </c>
      <c r="AC113">
        <f t="shared" si="81"/>
        <v>0.18287037037037035</v>
      </c>
      <c r="AD113">
        <f t="shared" si="81"/>
        <v>0.17878049972729049</v>
      </c>
      <c r="AE113">
        <f t="shared" si="81"/>
        <v>0.18015872860947202</v>
      </c>
    </row>
    <row r="114" spans="1:31" x14ac:dyDescent="0.25">
      <c r="A114" s="9" t="s">
        <v>11</v>
      </c>
      <c r="B114">
        <f>_xlfn.STDEV.P(B137:B152)</f>
        <v>6.1625721388446221E-2</v>
      </c>
      <c r="C114">
        <f>_xlfn.STDEV.P(C137:C152)</f>
        <v>0.10630645007061883</v>
      </c>
      <c r="D114">
        <f t="shared" ref="D114:F114" si="82">_xlfn.STDEV.P(D137:D152)</f>
        <v>7.7951940938242786E-2</v>
      </c>
      <c r="E114">
        <f t="shared" si="82"/>
        <v>6.1323088829248605E-2</v>
      </c>
      <c r="F114">
        <f t="shared" si="82"/>
        <v>6.2210535892573519E-2</v>
      </c>
      <c r="G114">
        <f>_xlfn.STDEV.P(G137:G151)</f>
        <v>5.1416077267696654E-2</v>
      </c>
      <c r="I114" s="9" t="s">
        <v>11</v>
      </c>
      <c r="J114">
        <f>_xlfn.STDEV.P(J137:J152)</f>
        <v>7.6259644858624076E-2</v>
      </c>
      <c r="K114">
        <f t="shared" ref="K114:O114" si="83">_xlfn.STDEV.P(K137:K152)</f>
        <v>0.11246762986159881</v>
      </c>
      <c r="L114">
        <f t="shared" si="83"/>
        <v>7.7451708801303046E-2</v>
      </c>
      <c r="M114">
        <f t="shared" si="83"/>
        <v>7.629734245104286E-2</v>
      </c>
      <c r="N114">
        <f t="shared" si="83"/>
        <v>0.11566226221000715</v>
      </c>
      <c r="O114">
        <f t="shared" si="83"/>
        <v>0.11530532123782405</v>
      </c>
      <c r="Q114" s="9" t="s">
        <v>11</v>
      </c>
      <c r="R114">
        <f>_xlfn.STDEV.P(R137:R152)</f>
        <v>9.9020013498243062E-2</v>
      </c>
      <c r="S114">
        <f>_xlfn.STDEV.P(S137:S152)</f>
        <v>6.7797863280433593E-2</v>
      </c>
      <c r="T114">
        <f t="shared" ref="T114:V114" si="84">_xlfn.STDEV.P(T137:T152)</f>
        <v>6.6147175063012348E-2</v>
      </c>
      <c r="U114">
        <f t="shared" si="84"/>
        <v>0.1112119715792293</v>
      </c>
      <c r="V114">
        <f t="shared" si="84"/>
        <v>7.6940446784720118E-2</v>
      </c>
      <c r="W114">
        <f>_xlfn.STDEV.P(W137:W151)</f>
        <v>8.75187717355803E-2</v>
      </c>
      <c r="Y114" s="9" t="s">
        <v>11</v>
      </c>
      <c r="Z114">
        <f>_xlfn.STDEV.P(Z137:Z152)</f>
        <v>8.4985630222635444E-2</v>
      </c>
      <c r="AA114">
        <f t="shared" ref="AA114:AE114" si="85">_xlfn.STDEV.P(AA137:AA152)</f>
        <v>9.5547837428909627E-2</v>
      </c>
      <c r="AB114">
        <f t="shared" si="85"/>
        <v>0.10312818514744894</v>
      </c>
      <c r="AC114">
        <f t="shared" si="85"/>
        <v>8.8117554214629551E-2</v>
      </c>
      <c r="AD114">
        <f t="shared" si="85"/>
        <v>7.2177522577574219E-2</v>
      </c>
      <c r="AE114">
        <f t="shared" si="85"/>
        <v>8.1197479385755375E-2</v>
      </c>
    </row>
    <row r="115" spans="1:31" x14ac:dyDescent="0.25">
      <c r="A115" s="9" t="s">
        <v>12</v>
      </c>
      <c r="B115">
        <f>COUNT(B137:B152)</f>
        <v>11</v>
      </c>
      <c r="C115">
        <f>COUNT(C137:C152)</f>
        <v>11</v>
      </c>
      <c r="D115">
        <f t="shared" ref="D115:F115" si="86">COUNT(D137:D152)</f>
        <v>11</v>
      </c>
      <c r="E115">
        <f t="shared" si="86"/>
        <v>11</v>
      </c>
      <c r="F115">
        <f t="shared" si="86"/>
        <v>11</v>
      </c>
      <c r="G115">
        <f>COUNT(G137:G151)</f>
        <v>11</v>
      </c>
      <c r="I115" s="9" t="s">
        <v>12</v>
      </c>
      <c r="J115">
        <f>COUNT(J137:J152)</f>
        <v>11</v>
      </c>
      <c r="K115">
        <f t="shared" ref="K115:O115" si="87">COUNT(K137:K152)</f>
        <v>11</v>
      </c>
      <c r="L115">
        <f t="shared" si="87"/>
        <v>11</v>
      </c>
      <c r="M115">
        <f t="shared" si="87"/>
        <v>11</v>
      </c>
      <c r="N115">
        <f t="shared" si="87"/>
        <v>11</v>
      </c>
      <c r="O115">
        <f t="shared" si="87"/>
        <v>11</v>
      </c>
      <c r="Q115" s="9" t="s">
        <v>12</v>
      </c>
      <c r="R115">
        <f>COUNT(R137:R152)</f>
        <v>8</v>
      </c>
      <c r="S115">
        <f>COUNT(S137:S152)</f>
        <v>8</v>
      </c>
      <c r="T115">
        <f t="shared" ref="T115:V115" si="88">COUNT(T137:T152)</f>
        <v>8</v>
      </c>
      <c r="U115">
        <f t="shared" si="88"/>
        <v>8</v>
      </c>
      <c r="V115">
        <f t="shared" si="88"/>
        <v>8</v>
      </c>
      <c r="W115">
        <f>COUNT(W137:W151)</f>
        <v>8</v>
      </c>
      <c r="Y115" s="9" t="s">
        <v>12</v>
      </c>
      <c r="Z115">
        <f>COUNT(Z137:Z152)</f>
        <v>12</v>
      </c>
      <c r="AA115">
        <f t="shared" ref="AA115:AE115" si="89">COUNT(AA137:AA152)</f>
        <v>12</v>
      </c>
      <c r="AB115">
        <f t="shared" si="89"/>
        <v>12</v>
      </c>
      <c r="AC115">
        <f t="shared" si="89"/>
        <v>12</v>
      </c>
      <c r="AD115">
        <f t="shared" si="89"/>
        <v>12</v>
      </c>
      <c r="AE115">
        <f t="shared" si="89"/>
        <v>12</v>
      </c>
    </row>
    <row r="117" spans="1:31" x14ac:dyDescent="0.25">
      <c r="A117" s="9" t="s">
        <v>13</v>
      </c>
      <c r="B117">
        <f>B114/(SQRT(B115))</f>
        <v>1.8580854116405067E-2</v>
      </c>
      <c r="C117">
        <f>C114/(SQRT(C115))</f>
        <v>3.2052600698081177E-2</v>
      </c>
      <c r="D117">
        <f t="shared" ref="D117:G117" si="90">D114/(SQRT(D115))</f>
        <v>2.3503394524735998E-2</v>
      </c>
      <c r="E117">
        <f t="shared" si="90"/>
        <v>1.8489606966568383E-2</v>
      </c>
      <c r="F117">
        <f t="shared" si="90"/>
        <v>1.8757182323873068E-2</v>
      </c>
      <c r="G117">
        <f t="shared" si="90"/>
        <v>1.5502530589897406E-2</v>
      </c>
      <c r="I117" s="9" t="s">
        <v>13</v>
      </c>
      <c r="J117">
        <f>J114/(SQRT(J115))</f>
        <v>2.2993148058346485E-2</v>
      </c>
      <c r="K117">
        <f>K114/(SQRT(K115))</f>
        <v>3.3910266301044899E-2</v>
      </c>
      <c r="L117">
        <f t="shared" ref="L117:O117" si="91">L114/(SQRT(L115))</f>
        <v>2.335256886052629E-2</v>
      </c>
      <c r="M117">
        <f t="shared" si="91"/>
        <v>2.3004514310124017E-2</v>
      </c>
      <c r="N117">
        <f t="shared" si="91"/>
        <v>3.4873484195845114E-2</v>
      </c>
      <c r="O117">
        <f t="shared" si="91"/>
        <v>3.4765862443387294E-2</v>
      </c>
      <c r="Q117" s="9" t="s">
        <v>13</v>
      </c>
      <c r="R117">
        <f>R114/(SQRT(R115))</f>
        <v>3.5008861508895567E-2</v>
      </c>
      <c r="S117">
        <f>S114/(SQRT(S115))</f>
        <v>2.3970164437776508E-2</v>
      </c>
      <c r="T117">
        <f t="shared" ref="T117:W117" si="92">T114/(SQRT(T115))</f>
        <v>2.3386558021694859E-2</v>
      </c>
      <c r="U117">
        <f t="shared" si="92"/>
        <v>3.9319369626399314E-2</v>
      </c>
      <c r="V117">
        <f t="shared" si="92"/>
        <v>2.7202555834499143E-2</v>
      </c>
      <c r="W117">
        <f t="shared" si="92"/>
        <v>3.0942558487673189E-2</v>
      </c>
      <c r="Y117" s="9" t="s">
        <v>13</v>
      </c>
      <c r="Z117">
        <f>Z114/(SQRT(Z115))</f>
        <v>2.4533238243144285E-2</v>
      </c>
      <c r="AA117">
        <f>AA114/(SQRT(AA115))</f>
        <v>2.7582284830033787E-2</v>
      </c>
      <c r="AB117">
        <f t="shared" ref="AB117:AE117" si="93">AB114/(SQRT(AB115))</f>
        <v>2.9770542727958607E-2</v>
      </c>
      <c r="AC117">
        <f t="shared" si="93"/>
        <v>2.5437346823073907E-2</v>
      </c>
      <c r="AD117">
        <f t="shared" si="93"/>
        <v>2.0835856044801385E-2</v>
      </c>
      <c r="AE117">
        <f t="shared" si="93"/>
        <v>2.343969329044248E-2</v>
      </c>
    </row>
    <row r="118" spans="1:31" x14ac:dyDescent="0.25">
      <c r="A118" s="9"/>
      <c r="B118" s="11"/>
      <c r="I118" s="9"/>
      <c r="J118" s="11"/>
      <c r="Q118" s="9"/>
      <c r="R118" s="11"/>
      <c r="Y118" s="9"/>
      <c r="Z118" s="11"/>
    </row>
    <row r="119" spans="1:31" x14ac:dyDescent="0.25">
      <c r="A119" s="9"/>
      <c r="B119" s="4"/>
      <c r="I119" s="9"/>
      <c r="J119" s="4"/>
      <c r="Q119" s="9"/>
      <c r="R119" s="4"/>
      <c r="Y119" s="9"/>
      <c r="Z119" s="4"/>
    </row>
    <row r="121" spans="1:31" x14ac:dyDescent="0.25">
      <c r="A121" s="12" t="s">
        <v>17</v>
      </c>
      <c r="B121" s="13"/>
      <c r="C121" s="13"/>
      <c r="D121" s="13"/>
      <c r="E121" s="13"/>
      <c r="F121" s="13"/>
      <c r="G121" s="13"/>
      <c r="I121" s="12" t="s">
        <v>17</v>
      </c>
      <c r="J121" s="13"/>
      <c r="K121" s="13"/>
      <c r="L121" s="13"/>
      <c r="M121" s="13"/>
      <c r="N121" s="13"/>
      <c r="O121" s="13"/>
      <c r="Q121" s="12" t="s">
        <v>17</v>
      </c>
      <c r="R121" s="13"/>
      <c r="S121" s="13"/>
      <c r="T121" s="13"/>
      <c r="U121" s="13"/>
      <c r="V121" s="13"/>
      <c r="W121" s="13"/>
      <c r="Y121" s="12" t="s">
        <v>17</v>
      </c>
      <c r="Z121" s="13"/>
      <c r="AA121" s="13"/>
      <c r="AB121" s="13"/>
      <c r="AC121" s="13"/>
      <c r="AD121" s="13"/>
      <c r="AE121" s="13"/>
    </row>
    <row r="122" spans="1:31" x14ac:dyDescent="0.25">
      <c r="B122">
        <f>LOG(B138)</f>
        <v>-0.79588001734407521</v>
      </c>
      <c r="C122">
        <f>LOG(C138)</f>
        <v>-1.0334237554869496</v>
      </c>
      <c r="D122">
        <f t="shared" ref="D122:G122" si="94">LOG(D138)</f>
        <v>-0.77815125038364363</v>
      </c>
      <c r="E122">
        <f t="shared" si="94"/>
        <v>-0.86247213608367945</v>
      </c>
      <c r="F122">
        <f t="shared" si="94"/>
        <v>-1.0791812460476249</v>
      </c>
      <c r="G122">
        <f t="shared" si="94"/>
        <v>-0.91351951521087571</v>
      </c>
      <c r="J122">
        <f>LOG(J138)</f>
        <v>-0.52287874528033762</v>
      </c>
      <c r="K122">
        <f>LOG(K138)</f>
        <v>-0.54770232900536975</v>
      </c>
      <c r="L122">
        <f t="shared" ref="L122:O122" si="95">LOG(L138)</f>
        <v>-0.6020599913279624</v>
      </c>
      <c r="M122">
        <f t="shared" si="95"/>
        <v>-0.77815125038364363</v>
      </c>
      <c r="N122">
        <f t="shared" si="95"/>
        <v>-0.49939764943081472</v>
      </c>
      <c r="O122">
        <f t="shared" si="95"/>
        <v>-0.58566957513979301</v>
      </c>
      <c r="R122">
        <f>LOG(R138)</f>
        <v>-0.95424250943932487</v>
      </c>
      <c r="S122">
        <f>LOG(S138)</f>
        <v>-0.93305321036938682</v>
      </c>
      <c r="T122">
        <f t="shared" ref="T122:W122" si="96">LOG(T138)</f>
        <v>-1</v>
      </c>
      <c r="U122">
        <f t="shared" si="96"/>
        <v>-1.0791812460476249</v>
      </c>
      <c r="V122">
        <f t="shared" si="96"/>
        <v>-0.87506126339170009</v>
      </c>
      <c r="W122">
        <f t="shared" si="96"/>
        <v>-0.97507814848816932</v>
      </c>
    </row>
    <row r="123" spans="1:31" x14ac:dyDescent="0.25">
      <c r="B123">
        <f t="shared" ref="B123:G132" si="97">LOG(B139)</f>
        <v>-0.77815125038364363</v>
      </c>
      <c r="C123">
        <f t="shared" si="97"/>
        <v>-0.77815125038364363</v>
      </c>
      <c r="D123">
        <f t="shared" si="97"/>
        <v>-0.6020599913279624</v>
      </c>
      <c r="E123">
        <f t="shared" si="97"/>
        <v>-0.54770232900536975</v>
      </c>
      <c r="F123">
        <f t="shared" si="97"/>
        <v>-0.54770232900536975</v>
      </c>
      <c r="G123">
        <f t="shared" si="97"/>
        <v>-0.57738490973530665</v>
      </c>
      <c r="J123">
        <f t="shared" ref="J123:O134" si="98">LOG(J139)</f>
        <v>-0.69897000433601875</v>
      </c>
      <c r="K123">
        <f t="shared" ref="K123:O123" si="99">LOG(K139)</f>
        <v>-0.6642078980768068</v>
      </c>
      <c r="L123">
        <f t="shared" si="99"/>
        <v>-0.6642078980768068</v>
      </c>
      <c r="M123">
        <f t="shared" si="99"/>
        <v>-0.82390874094431876</v>
      </c>
      <c r="N123">
        <f t="shared" si="99"/>
        <v>-0.93305321036938682</v>
      </c>
      <c r="O123">
        <f t="shared" si="99"/>
        <v>-0.68921016704686255</v>
      </c>
      <c r="R123">
        <f t="shared" ref="R123:W134" si="100">LOG(R139)</f>
        <v>-0.41642341436605074</v>
      </c>
      <c r="S123">
        <f t="shared" ref="S123:W123" si="101">LOG(S139)</f>
        <v>-0.51662979600333603</v>
      </c>
      <c r="T123">
        <f t="shared" si="101"/>
        <v>-0.51410482097283239</v>
      </c>
      <c r="U123">
        <f t="shared" si="101"/>
        <v>-0.38321675185133125</v>
      </c>
      <c r="V123">
        <f t="shared" si="101"/>
        <v>-0.43492357492520756</v>
      </c>
      <c r="W123">
        <f t="shared" si="101"/>
        <v>-0.47271213581460741</v>
      </c>
      <c r="Z123">
        <f t="shared" ref="Z123:AE123" si="102">LOG(Z139)</f>
        <v>-0.52287874528033762</v>
      </c>
      <c r="AA123">
        <f t="shared" si="102"/>
        <v>-0.34678748622465633</v>
      </c>
      <c r="AB123">
        <f t="shared" si="102"/>
        <v>-0.33099321904142442</v>
      </c>
      <c r="AC123">
        <f t="shared" si="102"/>
        <v>-0.43572856956143741</v>
      </c>
      <c r="AD123">
        <f t="shared" si="102"/>
        <v>-0.55630250076728727</v>
      </c>
      <c r="AE123">
        <f t="shared" si="102"/>
        <v>-0.39936159580683173</v>
      </c>
    </row>
    <row r="124" spans="1:31" x14ac:dyDescent="0.25">
      <c r="B124">
        <f t="shared" si="97"/>
        <v>-1.0791812460476249</v>
      </c>
      <c r="C124">
        <f t="shared" si="97"/>
        <v>-0.93305321036938682</v>
      </c>
      <c r="D124">
        <f t="shared" si="97"/>
        <v>-0.93305321036938682</v>
      </c>
      <c r="E124">
        <f t="shared" si="97"/>
        <v>-1.0791812460476249</v>
      </c>
      <c r="F124">
        <f t="shared" si="97"/>
        <v>-0.7367585652254186</v>
      </c>
      <c r="G124">
        <f t="shared" si="97"/>
        <v>-0.83126093919834076</v>
      </c>
      <c r="R124">
        <f t="shared" si="100"/>
        <v>-1</v>
      </c>
      <c r="S124">
        <f t="shared" ref="S124:W124" si="103">LOG(S140)</f>
        <v>-0.93305321036938682</v>
      </c>
      <c r="T124">
        <f t="shared" si="103"/>
        <v>-0.81291335664285558</v>
      </c>
      <c r="U124">
        <f t="shared" si="103"/>
        <v>-0.57403126772771884</v>
      </c>
      <c r="V124">
        <f t="shared" si="103"/>
        <v>-0.82390874094431876</v>
      </c>
      <c r="W124">
        <f t="shared" si="103"/>
        <v>-0.67128177035094483</v>
      </c>
      <c r="Z124">
        <f t="shared" ref="Z124:AE124" si="104">LOG(Z140)</f>
        <v>-1.4771212547196624</v>
      </c>
      <c r="AA124">
        <f t="shared" si="104"/>
        <v>-0.82390874094431876</v>
      </c>
      <c r="AB124">
        <f t="shared" si="104"/>
        <v>-1.3010299956639813</v>
      </c>
      <c r="AC124">
        <f t="shared" si="104"/>
        <v>-0.6118198286171187</v>
      </c>
      <c r="AD124">
        <f t="shared" si="104"/>
        <v>-0.6020599913279624</v>
      </c>
      <c r="AE124">
        <f t="shared" si="104"/>
        <v>-1.0431058806023452</v>
      </c>
    </row>
    <row r="125" spans="1:31" x14ac:dyDescent="0.25">
      <c r="B125">
        <f t="shared" si="97"/>
        <v>-1.4771212547196624</v>
      </c>
      <c r="C125">
        <f t="shared" si="97"/>
        <v>-1.4771212547196624</v>
      </c>
      <c r="D125">
        <f t="shared" si="97"/>
        <v>-1.0791812460476249</v>
      </c>
      <c r="E125">
        <f t="shared" si="97"/>
        <v>-1.3010299956639813</v>
      </c>
      <c r="F125">
        <f t="shared" si="97"/>
        <v>-1.1760912590556813</v>
      </c>
      <c r="G125">
        <f t="shared" si="97"/>
        <v>-0.91026857161906705</v>
      </c>
      <c r="J125">
        <f t="shared" si="98"/>
        <v>-0.7367585652254186</v>
      </c>
      <c r="K125">
        <f t="shared" ref="K125:O125" si="105">LOG(K141)</f>
        <v>-0.41642341436605074</v>
      </c>
      <c r="L125">
        <f t="shared" si="105"/>
        <v>-0.49939764943081472</v>
      </c>
      <c r="M125">
        <f t="shared" si="105"/>
        <v>-0.7367585652254186</v>
      </c>
      <c r="N125">
        <f t="shared" si="105"/>
        <v>-0.43572856956143741</v>
      </c>
      <c r="O125">
        <f t="shared" si="105"/>
        <v>-0.40012422693189886</v>
      </c>
      <c r="R125">
        <f t="shared" si="100"/>
        <v>-1.1760912590556813</v>
      </c>
      <c r="S125">
        <f t="shared" ref="S125:W125" si="106">LOG(S141)</f>
        <v>-0.7367585652254186</v>
      </c>
      <c r="T125">
        <f t="shared" si="106"/>
        <v>-0.77815125038364363</v>
      </c>
      <c r="U125">
        <f t="shared" si="106"/>
        <v>-0.87506126339170009</v>
      </c>
      <c r="V125">
        <f t="shared" si="106"/>
        <v>-0.93305321036938682</v>
      </c>
      <c r="W125">
        <f t="shared" si="106"/>
        <v>-0.6847295652214086</v>
      </c>
      <c r="Z125">
        <f t="shared" ref="Z125:AE125" si="107">LOG(Z141)</f>
        <v>-0.77815125038364363</v>
      </c>
      <c r="AA125">
        <f t="shared" si="107"/>
        <v>-0.69897000433601875</v>
      </c>
      <c r="AB125">
        <f t="shared" si="107"/>
        <v>-0.82390874094431876</v>
      </c>
      <c r="AC125">
        <f t="shared" si="107"/>
        <v>-0.54770232900536975</v>
      </c>
      <c r="AD125">
        <f t="shared" si="107"/>
        <v>-0.6642078980768068</v>
      </c>
      <c r="AE125">
        <f t="shared" si="107"/>
        <v>-0.67461065847657409</v>
      </c>
    </row>
    <row r="126" spans="1:31" x14ac:dyDescent="0.25">
      <c r="B126">
        <f t="shared" si="97"/>
        <v>-0.95424250943932487</v>
      </c>
      <c r="C126">
        <f t="shared" si="97"/>
        <v>-0.82390874094431876</v>
      </c>
      <c r="D126">
        <f t="shared" si="97"/>
        <v>-0.87506126339170009</v>
      </c>
      <c r="E126">
        <f t="shared" si="97"/>
        <v>-1.0791812460476249</v>
      </c>
      <c r="F126">
        <f t="shared" si="97"/>
        <v>-1</v>
      </c>
      <c r="G126">
        <f t="shared" si="97"/>
        <v>-0.863780252982011</v>
      </c>
      <c r="J126">
        <f t="shared" si="98"/>
        <v>-1.0253058652647702</v>
      </c>
      <c r="K126">
        <f t="shared" ref="K126:O126" si="108">LOG(K142)</f>
        <v>-1.4771212547196624</v>
      </c>
      <c r="L126">
        <f t="shared" si="108"/>
        <v>-1</v>
      </c>
      <c r="M126">
        <f t="shared" si="108"/>
        <v>-0.94612461921714541</v>
      </c>
      <c r="N126">
        <f t="shared" si="108"/>
        <v>-1.0413926851582249</v>
      </c>
      <c r="O126">
        <f t="shared" si="108"/>
        <v>-0.84270522689836658</v>
      </c>
      <c r="Z126">
        <f t="shared" ref="Z126:AE126" si="109">LOG(Z142)</f>
        <v>-0.77815125038364363</v>
      </c>
      <c r="AA126">
        <f t="shared" si="109"/>
        <v>-0.69167076559451934</v>
      </c>
      <c r="AB126">
        <f t="shared" si="109"/>
        <v>-0.79394551756687548</v>
      </c>
      <c r="AC126">
        <f t="shared" si="109"/>
        <v>-0.77815125038364363</v>
      </c>
      <c r="AD126">
        <f t="shared" si="109"/>
        <v>-0.88223984801882338</v>
      </c>
      <c r="AE126">
        <f t="shared" si="109"/>
        <v>-0.71099276468161809</v>
      </c>
    </row>
    <row r="127" spans="1:31" x14ac:dyDescent="0.25">
      <c r="B127">
        <f t="shared" si="97"/>
        <v>-0.93305321036938682</v>
      </c>
      <c r="C127">
        <f t="shared" si="97"/>
        <v>-1</v>
      </c>
      <c r="D127">
        <f t="shared" si="97"/>
        <v>-0.87506126339170009</v>
      </c>
      <c r="E127">
        <f t="shared" si="97"/>
        <v>-0.87506126339170009</v>
      </c>
      <c r="F127">
        <f t="shared" si="97"/>
        <v>-1.0791812460476249</v>
      </c>
      <c r="G127">
        <f t="shared" si="97"/>
        <v>-1.057186952341457</v>
      </c>
      <c r="J127">
        <f t="shared" si="98"/>
        <v>-0.77815125038364363</v>
      </c>
      <c r="K127">
        <f t="shared" ref="K127:O127" si="110">LOG(K143)</f>
        <v>-1.3010299956639813</v>
      </c>
      <c r="L127">
        <f t="shared" si="110"/>
        <v>-0.64509462355316416</v>
      </c>
      <c r="M127">
        <f t="shared" si="110"/>
        <v>-0.47712125471966244</v>
      </c>
      <c r="N127">
        <f t="shared" si="110"/>
        <v>-0.52287874528033762</v>
      </c>
      <c r="O127">
        <f t="shared" si="110"/>
        <v>-0.44404479591807627</v>
      </c>
    </row>
    <row r="128" spans="1:31" x14ac:dyDescent="0.25">
      <c r="B128">
        <f t="shared" si="97"/>
        <v>-0.7367585652254186</v>
      </c>
      <c r="C128">
        <f t="shared" si="97"/>
        <v>-0.82390874094431876</v>
      </c>
      <c r="D128">
        <f t="shared" si="97"/>
        <v>-0.6020599913279624</v>
      </c>
      <c r="E128">
        <f t="shared" si="97"/>
        <v>-0.77815125038364363</v>
      </c>
      <c r="F128">
        <f t="shared" si="97"/>
        <v>-1.0791812460476249</v>
      </c>
      <c r="G128">
        <f t="shared" si="97"/>
        <v>-0.75284538511887344</v>
      </c>
      <c r="Z128">
        <f t="shared" ref="Z128:AE128" si="111">LOG(Z144)</f>
        <v>-0.93305321036938682</v>
      </c>
      <c r="AA128">
        <f t="shared" si="111"/>
        <v>-0.7367585652254186</v>
      </c>
      <c r="AB128">
        <f t="shared" si="111"/>
        <v>-0.87506126339170009</v>
      </c>
      <c r="AC128">
        <f t="shared" si="111"/>
        <v>-0.87506126339170009</v>
      </c>
      <c r="AD128">
        <f t="shared" si="111"/>
        <v>-0.82390874094431876</v>
      </c>
      <c r="AE128">
        <f t="shared" si="111"/>
        <v>-0.79876570558156335</v>
      </c>
    </row>
    <row r="129" spans="1:31" x14ac:dyDescent="0.25">
      <c r="B129">
        <f t="shared" si="97"/>
        <v>-1.2218487496163564</v>
      </c>
      <c r="C129">
        <f t="shared" si="97"/>
        <v>-0.87506126339170009</v>
      </c>
      <c r="D129">
        <f t="shared" si="97"/>
        <v>-1</v>
      </c>
      <c r="E129">
        <f t="shared" si="97"/>
        <v>-0.69897000433601875</v>
      </c>
      <c r="F129">
        <f t="shared" si="97"/>
        <v>-0.87506126339170009</v>
      </c>
      <c r="G129">
        <f t="shared" si="97"/>
        <v>-1.1264870251711607</v>
      </c>
      <c r="J129">
        <f t="shared" si="98"/>
        <v>-0.82390874094431876</v>
      </c>
      <c r="K129">
        <f t="shared" ref="K129:O129" si="112">LOG(K145)</f>
        <v>-1</v>
      </c>
      <c r="L129">
        <f t="shared" si="112"/>
        <v>-0.69897000433601875</v>
      </c>
      <c r="M129">
        <f t="shared" si="112"/>
        <v>-1</v>
      </c>
      <c r="N129">
        <f t="shared" si="112"/>
        <v>-1.0791812460476249</v>
      </c>
      <c r="O129">
        <f t="shared" si="112"/>
        <v>-1.0428004480826154</v>
      </c>
      <c r="Z129">
        <f t="shared" ref="Z129:AE129" si="113">LOG(Z145)</f>
        <v>-1.0791812460476249</v>
      </c>
      <c r="AA129">
        <f t="shared" si="113"/>
        <v>-1.3010299956639813</v>
      </c>
      <c r="AB129">
        <f t="shared" si="113"/>
        <v>-0.93305321036938682</v>
      </c>
      <c r="AC129">
        <f t="shared" si="113"/>
        <v>-0.87506126339170009</v>
      </c>
      <c r="AD129">
        <f t="shared" si="113"/>
        <v>-1.1760912590556813</v>
      </c>
      <c r="AE129">
        <f t="shared" si="113"/>
        <v>-0.96054587817406356</v>
      </c>
    </row>
    <row r="130" spans="1:31" x14ac:dyDescent="0.25">
      <c r="B130">
        <f t="shared" si="97"/>
        <v>-0.77815125038364363</v>
      </c>
      <c r="C130">
        <f t="shared" si="97"/>
        <v>-0.47712125471966244</v>
      </c>
      <c r="D130">
        <f t="shared" si="97"/>
        <v>-0.54770232900536975</v>
      </c>
      <c r="E130">
        <f t="shared" si="97"/>
        <v>-0.93305321036938682</v>
      </c>
      <c r="F130">
        <f t="shared" si="97"/>
        <v>-1.1760912590556813</v>
      </c>
      <c r="G130">
        <f t="shared" si="97"/>
        <v>-0.82535398181849962</v>
      </c>
      <c r="J130">
        <f t="shared" si="98"/>
        <v>-1.0791812460476249</v>
      </c>
      <c r="K130">
        <f t="shared" ref="K130:O130" si="114">LOG(K146)</f>
        <v>-1.0791812460476249</v>
      </c>
      <c r="L130">
        <f t="shared" si="114"/>
        <v>-1</v>
      </c>
      <c r="M130">
        <f t="shared" si="114"/>
        <v>-1.1760912590556813</v>
      </c>
      <c r="N130">
        <f t="shared" si="114"/>
        <v>-1</v>
      </c>
      <c r="O130">
        <f t="shared" si="114"/>
        <v>-1.3617278360175928</v>
      </c>
      <c r="R130">
        <f t="shared" si="100"/>
        <v>-0.84509804001425681</v>
      </c>
      <c r="S130">
        <f t="shared" ref="S130:W130" si="115">LOG(S146)</f>
        <v>-0.82390874094431876</v>
      </c>
      <c r="T130">
        <f t="shared" si="115"/>
        <v>-0.77815125038364363</v>
      </c>
      <c r="U130">
        <f t="shared" si="115"/>
        <v>-0.87506126339170009</v>
      </c>
      <c r="V130">
        <f t="shared" si="115"/>
        <v>-0.69167076559451934</v>
      </c>
      <c r="W130">
        <f t="shared" si="115"/>
        <v>-0.66824951052799209</v>
      </c>
      <c r="Z130">
        <f t="shared" ref="Z130:AE130" si="116">LOG(Z146)</f>
        <v>-0.82390874094431876</v>
      </c>
      <c r="AA130">
        <f t="shared" si="116"/>
        <v>-0.87506126339170009</v>
      </c>
      <c r="AB130">
        <f t="shared" si="116"/>
        <v>-1</v>
      </c>
      <c r="AC130">
        <f t="shared" si="116"/>
        <v>-1.1760912590556813</v>
      </c>
      <c r="AD130">
        <f t="shared" si="116"/>
        <v>-0.87506126339170009</v>
      </c>
      <c r="AE130">
        <f t="shared" si="116"/>
        <v>-0.95551052342596032</v>
      </c>
    </row>
    <row r="131" spans="1:31" x14ac:dyDescent="0.25">
      <c r="B131">
        <f t="shared" si="97"/>
        <v>-1.6901960800285136</v>
      </c>
      <c r="C131">
        <f t="shared" si="97"/>
        <v>-1.5797835966168101</v>
      </c>
      <c r="D131">
        <f t="shared" si="97"/>
        <v>-0.91645394854992512</v>
      </c>
      <c r="E131">
        <f t="shared" si="97"/>
        <v>-0.87506126339170009</v>
      </c>
      <c r="F131">
        <f t="shared" si="97"/>
        <v>-1.0863598306747482</v>
      </c>
      <c r="G131">
        <f t="shared" si="97"/>
        <v>-1.047202731434856</v>
      </c>
      <c r="J131">
        <f t="shared" si="98"/>
        <v>-0.88081359228079137</v>
      </c>
      <c r="K131">
        <f t="shared" si="98"/>
        <v>-0.75966784468963056</v>
      </c>
      <c r="L131">
        <f t="shared" si="98"/>
        <v>-1</v>
      </c>
      <c r="M131">
        <f t="shared" si="98"/>
        <v>-1.1760912590556813</v>
      </c>
      <c r="N131">
        <f t="shared" si="98"/>
        <v>-0.69897000433601875</v>
      </c>
      <c r="O131">
        <f t="shared" si="98"/>
        <v>-1.001445240874181</v>
      </c>
    </row>
    <row r="132" spans="1:31" x14ac:dyDescent="0.25">
      <c r="B132">
        <f t="shared" si="97"/>
        <v>-0.6642078980768068</v>
      </c>
      <c r="C132">
        <f t="shared" si="97"/>
        <v>-0.41642341436605074</v>
      </c>
      <c r="D132">
        <f t="shared" si="97"/>
        <v>-0.49939764943081472</v>
      </c>
      <c r="E132">
        <f t="shared" si="97"/>
        <v>-1</v>
      </c>
      <c r="F132">
        <f t="shared" si="97"/>
        <v>-0.87506126339170009</v>
      </c>
      <c r="G132">
        <f t="shared" si="97"/>
        <v>-0.73530849883018579</v>
      </c>
      <c r="J132">
        <f t="shared" si="98"/>
        <v>-1.3010299956639813</v>
      </c>
      <c r="K132">
        <f t="shared" si="98"/>
        <v>-1.7781512503836436</v>
      </c>
      <c r="L132">
        <f t="shared" si="98"/>
        <v>-1.0791812460476249</v>
      </c>
      <c r="M132">
        <f t="shared" si="98"/>
        <v>-1.1760912590556813</v>
      </c>
      <c r="N132">
        <f t="shared" si="98"/>
        <v>-1.6232492903979006</v>
      </c>
      <c r="O132">
        <f t="shared" si="98"/>
        <v>-0.99854993360476718</v>
      </c>
      <c r="R132">
        <f t="shared" si="100"/>
        <v>-0.6020599913279624</v>
      </c>
      <c r="S132">
        <f t="shared" si="100"/>
        <v>-0.7367585652254186</v>
      </c>
      <c r="T132">
        <f t="shared" si="100"/>
        <v>-0.6642078980768068</v>
      </c>
      <c r="U132">
        <f t="shared" si="100"/>
        <v>-0.6642078980768068</v>
      </c>
      <c r="V132">
        <f t="shared" si="100"/>
        <v>-0.77815125038364363</v>
      </c>
      <c r="W132">
        <f t="shared" si="100"/>
        <v>-0.50345019344201158</v>
      </c>
      <c r="Z132">
        <f t="shared" ref="Z132:AE132" si="117">LOG(Z148)</f>
        <v>-0.54818461054510781</v>
      </c>
      <c r="AA132">
        <f t="shared" si="117"/>
        <v>-0.6642078980768068</v>
      </c>
      <c r="AB132">
        <f t="shared" si="117"/>
        <v>-0.69897000433601875</v>
      </c>
      <c r="AC132">
        <f t="shared" si="117"/>
        <v>-0.82390874094431876</v>
      </c>
      <c r="AD132">
        <f t="shared" si="117"/>
        <v>-0.72945932648391909</v>
      </c>
      <c r="AE132">
        <f t="shared" si="117"/>
        <v>-0.78103693862113177</v>
      </c>
    </row>
    <row r="133" spans="1:31" x14ac:dyDescent="0.25">
      <c r="J133">
        <f t="shared" si="98"/>
        <v>-1.3010299956639813</v>
      </c>
      <c r="K133">
        <f t="shared" si="98"/>
        <v>-1.1760912590556813</v>
      </c>
      <c r="L133">
        <f t="shared" si="98"/>
        <v>-1.1139433523068367</v>
      </c>
      <c r="M133">
        <f t="shared" si="98"/>
        <v>-1</v>
      </c>
      <c r="N133">
        <f t="shared" si="98"/>
        <v>-1.3082085802911045</v>
      </c>
      <c r="O133">
        <f t="shared" si="98"/>
        <v>-0.9242792860618817</v>
      </c>
      <c r="R133">
        <f t="shared" si="100"/>
        <v>-1</v>
      </c>
      <c r="S133">
        <f t="shared" si="100"/>
        <v>-1.1760912590556813</v>
      </c>
      <c r="T133">
        <f t="shared" si="100"/>
        <v>-1.0791812460476249</v>
      </c>
      <c r="U133">
        <f t="shared" si="100"/>
        <v>-1.3979400086720375</v>
      </c>
      <c r="V133">
        <f t="shared" si="100"/>
        <v>-0.88460658129793046</v>
      </c>
      <c r="W133">
        <f t="shared" si="100"/>
        <v>-1.1377759613134721</v>
      </c>
      <c r="Z133">
        <f t="shared" ref="Z133:AE133" si="118">LOG(Z149)</f>
        <v>-0.63202321470540557</v>
      </c>
      <c r="AA133">
        <f t="shared" si="118"/>
        <v>-0.69897000433601875</v>
      </c>
      <c r="AB133">
        <f t="shared" si="118"/>
        <v>-0.69897000433601875</v>
      </c>
      <c r="AC133">
        <f t="shared" si="118"/>
        <v>-0.82390874094431876</v>
      </c>
      <c r="AD133">
        <f t="shared" si="118"/>
        <v>-1</v>
      </c>
      <c r="AE133">
        <f t="shared" si="118"/>
        <v>-0.79027188305949703</v>
      </c>
    </row>
    <row r="134" spans="1:31" x14ac:dyDescent="0.25">
      <c r="J134">
        <f t="shared" si="98"/>
        <v>-1.4771212547196624</v>
      </c>
      <c r="K134">
        <f t="shared" si="98"/>
        <v>-1.3010299956639813</v>
      </c>
      <c r="L134">
        <f t="shared" si="98"/>
        <v>-0.87506126339170009</v>
      </c>
      <c r="M134">
        <f t="shared" si="98"/>
        <v>-1.1760912590556813</v>
      </c>
      <c r="N134">
        <f t="shared" si="98"/>
        <v>-1.3010299956639813</v>
      </c>
      <c r="O134">
        <f t="shared" si="98"/>
        <v>-1.2744465129379186</v>
      </c>
      <c r="R134">
        <f t="shared" si="100"/>
        <v>-0.93305321036938682</v>
      </c>
      <c r="S134">
        <f t="shared" si="100"/>
        <v>-0.96221143911060025</v>
      </c>
      <c r="T134">
        <f t="shared" si="100"/>
        <v>-0.89394660755207389</v>
      </c>
      <c r="U134">
        <f t="shared" si="100"/>
        <v>-0.87506126339170009</v>
      </c>
      <c r="V134">
        <f t="shared" si="100"/>
        <v>-0.87506126339170009</v>
      </c>
      <c r="W134">
        <f t="shared" si="100"/>
        <v>-0.86865877178256956</v>
      </c>
      <c r="Z134">
        <f t="shared" ref="Z134:AE134" si="119">LOG(Z150)</f>
        <v>-0.93305321036938682</v>
      </c>
      <c r="AA134">
        <f t="shared" si="119"/>
        <v>-1</v>
      </c>
      <c r="AB134">
        <f t="shared" si="119"/>
        <v>-1</v>
      </c>
      <c r="AC134">
        <f t="shared" si="119"/>
        <v>-1.1760912590556813</v>
      </c>
      <c r="AD134">
        <f t="shared" si="119"/>
        <v>-1</v>
      </c>
      <c r="AE134">
        <f t="shared" si="119"/>
        <v>-0.98198839715728048</v>
      </c>
    </row>
    <row r="136" spans="1:31" x14ac:dyDescent="0.25">
      <c r="Z136">
        <f t="shared" ref="Z136:AE136" si="120">LOG(Z152)</f>
        <v>-0.49939764943081472</v>
      </c>
      <c r="AA136">
        <f t="shared" si="120"/>
        <v>-0.54770232900536975</v>
      </c>
      <c r="AB136">
        <f t="shared" si="120"/>
        <v>-0.57403126772771884</v>
      </c>
      <c r="AC136">
        <f t="shared" si="120"/>
        <v>-0.54770232900536975</v>
      </c>
      <c r="AD136">
        <f t="shared" si="120"/>
        <v>-0.54770232900536975</v>
      </c>
      <c r="AE136">
        <f t="shared" si="120"/>
        <v>-0.60087823690653408</v>
      </c>
    </row>
    <row r="137" spans="1:31" x14ac:dyDescent="0.25">
      <c r="A137" s="12" t="s">
        <v>18</v>
      </c>
      <c r="B137" s="13"/>
      <c r="C137" s="14"/>
      <c r="D137" s="13"/>
      <c r="E137" s="14"/>
      <c r="F137" s="13"/>
      <c r="G137" s="13"/>
      <c r="I137" s="12" t="s">
        <v>18</v>
      </c>
      <c r="J137" s="13"/>
      <c r="K137" s="14"/>
      <c r="L137" s="13"/>
      <c r="M137" s="14"/>
      <c r="N137" s="13"/>
      <c r="O137" s="13"/>
      <c r="Q137" s="12" t="s">
        <v>18</v>
      </c>
      <c r="R137" s="13"/>
      <c r="S137" s="14"/>
      <c r="T137" s="13"/>
      <c r="U137" s="14"/>
      <c r="V137" s="13"/>
      <c r="W137" s="13"/>
      <c r="Y137" s="12" t="s">
        <v>18</v>
      </c>
      <c r="Z137" s="13"/>
      <c r="AA137" s="14"/>
      <c r="AB137" s="13"/>
      <c r="AC137" s="14"/>
      <c r="AD137" s="13"/>
      <c r="AE137" s="13"/>
    </row>
    <row r="138" spans="1:31" x14ac:dyDescent="0.25">
      <c r="B138" s="19">
        <v>0.16</v>
      </c>
      <c r="C138" s="19">
        <v>9.2592592592592587E-2</v>
      </c>
      <c r="D138" s="19">
        <v>0.16666666666666666</v>
      </c>
      <c r="E138" s="19">
        <v>0.13725490196078433</v>
      </c>
      <c r="F138" s="19">
        <v>8.3333333333333329E-2</v>
      </c>
      <c r="G138" s="59">
        <v>0.12203389830508475</v>
      </c>
      <c r="J138" s="19">
        <v>0.3</v>
      </c>
      <c r="K138" s="19">
        <v>0.28333333333333333</v>
      </c>
      <c r="L138" s="19">
        <v>0.25</v>
      </c>
      <c r="M138" s="19">
        <v>0.16666666666666666</v>
      </c>
      <c r="N138" s="19">
        <v>0.31666666666666665</v>
      </c>
      <c r="O138" s="61">
        <v>0.25961538461538464</v>
      </c>
      <c r="R138" s="11">
        <v>0.1111111111111111</v>
      </c>
      <c r="S138" s="11">
        <v>0.11666666666666667</v>
      </c>
      <c r="T138" s="11">
        <v>0.1</v>
      </c>
      <c r="U138" s="11">
        <v>8.3333333333333329E-2</v>
      </c>
      <c r="V138" s="11">
        <v>0.13333333333333333</v>
      </c>
      <c r="W138" s="68">
        <v>0.10590631364562118</v>
      </c>
      <c r="Z138" s="11">
        <v>0.18333333333333332</v>
      </c>
      <c r="AA138" s="11">
        <v>0.18333333333333332</v>
      </c>
      <c r="AB138" s="11">
        <v>0.16666666666666666</v>
      </c>
      <c r="AC138" s="11">
        <v>0.15</v>
      </c>
      <c r="AD138" s="11">
        <v>0.25</v>
      </c>
      <c r="AE138" s="69">
        <v>0.2047872340425532</v>
      </c>
    </row>
    <row r="139" spans="1:31" x14ac:dyDescent="0.25">
      <c r="B139" s="19">
        <v>0.16666666666666666</v>
      </c>
      <c r="C139" s="19">
        <v>0.16666666666666666</v>
      </c>
      <c r="D139" s="19">
        <v>0.25</v>
      </c>
      <c r="E139" s="19">
        <v>0.28333333333333333</v>
      </c>
      <c r="F139" s="19">
        <v>0.28333333333333333</v>
      </c>
      <c r="G139" s="61">
        <v>0.26461538461538464</v>
      </c>
      <c r="J139" s="19">
        <v>0.2</v>
      </c>
      <c r="K139" s="19">
        <v>0.21666666666666667</v>
      </c>
      <c r="L139" s="19">
        <v>0.21666666666666667</v>
      </c>
      <c r="M139" s="19">
        <v>0.15</v>
      </c>
      <c r="N139" s="19">
        <v>0.11666666666666667</v>
      </c>
      <c r="O139" s="61">
        <v>0.20454545454545456</v>
      </c>
      <c r="R139" s="11">
        <v>0.38333333333333336</v>
      </c>
      <c r="S139" s="11">
        <v>0.30434782608695654</v>
      </c>
      <c r="T139" s="11">
        <v>0.30612244897959184</v>
      </c>
      <c r="U139" s="11">
        <v>0.41379310344827586</v>
      </c>
      <c r="V139" s="11">
        <v>0.36734693877551022</v>
      </c>
      <c r="W139" s="68">
        <v>0.33673469387755101</v>
      </c>
      <c r="Z139" s="11">
        <v>0.3</v>
      </c>
      <c r="AA139" s="11">
        <v>0.45</v>
      </c>
      <c r="AB139" s="11">
        <v>0.46666666666666667</v>
      </c>
      <c r="AC139" s="11">
        <v>0.36666666666666664</v>
      </c>
      <c r="AD139" s="11">
        <v>0.27777777777777779</v>
      </c>
      <c r="AE139" s="69">
        <v>0.39869281045751637</v>
      </c>
    </row>
    <row r="140" spans="1:31" x14ac:dyDescent="0.25">
      <c r="B140" s="19">
        <v>8.3333333333333329E-2</v>
      </c>
      <c r="C140" s="19">
        <v>0.11666666666666667</v>
      </c>
      <c r="D140" s="19">
        <v>0.11666666666666667</v>
      </c>
      <c r="E140" s="19">
        <v>8.3333333333333329E-2</v>
      </c>
      <c r="F140" s="19">
        <v>0.18333333333333332</v>
      </c>
      <c r="G140" s="61">
        <v>0.14748201438848921</v>
      </c>
      <c r="J140" s="19"/>
      <c r="K140" s="19"/>
      <c r="L140" s="19"/>
      <c r="M140" s="19"/>
      <c r="N140" s="19"/>
      <c r="O140" s="61"/>
      <c r="R140" s="11">
        <v>0.1</v>
      </c>
      <c r="S140" s="11">
        <v>0.11666666666666667</v>
      </c>
      <c r="T140" s="11">
        <v>0.15384615384615385</v>
      </c>
      <c r="U140" s="11">
        <v>0.26666666666666666</v>
      </c>
      <c r="V140" s="11">
        <v>0.15</v>
      </c>
      <c r="W140" s="62">
        <v>0.21316614420062696</v>
      </c>
      <c r="Z140" s="11">
        <v>3.3333333333333333E-2</v>
      </c>
      <c r="AA140" s="11">
        <v>0.15</v>
      </c>
      <c r="AB140" s="11">
        <v>0.05</v>
      </c>
      <c r="AC140" s="11">
        <v>0.24444444444444444</v>
      </c>
      <c r="AD140" s="11">
        <v>0.25</v>
      </c>
      <c r="AE140" s="69">
        <v>9.055118110236221E-2</v>
      </c>
    </row>
    <row r="141" spans="1:31" x14ac:dyDescent="0.25">
      <c r="B141" s="19">
        <v>3.3333333333333333E-2</v>
      </c>
      <c r="C141" s="19">
        <v>3.3333333333333333E-2</v>
      </c>
      <c r="D141" s="19">
        <v>8.3333333333333329E-2</v>
      </c>
      <c r="E141" s="19">
        <v>0.05</v>
      </c>
      <c r="F141" s="19">
        <v>6.6666666666666666E-2</v>
      </c>
      <c r="G141" s="61">
        <v>0.12295081967213115</v>
      </c>
      <c r="J141" s="19">
        <v>0.18333333333333332</v>
      </c>
      <c r="K141" s="19">
        <v>0.38333333333333336</v>
      </c>
      <c r="L141" s="19">
        <v>0.31666666666666665</v>
      </c>
      <c r="M141" s="19">
        <v>0.18333333333333332</v>
      </c>
      <c r="N141" s="19">
        <v>0.36666666666666664</v>
      </c>
      <c r="O141" s="61">
        <v>0.39799331103678931</v>
      </c>
      <c r="R141" s="11">
        <v>6.6666666666666666E-2</v>
      </c>
      <c r="S141" s="11">
        <v>0.18333333333333332</v>
      </c>
      <c r="T141" s="11">
        <v>0.16666666666666666</v>
      </c>
      <c r="U141" s="11">
        <v>0.13333333333333333</v>
      </c>
      <c r="V141" s="11">
        <v>0.11666666666666667</v>
      </c>
      <c r="W141" s="68">
        <v>0.20666666666666667</v>
      </c>
      <c r="Z141" s="11">
        <v>0.16666666666666666</v>
      </c>
      <c r="AA141" s="11">
        <v>0.2</v>
      </c>
      <c r="AB141" s="11">
        <v>0.15</v>
      </c>
      <c r="AC141" s="11">
        <v>0.28333333333333333</v>
      </c>
      <c r="AD141" s="11">
        <v>0.21666666666666667</v>
      </c>
      <c r="AE141" s="69">
        <v>0.21153846153846154</v>
      </c>
    </row>
    <row r="142" spans="1:31" x14ac:dyDescent="0.25">
      <c r="B142" s="19">
        <v>0.1111111111111111</v>
      </c>
      <c r="C142" s="19">
        <v>0.15</v>
      </c>
      <c r="D142" s="19">
        <v>0.13333333333333333</v>
      </c>
      <c r="E142" s="19">
        <v>8.3333333333333329E-2</v>
      </c>
      <c r="F142" s="19">
        <v>0.1</v>
      </c>
      <c r="G142" s="61">
        <v>0.1368421052631579</v>
      </c>
      <c r="J142" s="19">
        <v>9.4339622641509441E-2</v>
      </c>
      <c r="K142" s="19">
        <v>3.3333333333333333E-2</v>
      </c>
      <c r="L142" s="19">
        <v>0.1</v>
      </c>
      <c r="M142" s="19">
        <v>0.11320754716981132</v>
      </c>
      <c r="N142" s="19">
        <v>9.0909090909090912E-2</v>
      </c>
      <c r="O142" s="61">
        <v>0.143646408839779</v>
      </c>
      <c r="W142" s="59"/>
      <c r="Z142" s="11">
        <v>0.16666666666666666</v>
      </c>
      <c r="AA142" s="11">
        <v>0.20338983050847459</v>
      </c>
      <c r="AB142" s="11">
        <v>0.16071428571428573</v>
      </c>
      <c r="AC142" s="11">
        <v>0.16666666666666666</v>
      </c>
      <c r="AD142" s="11">
        <v>0.13114754098360656</v>
      </c>
      <c r="AE142" s="69">
        <v>0.19453924914675769</v>
      </c>
    </row>
    <row r="143" spans="1:31" x14ac:dyDescent="0.25">
      <c r="B143" s="19">
        <v>0.11666666666666667</v>
      </c>
      <c r="C143" s="19">
        <v>0.1</v>
      </c>
      <c r="D143" s="19">
        <v>0.13333333333333333</v>
      </c>
      <c r="E143" s="19">
        <v>0.13333333333333333</v>
      </c>
      <c r="F143" s="19">
        <v>8.3333333333333329E-2</v>
      </c>
      <c r="G143" s="61">
        <v>8.7662337662337664E-2</v>
      </c>
      <c r="J143" s="19">
        <v>0.16666666666666666</v>
      </c>
      <c r="K143" s="19">
        <v>0.05</v>
      </c>
      <c r="L143" s="19">
        <v>0.22641509433962265</v>
      </c>
      <c r="M143" s="19">
        <v>0.33333333333333331</v>
      </c>
      <c r="N143" s="19">
        <v>0.3</v>
      </c>
      <c r="O143" s="61">
        <v>0.35971223021582732</v>
      </c>
      <c r="W143" s="59"/>
      <c r="Z143" s="11"/>
      <c r="AA143" s="11"/>
      <c r="AB143" s="11"/>
      <c r="AC143" s="11"/>
      <c r="AD143" s="11"/>
      <c r="AE143" s="70"/>
    </row>
    <row r="144" spans="1:31" x14ac:dyDescent="0.25">
      <c r="B144" s="19">
        <v>0.18333333333333332</v>
      </c>
      <c r="C144" s="19">
        <v>0.15</v>
      </c>
      <c r="D144" s="19">
        <v>0.25</v>
      </c>
      <c r="E144" s="19">
        <v>0.16666666666666666</v>
      </c>
      <c r="F144" s="19">
        <v>8.3333333333333329E-2</v>
      </c>
      <c r="G144" s="62">
        <v>0.17666666666666667</v>
      </c>
      <c r="J144" s="19"/>
      <c r="K144" s="19"/>
      <c r="L144" s="19"/>
      <c r="M144" s="19"/>
      <c r="N144" s="65"/>
      <c r="O144" s="61"/>
      <c r="W144" s="59"/>
      <c r="Z144" s="19">
        <v>0.11666666666666667</v>
      </c>
      <c r="AA144" s="19">
        <v>0.18333333333333332</v>
      </c>
      <c r="AB144" s="11">
        <v>0.13333333333333333</v>
      </c>
      <c r="AC144" s="11">
        <v>0.13333333333333333</v>
      </c>
      <c r="AD144" s="9">
        <v>0.15</v>
      </c>
      <c r="AE144" s="69">
        <v>0.15894039735099338</v>
      </c>
    </row>
    <row r="145" spans="1:31" x14ac:dyDescent="0.25">
      <c r="B145" s="19">
        <v>0.06</v>
      </c>
      <c r="C145" s="19">
        <v>0.13333333333333333</v>
      </c>
      <c r="D145" s="19">
        <v>0.1</v>
      </c>
      <c r="E145" s="19">
        <v>0.2</v>
      </c>
      <c r="F145" s="19">
        <v>0.13333333333333333</v>
      </c>
      <c r="G145" s="62">
        <v>7.4733096085409248E-2</v>
      </c>
      <c r="J145" s="19">
        <v>0.15</v>
      </c>
      <c r="K145" s="19">
        <v>0.1</v>
      </c>
      <c r="L145" s="19">
        <v>0.2</v>
      </c>
      <c r="M145" s="19">
        <v>0.1</v>
      </c>
      <c r="N145" s="65">
        <v>8.3333333333333329E-2</v>
      </c>
      <c r="O145" s="61">
        <v>9.0614886731391592E-2</v>
      </c>
      <c r="W145" s="59"/>
      <c r="Z145" s="19">
        <v>8.3333333333333329E-2</v>
      </c>
      <c r="AA145" s="19">
        <v>0.05</v>
      </c>
      <c r="AB145" s="11">
        <v>0.11666666666666667</v>
      </c>
      <c r="AC145" s="11">
        <v>0.13333333333333333</v>
      </c>
      <c r="AD145" s="9">
        <v>6.6666666666666666E-2</v>
      </c>
      <c r="AE145" s="69">
        <v>0.10951008645533142</v>
      </c>
    </row>
    <row r="146" spans="1:31" x14ac:dyDescent="0.25">
      <c r="B146" s="19">
        <v>0.16666666666666666</v>
      </c>
      <c r="C146" s="19">
        <v>0.33333333333333331</v>
      </c>
      <c r="D146" s="19">
        <v>0.28333333333333333</v>
      </c>
      <c r="E146" s="19">
        <v>0.11666666666666667</v>
      </c>
      <c r="F146" s="19">
        <v>6.6666666666666666E-2</v>
      </c>
      <c r="G146" s="62">
        <v>0.14950166112956811</v>
      </c>
      <c r="J146" s="19">
        <v>8.3333333333333329E-2</v>
      </c>
      <c r="K146" s="19">
        <v>8.3333333333333329E-2</v>
      </c>
      <c r="L146" s="19">
        <v>0.1</v>
      </c>
      <c r="M146" s="19">
        <v>6.6666666666666666E-2</v>
      </c>
      <c r="N146" s="19">
        <v>0.1</v>
      </c>
      <c r="O146" s="61">
        <v>4.3478260869565216E-2</v>
      </c>
      <c r="R146" s="11">
        <v>0.14285714285714285</v>
      </c>
      <c r="S146" s="11">
        <v>0.15</v>
      </c>
      <c r="T146" s="11">
        <v>0.16666666666666666</v>
      </c>
      <c r="U146" s="11">
        <v>0.13333333333333333</v>
      </c>
      <c r="V146" s="11">
        <v>0.20338983050847459</v>
      </c>
      <c r="W146" s="62">
        <v>0.21465968586387435</v>
      </c>
      <c r="Z146" s="19">
        <v>0.15</v>
      </c>
      <c r="AA146" s="19">
        <v>0.13333333333333333</v>
      </c>
      <c r="AB146" s="11">
        <v>0.1</v>
      </c>
      <c r="AC146" s="11">
        <v>6.6666666666666666E-2</v>
      </c>
      <c r="AD146" s="11">
        <v>0.13333333333333333</v>
      </c>
      <c r="AE146" s="69">
        <v>0.11078717201166181</v>
      </c>
    </row>
    <row r="147" spans="1:31" x14ac:dyDescent="0.25">
      <c r="B147" s="19">
        <v>2.0408163265306121E-2</v>
      </c>
      <c r="C147" s="19">
        <v>2.6315789473684209E-2</v>
      </c>
      <c r="D147" s="19">
        <v>0.12121212121212122</v>
      </c>
      <c r="E147" s="19">
        <v>0.13333333333333333</v>
      </c>
      <c r="F147" s="19">
        <v>8.1967213114754092E-2</v>
      </c>
      <c r="G147" s="62">
        <v>8.9700996677740868E-2</v>
      </c>
      <c r="J147" s="19">
        <v>0.13157894736842105</v>
      </c>
      <c r="K147" s="19">
        <v>0.17391304347826086</v>
      </c>
      <c r="L147" s="19">
        <v>0.1</v>
      </c>
      <c r="M147" s="19">
        <v>6.6666666666666666E-2</v>
      </c>
      <c r="N147" s="19">
        <v>0.2</v>
      </c>
      <c r="O147" s="61">
        <v>9.9667774086378738E-2</v>
      </c>
    </row>
    <row r="148" spans="1:31" x14ac:dyDescent="0.25">
      <c r="B148" s="19">
        <v>0.21666666666666667</v>
      </c>
      <c r="C148" s="19">
        <v>0.38333333333333336</v>
      </c>
      <c r="D148" s="19">
        <v>0.31666666666666665</v>
      </c>
      <c r="E148" s="19">
        <v>0.1</v>
      </c>
      <c r="F148" s="19">
        <v>0.13333333333333333</v>
      </c>
      <c r="G148" s="62">
        <v>0.18394648829431437</v>
      </c>
      <c r="J148" s="19">
        <v>0.05</v>
      </c>
      <c r="K148" s="19">
        <v>1.6666666666666666E-2</v>
      </c>
      <c r="L148" s="19">
        <v>8.3333333333333329E-2</v>
      </c>
      <c r="M148" s="19">
        <v>6.6666666666666666E-2</v>
      </c>
      <c r="N148" s="19">
        <v>2.3809523809523808E-2</v>
      </c>
      <c r="O148" s="61">
        <v>0.10033444816053512</v>
      </c>
      <c r="R148" s="19">
        <v>0.25</v>
      </c>
      <c r="S148" s="19">
        <v>0.18333333333333332</v>
      </c>
      <c r="T148" s="19">
        <v>0.21666666666666667</v>
      </c>
      <c r="U148" s="19">
        <v>0.21666666666666667</v>
      </c>
      <c r="V148" s="19">
        <v>0.16666666666666666</v>
      </c>
      <c r="W148" s="62">
        <v>0.31372549019607843</v>
      </c>
      <c r="Z148" s="11">
        <v>0.28301886792452829</v>
      </c>
      <c r="AA148" s="11">
        <v>0.21666666666666667</v>
      </c>
      <c r="AB148" s="11">
        <v>0.2</v>
      </c>
      <c r="AC148" s="11">
        <v>0.15</v>
      </c>
      <c r="AD148" s="11">
        <v>0.1864406779661017</v>
      </c>
      <c r="AE148" s="69">
        <v>0.16556291390728478</v>
      </c>
    </row>
    <row r="149" spans="1:31" x14ac:dyDescent="0.25">
      <c r="J149" s="19">
        <v>0.05</v>
      </c>
      <c r="K149" s="19">
        <v>6.6666666666666666E-2</v>
      </c>
      <c r="L149" s="19">
        <v>7.6923076923076927E-2</v>
      </c>
      <c r="M149" s="19">
        <v>0.1</v>
      </c>
      <c r="N149" s="19">
        <v>4.9180327868852458E-2</v>
      </c>
      <c r="O149" s="61">
        <v>0.11904761904761904</v>
      </c>
      <c r="R149" s="19">
        <v>0.1</v>
      </c>
      <c r="S149" s="19">
        <v>6.6666666666666666E-2</v>
      </c>
      <c r="T149" s="19">
        <v>8.3333333333333329E-2</v>
      </c>
      <c r="U149" s="19">
        <v>0.04</v>
      </c>
      <c r="V149" s="19">
        <v>0.13043478260869565</v>
      </c>
      <c r="W149" s="62">
        <v>7.281553398058252E-2</v>
      </c>
      <c r="Z149" s="11">
        <v>0.23333333333333334</v>
      </c>
      <c r="AA149" s="11">
        <v>0.2</v>
      </c>
      <c r="AB149" s="11">
        <v>0.2</v>
      </c>
      <c r="AC149" s="11">
        <v>0.15</v>
      </c>
      <c r="AD149" s="11">
        <v>0.1</v>
      </c>
      <c r="AE149" s="69">
        <v>0.1620795107033639</v>
      </c>
    </row>
    <row r="150" spans="1:31" x14ac:dyDescent="0.25">
      <c r="J150" s="19">
        <v>3.3333333333333333E-2</v>
      </c>
      <c r="K150" s="19">
        <v>0.05</v>
      </c>
      <c r="L150" s="19">
        <v>0.13333333333333333</v>
      </c>
      <c r="M150" s="19">
        <v>6.6666666666666666E-2</v>
      </c>
      <c r="N150" s="19">
        <v>0.05</v>
      </c>
      <c r="O150" s="61">
        <v>5.3156146179401995E-2</v>
      </c>
      <c r="R150" s="11">
        <v>0.11666666666666667</v>
      </c>
      <c r="S150" s="11">
        <v>0.10909090909090909</v>
      </c>
      <c r="T150" s="11">
        <v>0.1276595744680851</v>
      </c>
      <c r="U150" s="11">
        <v>0.13333333333333333</v>
      </c>
      <c r="V150" s="11">
        <v>0.13333333333333333</v>
      </c>
      <c r="W150" s="62">
        <v>0.13531353135313531</v>
      </c>
      <c r="Z150" s="11">
        <v>0.11666666666666667</v>
      </c>
      <c r="AA150" s="11">
        <v>0.1</v>
      </c>
      <c r="AB150" s="11">
        <v>0.1</v>
      </c>
      <c r="AC150" s="11">
        <v>6.6666666666666666E-2</v>
      </c>
      <c r="AD150" s="11">
        <v>0.1</v>
      </c>
      <c r="AE150" s="69">
        <v>0.10423452768729642</v>
      </c>
    </row>
    <row r="151" spans="1:31" x14ac:dyDescent="0.25">
      <c r="O151" s="61"/>
      <c r="AE151" s="11"/>
    </row>
    <row r="152" spans="1:31" x14ac:dyDescent="0.25">
      <c r="Z152" s="11">
        <v>0.31666666666666665</v>
      </c>
      <c r="AA152" s="11">
        <v>0.28333333333333333</v>
      </c>
      <c r="AB152" s="11">
        <v>0.26666666666666666</v>
      </c>
      <c r="AC152" s="11">
        <v>0.28333333333333333</v>
      </c>
      <c r="AD152" s="11">
        <v>0.28333333333333333</v>
      </c>
      <c r="AE152" s="69">
        <v>0.25068119891008173</v>
      </c>
    </row>
    <row r="153" spans="1:31" x14ac:dyDescent="0.25">
      <c r="A153" s="13"/>
      <c r="B153" s="13"/>
      <c r="C153" s="13"/>
      <c r="D153" s="13"/>
      <c r="E153" s="13"/>
      <c r="F153" s="13"/>
      <c r="G153" s="13"/>
      <c r="I153" s="13"/>
      <c r="J153" s="13"/>
      <c r="K153" s="13"/>
      <c r="L153" s="13"/>
      <c r="M153" s="13"/>
      <c r="N153" s="13"/>
      <c r="O153" s="13"/>
      <c r="Q153" s="13"/>
      <c r="R153" s="13"/>
      <c r="S153" s="13"/>
      <c r="T153" s="13"/>
      <c r="U153" s="13"/>
      <c r="V153" s="13"/>
      <c r="W153" s="13"/>
      <c r="Y153" s="13"/>
      <c r="Z153" s="13"/>
      <c r="AA153" s="13"/>
      <c r="AB153" s="13"/>
      <c r="AC153" s="13"/>
      <c r="AD153" s="13"/>
      <c r="AE153" s="13"/>
    </row>
    <row r="156" spans="1:31" x14ac:dyDescent="0.25">
      <c r="G156" s="67"/>
    </row>
    <row r="158" spans="1:31" x14ac:dyDescent="0.25">
      <c r="A158" s="63" t="s">
        <v>22</v>
      </c>
      <c r="B158" s="66"/>
      <c r="C158" s="66"/>
      <c r="D158" s="66"/>
      <c r="E158" s="66"/>
      <c r="F158" s="66"/>
      <c r="G158" s="66"/>
      <c r="H158" s="66"/>
      <c r="I158" s="63" t="s">
        <v>22</v>
      </c>
      <c r="J158" s="66"/>
      <c r="K158" s="66"/>
      <c r="L158" s="66"/>
      <c r="M158" s="66"/>
      <c r="N158" s="66"/>
      <c r="O158" s="66"/>
      <c r="P158" s="66"/>
      <c r="Q158" s="63" t="s">
        <v>111</v>
      </c>
      <c r="R158" s="66"/>
      <c r="S158" s="66"/>
      <c r="T158" s="66"/>
      <c r="U158" s="66"/>
      <c r="V158" s="66"/>
      <c r="W158" s="66"/>
      <c r="X158" s="66"/>
      <c r="Y158" s="63" t="s">
        <v>111</v>
      </c>
    </row>
    <row r="159" spans="1:31" x14ac:dyDescent="0.25">
      <c r="B159" s="5" t="s">
        <v>2</v>
      </c>
      <c r="C159" s="5"/>
      <c r="D159" s="5"/>
      <c r="E159" s="5"/>
      <c r="F159" s="5"/>
      <c r="G159" s="5"/>
      <c r="J159" s="5" t="s">
        <v>107</v>
      </c>
      <c r="K159" s="5"/>
      <c r="L159" s="5"/>
      <c r="M159" s="5"/>
      <c r="N159" s="5"/>
      <c r="O159" s="5"/>
      <c r="R159" s="5" t="s">
        <v>2</v>
      </c>
      <c r="S159" s="5"/>
      <c r="T159" s="5"/>
      <c r="U159" s="5"/>
      <c r="V159" s="5"/>
      <c r="W159" s="5"/>
      <c r="Z159" s="5" t="s">
        <v>107</v>
      </c>
      <c r="AA159" s="5"/>
      <c r="AB159" s="5"/>
      <c r="AC159" s="5"/>
      <c r="AD159" s="5"/>
      <c r="AE159" s="5"/>
    </row>
    <row r="160" spans="1:31" x14ac:dyDescent="0.25">
      <c r="A160" s="8" t="s">
        <v>19</v>
      </c>
      <c r="B160" s="7" t="s">
        <v>102</v>
      </c>
      <c r="C160" s="7" t="s">
        <v>103</v>
      </c>
      <c r="D160" s="5" t="s">
        <v>104</v>
      </c>
      <c r="E160" s="5" t="s">
        <v>105</v>
      </c>
      <c r="F160" s="5" t="s">
        <v>106</v>
      </c>
      <c r="G160" s="5" t="s">
        <v>108</v>
      </c>
      <c r="I160" s="8" t="s">
        <v>19</v>
      </c>
      <c r="J160" s="7" t="s">
        <v>102</v>
      </c>
      <c r="K160" s="7" t="s">
        <v>103</v>
      </c>
      <c r="L160" s="5" t="s">
        <v>104</v>
      </c>
      <c r="M160" s="5" t="s">
        <v>105</v>
      </c>
      <c r="N160" s="5" t="s">
        <v>106</v>
      </c>
      <c r="O160" s="5" t="s">
        <v>108</v>
      </c>
      <c r="Q160" s="8" t="s">
        <v>19</v>
      </c>
      <c r="R160" s="7" t="s">
        <v>102</v>
      </c>
      <c r="S160" s="7" t="s">
        <v>103</v>
      </c>
      <c r="T160" s="5" t="s">
        <v>104</v>
      </c>
      <c r="U160" s="5" t="s">
        <v>105</v>
      </c>
      <c r="V160" s="5" t="s">
        <v>106</v>
      </c>
      <c r="W160" s="5" t="s">
        <v>108</v>
      </c>
      <c r="Y160" s="8" t="s">
        <v>19</v>
      </c>
      <c r="Z160" s="7" t="s">
        <v>102</v>
      </c>
      <c r="AA160" s="7" t="s">
        <v>103</v>
      </c>
      <c r="AB160" s="5" t="s">
        <v>104</v>
      </c>
      <c r="AC160" s="5" t="s">
        <v>105</v>
      </c>
      <c r="AD160" s="5" t="s">
        <v>106</v>
      </c>
      <c r="AE160" s="5" t="s">
        <v>108</v>
      </c>
    </row>
    <row r="162" spans="1:31" x14ac:dyDescent="0.25">
      <c r="A162" s="9" t="s">
        <v>10</v>
      </c>
      <c r="B162">
        <f>AVERAGE(B186:B201)</f>
        <v>9.160945886689067</v>
      </c>
      <c r="C162">
        <f t="shared" ref="C162:F162" si="121">AVERAGE(C186:C201)</f>
        <v>8.3307034726143421</v>
      </c>
      <c r="D162">
        <f t="shared" si="121"/>
        <v>9.0362526192933323</v>
      </c>
      <c r="E162">
        <f t="shared" si="121"/>
        <v>8.1814069327731094</v>
      </c>
      <c r="F162">
        <f t="shared" si="121"/>
        <v>9.2192262923351169</v>
      </c>
      <c r="G162">
        <f>AVERAGE(G186:G200)</f>
        <v>9.3966936769322515</v>
      </c>
      <c r="I162" s="9" t="s">
        <v>10</v>
      </c>
      <c r="J162">
        <f>AVERAGE(J186:J201)</f>
        <v>8.0222088613406797</v>
      </c>
      <c r="K162">
        <f t="shared" ref="K162:O162" si="122">AVERAGE(K186:K201)</f>
        <v>8.6743750038750669</v>
      </c>
      <c r="L162">
        <f t="shared" si="122"/>
        <v>8.4451460556986877</v>
      </c>
      <c r="M162">
        <f t="shared" si="122"/>
        <v>8.472282415059686</v>
      </c>
      <c r="N162">
        <f t="shared" si="122"/>
        <v>8.2077695105532413</v>
      </c>
      <c r="O162">
        <f t="shared" si="122"/>
        <v>9.1263005945799893</v>
      </c>
      <c r="Q162" s="9" t="s">
        <v>10</v>
      </c>
      <c r="R162">
        <f>AVERAGE(R186:R201)</f>
        <v>9.6085137681159427</v>
      </c>
      <c r="S162">
        <f t="shared" ref="S162:V162" si="123">AVERAGE(S186:S201)</f>
        <v>8.3141729347041853</v>
      </c>
      <c r="T162">
        <f t="shared" si="123"/>
        <v>8.4298675480769241</v>
      </c>
      <c r="U162">
        <f t="shared" si="123"/>
        <v>8.8813599759615389</v>
      </c>
      <c r="V162">
        <f t="shared" si="123"/>
        <v>8.4057490259740266</v>
      </c>
      <c r="W162">
        <f>AVERAGE(W186:W200)</f>
        <v>8.5220492483128183</v>
      </c>
      <c r="Y162" s="9" t="s">
        <v>10</v>
      </c>
      <c r="Z162">
        <f>AVERAGE(Z186:Z201)</f>
        <v>7.9928873522189319</v>
      </c>
      <c r="AA162">
        <f t="shared" ref="AA162:AE162" si="124">AVERAGE(AA186:AA201)</f>
        <v>8.3287659431617769</v>
      </c>
      <c r="AB162">
        <f t="shared" si="124"/>
        <v>7.8823147652116399</v>
      </c>
      <c r="AC162">
        <f t="shared" si="124"/>
        <v>8.1904479117151912</v>
      </c>
      <c r="AD162">
        <f t="shared" si="124"/>
        <v>8.2107747651993979</v>
      </c>
      <c r="AE162">
        <f t="shared" si="124"/>
        <v>8.5175219274873921</v>
      </c>
    </row>
    <row r="163" spans="1:31" x14ac:dyDescent="0.25">
      <c r="A163" s="9" t="s">
        <v>11</v>
      </c>
      <c r="B163">
        <f>_xlfn.STDEV.P(B186:B201)</f>
        <v>2.5480704572078019</v>
      </c>
      <c r="C163">
        <f>_xlfn.STDEV.P(C186:C201)</f>
        <v>1.0853550844434439</v>
      </c>
      <c r="D163">
        <f t="shared" ref="D163:F163" si="125">_xlfn.STDEV.P(D186:D201)</f>
        <v>1.6806595838071259</v>
      </c>
      <c r="E163">
        <f t="shared" si="125"/>
        <v>1.1521490017016531</v>
      </c>
      <c r="F163">
        <f t="shared" si="125"/>
        <v>1.5155576577973977</v>
      </c>
      <c r="G163">
        <f>_xlfn.STDEV.P(G186:G200)</f>
        <v>1.472305781766543</v>
      </c>
      <c r="I163" s="9" t="s">
        <v>11</v>
      </c>
      <c r="J163">
        <f>_xlfn.STDEV.P(J186:J201)</f>
        <v>1.0611283201608344</v>
      </c>
      <c r="K163">
        <f t="shared" ref="K163:O163" si="126">_xlfn.STDEV.P(K186:K201)</f>
        <v>1.8972657391311762</v>
      </c>
      <c r="L163">
        <f t="shared" si="126"/>
        <v>1.3640672294456797</v>
      </c>
      <c r="M163">
        <f t="shared" si="126"/>
        <v>1.0820345794345141</v>
      </c>
      <c r="N163">
        <f t="shared" si="126"/>
        <v>1.2886980306458633</v>
      </c>
      <c r="O163">
        <f t="shared" si="126"/>
        <v>1.2819859734569563</v>
      </c>
      <c r="Q163" s="9" t="s">
        <v>11</v>
      </c>
      <c r="R163">
        <f>_xlfn.STDEV.P(R186:R201)</f>
        <v>1.4898702584504813</v>
      </c>
      <c r="S163">
        <f>_xlfn.STDEV.P(S186:S201)</f>
        <v>1.8574785145382366</v>
      </c>
      <c r="T163">
        <f t="shared" ref="T163:V163" si="127">_xlfn.STDEV.P(T186:T201)</f>
        <v>1.2884306552744451</v>
      </c>
      <c r="U163">
        <f t="shared" si="127"/>
        <v>1.736844117167855</v>
      </c>
      <c r="V163">
        <f t="shared" si="127"/>
        <v>1.2925922605822118</v>
      </c>
      <c r="W163">
        <f>_xlfn.STDEV.P(W186:W200)</f>
        <v>0.98002416374859025</v>
      </c>
      <c r="Y163" s="9" t="s">
        <v>11</v>
      </c>
      <c r="Z163">
        <f>_xlfn.STDEV.P(Z186:Z201)</f>
        <v>1.6664232522400018</v>
      </c>
      <c r="AA163">
        <f t="shared" ref="AA163:AE163" si="128">_xlfn.STDEV.P(AA186:AA201)</f>
        <v>1.8788015568531018</v>
      </c>
      <c r="AB163">
        <f t="shared" si="128"/>
        <v>0.99745231172013848</v>
      </c>
      <c r="AC163">
        <f t="shared" si="128"/>
        <v>1.3607688680147028</v>
      </c>
      <c r="AD163">
        <f t="shared" si="128"/>
        <v>1.0971489130908729</v>
      </c>
      <c r="AE163">
        <f t="shared" si="128"/>
        <v>1.1336530685711053</v>
      </c>
    </row>
    <row r="164" spans="1:31" x14ac:dyDescent="0.25">
      <c r="A164" s="9" t="s">
        <v>12</v>
      </c>
      <c r="B164">
        <f>COUNT(B186:B201)</f>
        <v>11</v>
      </c>
      <c r="C164">
        <f>COUNT(C186:C201)</f>
        <v>11</v>
      </c>
      <c r="D164">
        <f t="shared" ref="D164:F164" si="129">COUNT(D186:D201)</f>
        <v>11</v>
      </c>
      <c r="E164">
        <f t="shared" si="129"/>
        <v>11</v>
      </c>
      <c r="F164">
        <f t="shared" si="129"/>
        <v>11</v>
      </c>
      <c r="G164">
        <f>COUNT(G186:G200)</f>
        <v>11</v>
      </c>
      <c r="I164" s="9" t="s">
        <v>12</v>
      </c>
      <c r="J164">
        <f>COUNT(J186:J201)</f>
        <v>11</v>
      </c>
      <c r="K164">
        <f t="shared" ref="K164:O164" si="130">COUNT(K186:K201)</f>
        <v>11</v>
      </c>
      <c r="L164">
        <f t="shared" si="130"/>
        <v>11</v>
      </c>
      <c r="M164">
        <f t="shared" si="130"/>
        <v>11</v>
      </c>
      <c r="N164">
        <f t="shared" si="130"/>
        <v>11</v>
      </c>
      <c r="O164">
        <f t="shared" si="130"/>
        <v>11</v>
      </c>
      <c r="Q164" s="9" t="s">
        <v>12</v>
      </c>
      <c r="R164">
        <f>COUNT(R186:R201)</f>
        <v>8</v>
      </c>
      <c r="S164">
        <f>COUNT(S186:S201)</f>
        <v>8</v>
      </c>
      <c r="T164">
        <f t="shared" ref="T164:V164" si="131">COUNT(T186:T201)</f>
        <v>8</v>
      </c>
      <c r="U164">
        <f t="shared" si="131"/>
        <v>8</v>
      </c>
      <c r="V164">
        <f t="shared" si="131"/>
        <v>8</v>
      </c>
      <c r="W164">
        <f>COUNT(W186:W200)</f>
        <v>8</v>
      </c>
      <c r="Y164" s="9" t="s">
        <v>12</v>
      </c>
      <c r="Z164">
        <f>COUNT(Z186:Z201)</f>
        <v>12</v>
      </c>
      <c r="AA164">
        <f t="shared" ref="AA164:AE164" si="132">COUNT(AA186:AA201)</f>
        <v>12</v>
      </c>
      <c r="AB164">
        <f t="shared" si="132"/>
        <v>12</v>
      </c>
      <c r="AC164">
        <f t="shared" si="132"/>
        <v>12</v>
      </c>
      <c r="AD164">
        <f t="shared" si="132"/>
        <v>12</v>
      </c>
      <c r="AE164">
        <f t="shared" si="132"/>
        <v>12</v>
      </c>
    </row>
    <row r="166" spans="1:31" x14ac:dyDescent="0.25">
      <c r="A166" s="9" t="s">
        <v>13</v>
      </c>
      <c r="B166">
        <f>B163/(SQRT(B164))</f>
        <v>0.76827214963160129</v>
      </c>
      <c r="C166">
        <f>C163/(SQRT(C164))</f>
        <v>0.32724687085485493</v>
      </c>
      <c r="D166">
        <f t="shared" ref="D166:G166" si="133">D163/(SQRT(D164))</f>
        <v>0.50673793089119112</v>
      </c>
      <c r="E166">
        <f t="shared" si="133"/>
        <v>0.34738599465699349</v>
      </c>
      <c r="F166">
        <f t="shared" si="133"/>
        <v>0.45695782718761957</v>
      </c>
      <c r="G166">
        <f t="shared" si="133"/>
        <v>0.44391689589004579</v>
      </c>
      <c r="I166" s="9" t="s">
        <v>13</v>
      </c>
      <c r="J166">
        <f>J163/(SQRT(J164))</f>
        <v>0.31994222658123683</v>
      </c>
      <c r="K166">
        <f>K163/(SQRT(K164))</f>
        <v>0.57204714402676549</v>
      </c>
      <c r="L166">
        <f t="shared" ref="L166:O166" si="134">L163/(SQRT(L164))</f>
        <v>0.41128174444463167</v>
      </c>
      <c r="M166">
        <f t="shared" si="134"/>
        <v>0.32624570092493532</v>
      </c>
      <c r="N166">
        <f t="shared" si="134"/>
        <v>0.38855707597475025</v>
      </c>
      <c r="O166">
        <f t="shared" si="134"/>
        <v>0.38653331458684009</v>
      </c>
      <c r="Q166" s="9" t="s">
        <v>13</v>
      </c>
      <c r="R166">
        <f>R163/(SQRT(R164))</f>
        <v>0.52674868141924469</v>
      </c>
      <c r="S166">
        <f>S163/(SQRT(S164))</f>
        <v>0.65671782676915103</v>
      </c>
      <c r="T166">
        <f t="shared" ref="T166:W166" si="135">T163/(SQRT(T164))</f>
        <v>0.45552902671659351</v>
      </c>
      <c r="U166">
        <f t="shared" si="135"/>
        <v>0.61406712655667639</v>
      </c>
      <c r="V166">
        <f t="shared" si="135"/>
        <v>0.45700037638346541</v>
      </c>
      <c r="W166">
        <f t="shared" si="135"/>
        <v>0.34649086595665179</v>
      </c>
      <c r="Y166" s="9" t="s">
        <v>13</v>
      </c>
      <c r="Z166">
        <f>Z163/(SQRT(Z164))</f>
        <v>0.48105495663230835</v>
      </c>
      <c r="AA166">
        <f>AA163/(SQRT(AA164))</f>
        <v>0.54236329230151314</v>
      </c>
      <c r="AB166">
        <f t="shared" ref="AB166:AE166" si="136">AB163/(SQRT(AB164))</f>
        <v>0.28793968033771827</v>
      </c>
      <c r="AC166">
        <f t="shared" si="136"/>
        <v>0.39282013612657551</v>
      </c>
      <c r="AD166">
        <f t="shared" si="136"/>
        <v>0.3167196101570604</v>
      </c>
      <c r="AE166">
        <f t="shared" si="136"/>
        <v>0.32725745215358648</v>
      </c>
    </row>
    <row r="167" spans="1:31" x14ac:dyDescent="0.25">
      <c r="A167" s="9"/>
      <c r="B167" s="11"/>
      <c r="I167" s="9"/>
      <c r="J167" s="11"/>
      <c r="Q167" s="9"/>
      <c r="R167" s="11"/>
      <c r="Y167" s="9"/>
      <c r="Z167" s="11"/>
    </row>
    <row r="168" spans="1:31" x14ac:dyDescent="0.25">
      <c r="A168" s="9"/>
      <c r="B168" s="4"/>
      <c r="I168" s="9"/>
      <c r="J168" s="4"/>
      <c r="Q168" s="9"/>
      <c r="R168" s="4"/>
      <c r="Y168" s="9"/>
      <c r="Z168" s="4"/>
    </row>
    <row r="170" spans="1:31" x14ac:dyDescent="0.25">
      <c r="A170" s="12" t="s">
        <v>17</v>
      </c>
      <c r="B170" s="13"/>
      <c r="C170" s="13"/>
      <c r="D170" s="13"/>
      <c r="E170" s="13"/>
      <c r="F170" s="13"/>
      <c r="G170" s="13"/>
      <c r="I170" s="12" t="s">
        <v>17</v>
      </c>
      <c r="J170" s="13"/>
      <c r="K170" s="13"/>
      <c r="L170" s="13"/>
      <c r="M170" s="13"/>
      <c r="N170" s="13"/>
      <c r="O170" s="13"/>
      <c r="Q170" s="12" t="s">
        <v>17</v>
      </c>
      <c r="R170" s="13"/>
      <c r="S170" s="13"/>
      <c r="T170" s="13"/>
      <c r="U170" s="13"/>
      <c r="V170" s="13"/>
      <c r="W170" s="13"/>
      <c r="Y170" s="12" t="s">
        <v>17</v>
      </c>
      <c r="Z170" s="13"/>
      <c r="AA170" s="13"/>
      <c r="AB170" s="13"/>
      <c r="AC170" s="13"/>
      <c r="AD170" s="13"/>
      <c r="AE170" s="13"/>
    </row>
    <row r="171" spans="1:31" x14ac:dyDescent="0.25">
      <c r="B171" s="11">
        <f>LOG(B187)</f>
        <v>0.94065964902068666</v>
      </c>
      <c r="C171" s="11">
        <f t="shared" ref="C171:G171" si="137">LOG(C187)</f>
        <v>0.99636279570832287</v>
      </c>
      <c r="D171" s="11">
        <f t="shared" si="137"/>
        <v>0.96011651685967858</v>
      </c>
      <c r="E171" s="11">
        <f t="shared" si="137"/>
        <v>0.87539202843579467</v>
      </c>
      <c r="F171" s="11">
        <f t="shared" si="137"/>
        <v>0.88084787733391789</v>
      </c>
      <c r="G171" s="11">
        <f t="shared" si="137"/>
        <v>0.97832510546950857</v>
      </c>
      <c r="J171" s="11">
        <f t="shared" ref="J171:O171" si="138">LOG(J187)</f>
        <v>0.99994209020834102</v>
      </c>
      <c r="K171" s="11">
        <f t="shared" si="138"/>
        <v>0.92071553288050967</v>
      </c>
      <c r="L171" s="11">
        <f t="shared" si="138"/>
        <v>0.95591533857144328</v>
      </c>
      <c r="M171" s="11">
        <f t="shared" si="138"/>
        <v>0.9200032523244015</v>
      </c>
      <c r="N171" s="11">
        <f t="shared" si="138"/>
        <v>0.92463289070764876</v>
      </c>
      <c r="O171" s="59">
        <f t="shared" si="138"/>
        <v>0.97377988934461246</v>
      </c>
      <c r="R171" s="11">
        <f>LOG(R187)</f>
        <v>1.0478781758963833</v>
      </c>
      <c r="S171" s="11">
        <f t="shared" ref="S171:W171" si="139">LOG(S187)</f>
        <v>0.92422758126011773</v>
      </c>
      <c r="T171" s="11">
        <f t="shared" si="139"/>
        <v>0.94688601529722982</v>
      </c>
      <c r="U171" s="11">
        <f t="shared" si="139"/>
        <v>0.95851610342304105</v>
      </c>
      <c r="V171" s="11">
        <f t="shared" si="139"/>
        <v>0.961017463597444</v>
      </c>
      <c r="W171" s="11">
        <f t="shared" si="139"/>
        <v>0.94711216160939393</v>
      </c>
    </row>
    <row r="172" spans="1:31" x14ac:dyDescent="0.25">
      <c r="B172" s="11">
        <f t="shared" ref="B172:G172" si="140">LOG(B188)</f>
        <v>0.95751630073643024</v>
      </c>
      <c r="C172" s="11">
        <f t="shared" si="140"/>
        <v>0.94218173608077815</v>
      </c>
      <c r="D172" s="11">
        <f t="shared" si="140"/>
        <v>1.0541302368507917</v>
      </c>
      <c r="E172" s="11">
        <f t="shared" si="140"/>
        <v>0.97942517591340772</v>
      </c>
      <c r="F172" s="11">
        <f t="shared" si="140"/>
        <v>1.0384097536158625</v>
      </c>
      <c r="G172" s="11">
        <f t="shared" si="140"/>
        <v>1.0474016634049887</v>
      </c>
      <c r="J172" s="11">
        <f t="shared" ref="J172:O172" si="141">LOG(J188)</f>
        <v>0.94153213649262468</v>
      </c>
      <c r="K172" s="11">
        <f t="shared" si="141"/>
        <v>1.1109963202814988</v>
      </c>
      <c r="L172" s="11">
        <f t="shared" si="141"/>
        <v>1.047727053190757</v>
      </c>
      <c r="M172" s="11">
        <f t="shared" si="141"/>
        <v>0.9756513257755558</v>
      </c>
      <c r="N172" s="11">
        <f t="shared" si="141"/>
        <v>1.0275126924488109</v>
      </c>
      <c r="O172" s="59">
        <f t="shared" si="141"/>
        <v>1.0146311932003025</v>
      </c>
      <c r="R172" s="11">
        <f t="shared" ref="R172:W183" si="142">LOG(R188)</f>
        <v>1.0641225348808998</v>
      </c>
      <c r="S172" s="11">
        <f t="shared" ref="S172:W172" si="143">LOG(S188)</f>
        <v>1.0177128839003728</v>
      </c>
      <c r="T172" s="11">
        <f t="shared" si="143"/>
        <v>1.0343182309858621</v>
      </c>
      <c r="U172" s="11">
        <f t="shared" si="143"/>
        <v>1.0900389688501495</v>
      </c>
      <c r="V172" s="11">
        <f t="shared" si="143"/>
        <v>1.0567143295163943</v>
      </c>
      <c r="W172" s="11">
        <f t="shared" si="143"/>
        <v>0.96727276779564597</v>
      </c>
      <c r="Z172" s="11">
        <f t="shared" ref="Z172:AD172" si="144">LOG(Z188)</f>
        <v>0.9155551848208946</v>
      </c>
      <c r="AA172" s="11">
        <f t="shared" si="144"/>
        <v>0.98472062345220279</v>
      </c>
      <c r="AB172" s="11">
        <f t="shared" si="144"/>
        <v>0.93350355731725765</v>
      </c>
      <c r="AC172" s="11">
        <f t="shared" si="144"/>
        <v>0.9882446951513606</v>
      </c>
      <c r="AD172" s="11">
        <f t="shared" si="144"/>
        <v>0.9927611166364716</v>
      </c>
      <c r="AE172" s="59">
        <v>10.57822222222222</v>
      </c>
    </row>
    <row r="173" spans="1:31" x14ac:dyDescent="0.25">
      <c r="B173" s="11">
        <f t="shared" ref="B173:G173" si="145">LOG(B189)</f>
        <v>0.94467016792458847</v>
      </c>
      <c r="C173" s="11">
        <f t="shared" si="145"/>
        <v>0.9049163822445262</v>
      </c>
      <c r="D173" s="11">
        <f t="shared" si="145"/>
        <v>0.91930975396821768</v>
      </c>
      <c r="E173" s="11">
        <f t="shared" si="145"/>
        <v>0.8850557493192871</v>
      </c>
      <c r="F173" s="11">
        <f t="shared" si="145"/>
        <v>0.91183206186961574</v>
      </c>
      <c r="G173" s="11">
        <f t="shared" si="145"/>
        <v>0.91425670506356771</v>
      </c>
      <c r="O173" s="59"/>
      <c r="R173" s="11">
        <f t="shared" si="142"/>
        <v>0.9185894543154729</v>
      </c>
      <c r="S173" s="11">
        <f t="shared" ref="S173:W173" si="146">LOG(S189)</f>
        <v>0.78777411395241437</v>
      </c>
      <c r="T173" s="11">
        <f t="shared" si="146"/>
        <v>0.82527191260728716</v>
      </c>
      <c r="U173" s="11">
        <f t="shared" si="146"/>
        <v>0.90436047394940977</v>
      </c>
      <c r="V173" s="11">
        <f t="shared" si="146"/>
        <v>0.83746217148599467</v>
      </c>
      <c r="W173" s="11">
        <f t="shared" si="146"/>
        <v>0.86074920236000674</v>
      </c>
      <c r="Z173" s="11">
        <f t="shared" ref="Z173" si="147">LOG(Z189)</f>
        <v>0.7756832490260438</v>
      </c>
      <c r="AA173" s="11">
        <f t="shared" ref="AA173:AD173" si="148">LOG(AA189)</f>
        <v>0.83204030318498123</v>
      </c>
      <c r="AB173" s="11">
        <f t="shared" si="148"/>
        <v>0.83830325721785381</v>
      </c>
      <c r="AC173" s="11">
        <f t="shared" si="148"/>
        <v>0.82363425907393706</v>
      </c>
      <c r="AD173" s="11">
        <f t="shared" si="148"/>
        <v>0.8216772586543668</v>
      </c>
      <c r="AE173" s="61">
        <v>9.643181818181823</v>
      </c>
    </row>
    <row r="174" spans="1:31" x14ac:dyDescent="0.25">
      <c r="B174" s="11"/>
      <c r="G174" s="11"/>
      <c r="J174" s="11">
        <f t="shared" ref="J174:O174" si="149">LOG(J190)</f>
        <v>0.9679052032466986</v>
      </c>
      <c r="K174" s="11">
        <f t="shared" si="149"/>
        <v>1.0062148247985157</v>
      </c>
      <c r="L174" s="11">
        <f t="shared" si="149"/>
        <v>0.98223313536140855</v>
      </c>
      <c r="M174" s="11">
        <f t="shared" si="149"/>
        <v>0.9861240836228905</v>
      </c>
      <c r="N174" s="11">
        <f t="shared" si="149"/>
        <v>0.99961883807948626</v>
      </c>
      <c r="O174" s="59">
        <f t="shared" si="149"/>
        <v>0.99356626039484308</v>
      </c>
      <c r="R174" s="11">
        <f t="shared" si="142"/>
        <v>0.95966137027349541</v>
      </c>
      <c r="S174" s="11">
        <f t="shared" ref="S174:W174" si="150">LOG(S190)</f>
        <v>0.81860973674287274</v>
      </c>
      <c r="T174" s="11">
        <f t="shared" si="150"/>
        <v>0.93964403195632606</v>
      </c>
      <c r="U174" s="11">
        <f t="shared" si="150"/>
        <v>0.86845340084070255</v>
      </c>
      <c r="V174" s="11">
        <f t="shared" si="150"/>
        <v>0.89373006635789254</v>
      </c>
      <c r="W174" s="11">
        <f t="shared" si="150"/>
        <v>0.87429286345702106</v>
      </c>
      <c r="Z174" s="11">
        <f t="shared" ref="Z174" si="151">LOG(Z190)</f>
        <v>0.8568798705623637</v>
      </c>
      <c r="AA174" s="11">
        <f t="shared" ref="AA174:AD174" si="152">LOG(AA190)</f>
        <v>0.94990613615305508</v>
      </c>
      <c r="AB174" s="11">
        <f t="shared" si="152"/>
        <v>0.83939423909877364</v>
      </c>
      <c r="AC174" s="11">
        <f t="shared" si="152"/>
        <v>0.86421083807076959</v>
      </c>
      <c r="AD174" s="11">
        <f t="shared" si="152"/>
        <v>0.86564143969482721</v>
      </c>
      <c r="AE174" s="59">
        <v>10.183720812182742</v>
      </c>
    </row>
    <row r="175" spans="1:31" x14ac:dyDescent="0.25">
      <c r="B175" s="11"/>
      <c r="G175" s="11"/>
      <c r="J175" s="11">
        <f t="shared" ref="J175:O175" si="153">LOG(J191)</f>
        <v>0.93547703545831407</v>
      </c>
      <c r="K175" s="11">
        <f t="shared" si="153"/>
        <v>1.0430674079304287</v>
      </c>
      <c r="L175" s="11">
        <f t="shared" si="153"/>
        <v>0.91174337785593162</v>
      </c>
      <c r="M175" s="11">
        <f t="shared" si="153"/>
        <v>0.82564245375331924</v>
      </c>
      <c r="N175" s="11">
        <f t="shared" si="153"/>
        <v>0.87139778148748392</v>
      </c>
      <c r="O175" s="59">
        <f t="shared" si="153"/>
        <v>0.87562436742582572</v>
      </c>
      <c r="R175" s="11"/>
      <c r="Z175" s="11">
        <f t="shared" ref="Z175" si="154">LOG(Z191)</f>
        <v>0.83230449072933743</v>
      </c>
      <c r="AA175" s="11">
        <f t="shared" ref="AA175:AD175" si="155">LOG(AA191)</f>
        <v>0.87650650426588106</v>
      </c>
      <c r="AB175" s="11">
        <f t="shared" si="155"/>
        <v>0.92319794941607147</v>
      </c>
      <c r="AC175" s="11">
        <f t="shared" si="155"/>
        <v>0.89344549385607563</v>
      </c>
      <c r="AD175" s="11">
        <f t="shared" si="155"/>
        <v>0.84682292489220845</v>
      </c>
      <c r="AE175" s="61">
        <v>11.205628205128207</v>
      </c>
    </row>
    <row r="176" spans="1:31" x14ac:dyDescent="0.25">
      <c r="B176" s="11">
        <f t="shared" ref="B176:G176" si="156">LOG(B192)</f>
        <v>0.95664172367387457</v>
      </c>
      <c r="C176" s="11">
        <f t="shared" si="156"/>
        <v>0.92906964659782842</v>
      </c>
      <c r="D176" s="11">
        <f t="shared" si="156"/>
        <v>1.0679073785805417</v>
      </c>
      <c r="E176" s="11">
        <f t="shared" si="156"/>
        <v>0.89845091919837472</v>
      </c>
      <c r="F176" s="11">
        <f t="shared" si="156"/>
        <v>1.0147053056111268</v>
      </c>
      <c r="G176" s="11">
        <f t="shared" si="156"/>
        <v>1.0018458446124865</v>
      </c>
      <c r="J176" s="11">
        <f t="shared" ref="J176:O176" si="157">LOG(J192)</f>
        <v>0.86546524266635272</v>
      </c>
      <c r="K176" s="11">
        <f t="shared" si="157"/>
        <v>0.82964678359574351</v>
      </c>
      <c r="L176" s="11">
        <f t="shared" si="157"/>
        <v>0.84173477897474358</v>
      </c>
      <c r="M176" s="11">
        <f t="shared" si="157"/>
        <v>0.87516258695018856</v>
      </c>
      <c r="N176" s="11">
        <f t="shared" si="157"/>
        <v>0.82656068134397653</v>
      </c>
      <c r="O176" s="59">
        <f t="shared" si="157"/>
        <v>0.93755800974698611</v>
      </c>
      <c r="R176" s="11"/>
    </row>
    <row r="177" spans="1:31" x14ac:dyDescent="0.25">
      <c r="B177" s="11">
        <f t="shared" ref="B177:G177" si="158">LOG(B193)</f>
        <v>1.0112473993729767</v>
      </c>
      <c r="C177" s="11">
        <f t="shared" si="158"/>
        <v>0.99638517908720747</v>
      </c>
      <c r="D177" s="11">
        <f t="shared" si="158"/>
        <v>0.98764541352467095</v>
      </c>
      <c r="E177" s="11">
        <f t="shared" si="158"/>
        <v>0.94280642059588671</v>
      </c>
      <c r="F177" s="11">
        <f t="shared" si="158"/>
        <v>0.9638822289287774</v>
      </c>
      <c r="G177" s="11">
        <f t="shared" si="158"/>
        <v>1.0506161062117554</v>
      </c>
      <c r="R177" s="11"/>
      <c r="Z177" s="11">
        <f t="shared" ref="Z177:AE177" si="159">LOG(Z193)</f>
        <v>0.8915294932774771</v>
      </c>
      <c r="AA177" s="11">
        <f t="shared" si="159"/>
        <v>0.86083872210511858</v>
      </c>
      <c r="AB177" s="11">
        <f t="shared" si="159"/>
        <v>0.94748886300171442</v>
      </c>
      <c r="AC177" s="11">
        <f t="shared" si="159"/>
        <v>0.87716970348407874</v>
      </c>
      <c r="AD177" s="11">
        <f t="shared" si="159"/>
        <v>0.9849971072984719</v>
      </c>
      <c r="AE177" s="11">
        <f t="shared" si="159"/>
        <v>0.97988777171747921</v>
      </c>
    </row>
    <row r="178" spans="1:31" x14ac:dyDescent="0.25">
      <c r="J178" s="11">
        <f t="shared" ref="J178:O178" si="160">LOG(J194)</f>
        <v>0.88608318710058365</v>
      </c>
      <c r="K178" s="11">
        <f t="shared" si="160"/>
        <v>0.91058883467894303</v>
      </c>
      <c r="L178" s="11">
        <f t="shared" si="160"/>
        <v>0.97813865337665151</v>
      </c>
      <c r="M178" s="11">
        <f t="shared" si="160"/>
        <v>0.98004884506495671</v>
      </c>
      <c r="N178" s="11">
        <f t="shared" si="160"/>
        <v>0.92540492362809212</v>
      </c>
      <c r="O178" s="59">
        <f t="shared" si="160"/>
        <v>0.90819769205248724</v>
      </c>
      <c r="R178" s="11"/>
      <c r="Z178" s="11">
        <f t="shared" ref="Z178:AE178" si="161">LOG(Z194)</f>
        <v>0.84415397521184554</v>
      </c>
      <c r="AA178" s="11">
        <f t="shared" si="161"/>
        <v>0.8422138683580257</v>
      </c>
      <c r="AB178" s="11">
        <f t="shared" si="161"/>
        <v>0.87033700840860773</v>
      </c>
      <c r="AC178" s="11">
        <f t="shared" si="161"/>
        <v>0.8719740640265502</v>
      </c>
      <c r="AD178" s="11">
        <f t="shared" si="161"/>
        <v>0.86086183904138069</v>
      </c>
      <c r="AE178" s="11">
        <f t="shared" si="161"/>
        <v>0.87885123121932607</v>
      </c>
    </row>
    <row r="179" spans="1:31" x14ac:dyDescent="0.25">
      <c r="J179" s="11">
        <f t="shared" ref="J179:O179" si="162">LOG(J195)</f>
        <v>0.88744850024995381</v>
      </c>
      <c r="K179" s="11">
        <f t="shared" si="162"/>
        <v>0.87254084653008901</v>
      </c>
      <c r="L179" s="11">
        <f t="shared" si="162"/>
        <v>0.90738448528450044</v>
      </c>
      <c r="M179" s="11">
        <f t="shared" si="162"/>
        <v>0.93017190124584648</v>
      </c>
      <c r="N179" s="11">
        <f t="shared" si="162"/>
        <v>0.86654893431490398</v>
      </c>
      <c r="O179" s="59">
        <f t="shared" si="162"/>
        <v>0.88219428030565283</v>
      </c>
      <c r="R179" s="11">
        <f t="shared" si="142"/>
        <v>0.99193454971894779</v>
      </c>
      <c r="S179" s="11">
        <f t="shared" ref="S179:W179" si="163">LOG(S195)</f>
        <v>1.0305007723222803</v>
      </c>
      <c r="T179" s="11">
        <f t="shared" si="163"/>
        <v>0.93166123968448122</v>
      </c>
      <c r="U179" s="11">
        <f t="shared" si="163"/>
        <v>0.84744154904473545</v>
      </c>
      <c r="V179" s="11">
        <f t="shared" si="163"/>
        <v>0.90984280617180557</v>
      </c>
      <c r="W179" s="11">
        <f t="shared" si="163"/>
        <v>0.94907568700002287</v>
      </c>
      <c r="Z179" s="11">
        <f t="shared" ref="Z179" si="164">LOG(Z195)</f>
        <v>0.92384822450599324</v>
      </c>
      <c r="AA179" s="11">
        <f t="shared" ref="AA179:AD179" si="165">LOG(AA195)</f>
        <v>0.82772457702670788</v>
      </c>
      <c r="AB179" s="11">
        <f t="shared" si="165"/>
        <v>0.85161501693567532</v>
      </c>
      <c r="AC179" s="11">
        <f t="shared" si="165"/>
        <v>0.85526165234887186</v>
      </c>
      <c r="AD179" s="11">
        <f t="shared" si="165"/>
        <v>0.91337006275304378</v>
      </c>
      <c r="AE179" s="61">
        <v>9.7276875</v>
      </c>
    </row>
    <row r="180" spans="1:31" x14ac:dyDescent="0.25">
      <c r="J180" s="11">
        <f t="shared" ref="J180:O180" si="166">LOG(J196)</f>
        <v>0.9200606831458833</v>
      </c>
      <c r="K180" s="11">
        <f t="shared" si="166"/>
        <v>0.92339299028910171</v>
      </c>
      <c r="L180" s="11">
        <f t="shared" si="166"/>
        <v>0.9401510989076538</v>
      </c>
      <c r="M180" s="11">
        <f t="shared" si="166"/>
        <v>0.93954421135440325</v>
      </c>
      <c r="N180" s="11">
        <f t="shared" si="166"/>
        <v>0.88963780040666773</v>
      </c>
      <c r="O180" s="11">
        <f t="shared" si="166"/>
        <v>0.93036482715269997</v>
      </c>
    </row>
    <row r="181" spans="1:31" x14ac:dyDescent="0.25">
      <c r="J181" s="11">
        <f t="shared" ref="J181:O181" si="167">LOG(J197)</f>
        <v>0.86524220008950981</v>
      </c>
      <c r="K181" s="11">
        <f t="shared" si="167"/>
        <v>0.80154090619031826</v>
      </c>
      <c r="L181" s="11">
        <f t="shared" si="167"/>
        <v>0.81295344351412724</v>
      </c>
      <c r="M181" s="11">
        <f t="shared" si="167"/>
        <v>0.820414940603309</v>
      </c>
      <c r="N181" s="11">
        <f t="shared" si="167"/>
        <v>0.86711377983197713</v>
      </c>
      <c r="O181" s="11">
        <f t="shared" si="167"/>
        <v>0.93544512334407193</v>
      </c>
      <c r="R181" s="11">
        <f t="shared" si="142"/>
        <v>1.0493498420591856</v>
      </c>
      <c r="S181" s="11">
        <f t="shared" si="142"/>
        <v>1.0250413343898599</v>
      </c>
      <c r="T181" s="11">
        <f t="shared" si="142"/>
        <v>0.9747702298244606</v>
      </c>
      <c r="U181" s="11">
        <f t="shared" si="142"/>
        <v>1.0160170842158918</v>
      </c>
      <c r="V181" s="11">
        <f t="shared" si="142"/>
        <v>0.93223016675626547</v>
      </c>
      <c r="W181" s="11">
        <f t="shared" si="142"/>
        <v>0.97339295026728156</v>
      </c>
      <c r="Z181" s="11">
        <f t="shared" ref="Z181:AE181" si="168">LOG(Z197)</f>
        <v>0.99434229563739129</v>
      </c>
      <c r="AA181" s="11">
        <f t="shared" si="168"/>
        <v>0.93317624304378677</v>
      </c>
      <c r="AB181" s="11">
        <f t="shared" si="168"/>
        <v>0.93859060078868495</v>
      </c>
      <c r="AC181" s="11">
        <f t="shared" si="168"/>
        <v>0.98623911100470263</v>
      </c>
      <c r="AD181" s="11">
        <f t="shared" si="168"/>
        <v>0.9028629100670349</v>
      </c>
      <c r="AE181" s="11">
        <f t="shared" si="168"/>
        <v>0.96600743281719159</v>
      </c>
    </row>
    <row r="182" spans="1:31" x14ac:dyDescent="0.25">
      <c r="J182" s="11">
        <f t="shared" ref="J182:O182" si="169">LOG(J198)</f>
        <v>0.85755360862048546</v>
      </c>
      <c r="K182" s="11">
        <f t="shared" si="169"/>
        <v>0.84734126166825852</v>
      </c>
      <c r="L182" s="11">
        <f t="shared" si="169"/>
        <v>0.94045422495369158</v>
      </c>
      <c r="M182" s="11">
        <f t="shared" si="169"/>
        <v>0.98902688663938443</v>
      </c>
      <c r="N182" s="11">
        <f t="shared" si="169"/>
        <v>0.81925869905172333</v>
      </c>
      <c r="O182" s="11">
        <f t="shared" si="169"/>
        <v>1.0834416996650376</v>
      </c>
      <c r="R182" s="11">
        <f t="shared" si="142"/>
        <v>0.86287643779377032</v>
      </c>
      <c r="S182" s="11">
        <f t="shared" si="142"/>
        <v>0.83637159428653074</v>
      </c>
      <c r="T182" s="11">
        <f t="shared" si="142"/>
        <v>0.87671422337156424</v>
      </c>
      <c r="U182" s="11">
        <f t="shared" si="142"/>
        <v>0.85272391079120591</v>
      </c>
      <c r="V182" s="11">
        <f t="shared" si="142"/>
        <v>0.88868484665969893</v>
      </c>
      <c r="W182" s="11">
        <f t="shared" si="142"/>
        <v>0.85709517813534597</v>
      </c>
      <c r="Z182" s="11">
        <f t="shared" ref="Z182:AE182" si="170">LOG(Z198)</f>
        <v>0.80319364960702644</v>
      </c>
      <c r="AA182" s="11">
        <f t="shared" si="170"/>
        <v>0.82105475504688818</v>
      </c>
      <c r="AB182" s="11">
        <f t="shared" si="170"/>
        <v>0.81236736153269251</v>
      </c>
      <c r="AC182" s="11">
        <f t="shared" si="170"/>
        <v>0.80576131142315266</v>
      </c>
      <c r="AD182" s="11">
        <f t="shared" si="170"/>
        <v>0.87792777705659397</v>
      </c>
      <c r="AE182" s="11">
        <f t="shared" si="170"/>
        <v>0.86341040614115461</v>
      </c>
    </row>
    <row r="183" spans="1:31" x14ac:dyDescent="0.25">
      <c r="J183" s="11">
        <f t="shared" ref="J183:O183" si="171">LOG(J199)</f>
        <v>0.7779702566398683</v>
      </c>
      <c r="K183" s="11">
        <f t="shared" si="171"/>
        <v>0.94869001726152646</v>
      </c>
      <c r="L183" s="11">
        <f t="shared" si="171"/>
        <v>0.81113915233767853</v>
      </c>
      <c r="M183" s="11">
        <f t="shared" si="171"/>
        <v>0.92489926401428346</v>
      </c>
      <c r="N183" s="11">
        <f t="shared" si="171"/>
        <v>0.98213549480376949</v>
      </c>
      <c r="O183" s="11">
        <f t="shared" si="171"/>
        <v>0.98383481565985698</v>
      </c>
      <c r="R183" s="11">
        <f t="shared" si="142"/>
        <v>0.92407242991036276</v>
      </c>
      <c r="S183" s="11">
        <f t="shared" si="142"/>
        <v>0.83225337019700796</v>
      </c>
      <c r="T183" s="11">
        <f t="shared" si="142"/>
        <v>0.83692512786837936</v>
      </c>
      <c r="U183" s="11">
        <f t="shared" si="142"/>
        <v>0.98723413849117181</v>
      </c>
      <c r="V183" s="11">
        <f t="shared" si="142"/>
        <v>0.87981241898270113</v>
      </c>
      <c r="W183" s="11">
        <f t="shared" si="142"/>
        <v>0.99166252870878779</v>
      </c>
      <c r="Z183" s="11">
        <f t="shared" ref="Z183:AE183" si="172">LOG(Z199)</f>
        <v>0.90496271605013956</v>
      </c>
      <c r="AA183" s="11">
        <f t="shared" si="172"/>
        <v>0.8658242387340408</v>
      </c>
      <c r="AB183" s="11">
        <f t="shared" si="172"/>
        <v>0.94330486225652999</v>
      </c>
      <c r="AC183" s="11">
        <f t="shared" si="172"/>
        <v>0.98069632535145979</v>
      </c>
      <c r="AD183" s="11">
        <f t="shared" si="172"/>
        <v>0.90532806507925268</v>
      </c>
      <c r="AE183" s="11">
        <f t="shared" si="172"/>
        <v>0.97771360497182602</v>
      </c>
    </row>
    <row r="184" spans="1:31" x14ac:dyDescent="0.25">
      <c r="O184" s="59"/>
      <c r="Z184" s="11"/>
      <c r="AE184" s="59"/>
    </row>
    <row r="185" spans="1:31" x14ac:dyDescent="0.25">
      <c r="O185" s="59"/>
      <c r="Z185" s="11">
        <f t="shared" ref="Z185:AE185" si="173">LOG(Z201)</f>
        <v>0.89614896122549725</v>
      </c>
      <c r="AA185" s="11">
        <f t="shared" si="173"/>
        <v>1.018367578387845</v>
      </c>
      <c r="AB185" s="11">
        <f t="shared" si="173"/>
        <v>0.83612227381586279</v>
      </c>
      <c r="AC185" s="11">
        <f t="shared" si="173"/>
        <v>0.90742716910953747</v>
      </c>
      <c r="AD185" s="11">
        <f t="shared" si="173"/>
        <v>0.95899647266321453</v>
      </c>
      <c r="AE185" s="11">
        <f t="shared" si="173"/>
        <v>0.94210946647585869</v>
      </c>
    </row>
    <row r="186" spans="1:31" x14ac:dyDescent="0.25">
      <c r="A186" s="12" t="s">
        <v>18</v>
      </c>
      <c r="B186" s="13"/>
      <c r="C186" s="14"/>
      <c r="D186" s="13"/>
      <c r="E186" s="14"/>
      <c r="F186" s="13"/>
      <c r="G186" s="13"/>
      <c r="I186" s="12" t="s">
        <v>18</v>
      </c>
      <c r="J186" s="13"/>
      <c r="K186" s="14"/>
      <c r="L186" s="13"/>
      <c r="M186" s="14"/>
      <c r="N186" s="13"/>
      <c r="O186" s="60"/>
      <c r="Q186" s="12" t="s">
        <v>18</v>
      </c>
      <c r="R186" s="13"/>
      <c r="S186" s="14"/>
      <c r="T186" s="13"/>
      <c r="U186" s="14"/>
      <c r="V186" s="13"/>
      <c r="W186" s="13"/>
      <c r="Y186" s="12" t="s">
        <v>18</v>
      </c>
      <c r="Z186" s="13"/>
      <c r="AA186" s="14"/>
      <c r="AB186" s="13"/>
      <c r="AC186" s="14"/>
      <c r="AD186" s="13"/>
      <c r="AE186" s="60"/>
    </row>
    <row r="187" spans="1:31" x14ac:dyDescent="0.25">
      <c r="B187" s="19">
        <v>8.7228749999999984</v>
      </c>
      <c r="C187" s="19">
        <v>9.916599999999999</v>
      </c>
      <c r="D187" s="19">
        <v>9.1225555555555573</v>
      </c>
      <c r="E187" s="19">
        <v>7.5057142857142853</v>
      </c>
      <c r="F187" s="19">
        <v>7.6006</v>
      </c>
      <c r="G187" s="59">
        <v>9.513166666666665</v>
      </c>
      <c r="J187" s="19">
        <v>9.9986666666666668</v>
      </c>
      <c r="K187" s="19">
        <v>8.3313529411764708</v>
      </c>
      <c r="L187" s="19">
        <v>9.0347333333333335</v>
      </c>
      <c r="M187" s="19">
        <v>8.3176999999999985</v>
      </c>
      <c r="N187" s="19">
        <v>8.4068421052631574</v>
      </c>
      <c r="O187" s="61">
        <v>9.414123456790124</v>
      </c>
      <c r="R187" s="11">
        <v>11.1655</v>
      </c>
      <c r="S187" s="11">
        <v>8.3989999999999991</v>
      </c>
      <c r="T187" s="11">
        <v>8.8488333333333333</v>
      </c>
      <c r="U187" s="11">
        <v>9.0890000000000004</v>
      </c>
      <c r="V187" s="11">
        <v>9.1415000000000006</v>
      </c>
      <c r="W187" s="68">
        <v>8.8534423076923083</v>
      </c>
      <c r="Z187" s="11">
        <v>12.425636363636363</v>
      </c>
      <c r="AA187" s="11">
        <v>13.154090909090911</v>
      </c>
      <c r="AB187" s="11">
        <v>9.6363000000000003</v>
      </c>
      <c r="AC187" s="11">
        <v>10.874111111111112</v>
      </c>
      <c r="AD187" s="11">
        <v>9.8984666666666694</v>
      </c>
      <c r="AE187" s="62">
        <v>10.658597402597399</v>
      </c>
    </row>
    <row r="188" spans="1:31" x14ac:dyDescent="0.25">
      <c r="B188" s="19">
        <v>9.0681000000000012</v>
      </c>
      <c r="C188" s="19">
        <v>8.7534999999999989</v>
      </c>
      <c r="D188" s="19">
        <v>11.327399999999999</v>
      </c>
      <c r="E188" s="19">
        <v>9.5372941176470611</v>
      </c>
      <c r="F188" s="19">
        <v>10.92470588235294</v>
      </c>
      <c r="G188" s="61">
        <v>11.153255813953493</v>
      </c>
      <c r="J188" s="19">
        <v>8.7404166666666665</v>
      </c>
      <c r="K188" s="19">
        <v>12.912083333333333</v>
      </c>
      <c r="L188" s="19">
        <v>11.161615384615384</v>
      </c>
      <c r="M188" s="19">
        <v>9.4547777777777782</v>
      </c>
      <c r="N188" s="19">
        <v>10.654</v>
      </c>
      <c r="O188" s="61">
        <v>10.342634877384201</v>
      </c>
      <c r="R188" s="11">
        <v>11.591043478260866</v>
      </c>
      <c r="S188" s="11">
        <v>10.416285714285715</v>
      </c>
      <c r="T188" s="11">
        <v>10.822266666666668</v>
      </c>
      <c r="U188" s="11">
        <v>12.303791666666667</v>
      </c>
      <c r="V188" s="11">
        <v>11.395000000000001</v>
      </c>
      <c r="W188" s="68">
        <v>9.2741212121212122</v>
      </c>
      <c r="Z188" s="11">
        <v>8.2329444444444437</v>
      </c>
      <c r="AA188" s="11">
        <v>9.6542962962962982</v>
      </c>
      <c r="AB188" s="11">
        <v>8.5803214285714287</v>
      </c>
      <c r="AC188" s="11">
        <v>9.732954545454545</v>
      </c>
      <c r="AD188" s="11">
        <v>9.8347000000000016</v>
      </c>
      <c r="AE188" s="62">
        <v>9.540204918032785</v>
      </c>
    </row>
    <row r="189" spans="1:31" x14ac:dyDescent="0.25">
      <c r="B189" s="19">
        <v>8.8038000000000007</v>
      </c>
      <c r="C189" s="19">
        <v>8.0337142857142858</v>
      </c>
      <c r="D189" s="19">
        <v>8.3044285714285717</v>
      </c>
      <c r="E189" s="19">
        <v>7.6745999999999999</v>
      </c>
      <c r="F189" s="19">
        <v>8.1626666666666665</v>
      </c>
      <c r="G189" s="61">
        <v>8.20836585365854</v>
      </c>
      <c r="J189" s="19"/>
      <c r="K189" s="19"/>
      <c r="L189" s="19"/>
      <c r="M189" s="19"/>
      <c r="N189" s="19"/>
      <c r="O189" s="61"/>
      <c r="R189" s="11">
        <v>8.2906666666666649</v>
      </c>
      <c r="S189" s="11">
        <v>6.1344285714285718</v>
      </c>
      <c r="T189" s="11">
        <v>6.6876249999999997</v>
      </c>
      <c r="U189" s="11">
        <v>8.0234374999999982</v>
      </c>
      <c r="V189" s="11">
        <v>6.8780000000000001</v>
      </c>
      <c r="W189" s="62">
        <v>7.2568676470588258</v>
      </c>
      <c r="Z189" s="11">
        <v>5.9659999999999993</v>
      </c>
      <c r="AA189" s="11">
        <v>6.7926666666666673</v>
      </c>
      <c r="AB189" s="11">
        <v>6.8913333333333329</v>
      </c>
      <c r="AC189" s="11">
        <v>6.6624545454545459</v>
      </c>
      <c r="AD189" s="11">
        <v>6.6325000000000003</v>
      </c>
      <c r="AE189" s="62">
        <v>7.1886521739130433</v>
      </c>
    </row>
    <row r="190" spans="1:31" x14ac:dyDescent="0.25">
      <c r="B190" s="19">
        <v>16.151499999999999</v>
      </c>
      <c r="C190" s="19">
        <v>7.4649999999999999</v>
      </c>
      <c r="D190" s="19">
        <v>7.5295999999999994</v>
      </c>
      <c r="E190" s="19">
        <v>6.8613333333333335</v>
      </c>
      <c r="F190" s="19">
        <v>12.63275</v>
      </c>
      <c r="G190" s="61">
        <v>10.625299999999999</v>
      </c>
      <c r="J190" s="19">
        <v>9.2876363636363646</v>
      </c>
      <c r="K190" s="19">
        <v>10.144130434782609</v>
      </c>
      <c r="L190" s="19">
        <v>9.5991578947368392</v>
      </c>
      <c r="M190" s="19">
        <v>9.6855454545454549</v>
      </c>
      <c r="N190" s="19">
        <v>9.9912272727272722</v>
      </c>
      <c r="O190" s="61">
        <v>9.8529495798319306</v>
      </c>
      <c r="R190" s="11">
        <v>9.1129999999999995</v>
      </c>
      <c r="S190" s="11">
        <v>6.5858181818181825</v>
      </c>
      <c r="T190" s="11">
        <v>8.7025000000000006</v>
      </c>
      <c r="U190" s="11">
        <v>7.3867499999999993</v>
      </c>
      <c r="V190" s="11">
        <v>7.8294285714285712</v>
      </c>
      <c r="W190" s="68">
        <v>7.486741935483872</v>
      </c>
      <c r="Z190" s="11">
        <v>7.1925000000000008</v>
      </c>
      <c r="AA190" s="11">
        <v>8.9105833333333333</v>
      </c>
      <c r="AB190" s="11">
        <v>6.9086666666666661</v>
      </c>
      <c r="AC190" s="11">
        <v>7.3149411764705885</v>
      </c>
      <c r="AD190" s="11">
        <v>7.3390769230769228</v>
      </c>
      <c r="AE190" s="62">
        <v>7.3038787878787872</v>
      </c>
    </row>
    <row r="191" spans="1:31" x14ac:dyDescent="0.25">
      <c r="B191" s="19">
        <v>9.0487500000000001</v>
      </c>
      <c r="C191" s="19">
        <v>7.6182222222222231</v>
      </c>
      <c r="D191" s="19">
        <v>6.5582499999999992</v>
      </c>
      <c r="E191" s="19">
        <v>7.3005000000000004</v>
      </c>
      <c r="F191" s="19">
        <v>8.2029999999999994</v>
      </c>
      <c r="G191" s="61">
        <v>7.8426410256410257</v>
      </c>
      <c r="J191" s="19">
        <v>8.6194000000000006</v>
      </c>
      <c r="K191" s="19">
        <v>11.0425</v>
      </c>
      <c r="L191" s="19">
        <v>8.1609999999999996</v>
      </c>
      <c r="M191" s="19">
        <v>6.6933333333333325</v>
      </c>
      <c r="N191" s="19">
        <v>7.4370000000000003</v>
      </c>
      <c r="O191" s="61">
        <v>7.5097307692307673</v>
      </c>
      <c r="W191" s="59"/>
      <c r="Z191" s="11">
        <v>6.7968000000000002</v>
      </c>
      <c r="AA191" s="11">
        <v>7.5250000000000012</v>
      </c>
      <c r="AB191" s="11">
        <v>8.3791111111111114</v>
      </c>
      <c r="AC191" s="11">
        <v>7.8242999999999991</v>
      </c>
      <c r="AD191" s="11">
        <v>7.0278571428571439</v>
      </c>
      <c r="AE191" s="62">
        <v>8.3190877192982455</v>
      </c>
    </row>
    <row r="192" spans="1:31" x14ac:dyDescent="0.25">
      <c r="B192" s="19">
        <v>9.0498571428571442</v>
      </c>
      <c r="C192" s="19">
        <v>8.4931666666666672</v>
      </c>
      <c r="D192" s="19">
        <v>11.692500000000001</v>
      </c>
      <c r="E192" s="19">
        <v>7.915</v>
      </c>
      <c r="F192" s="19">
        <v>10.3444</v>
      </c>
      <c r="G192" s="61">
        <v>10.042592592592591</v>
      </c>
      <c r="J192" s="19">
        <v>7.3360999999999992</v>
      </c>
      <c r="K192" s="19">
        <v>6.7553333333333327</v>
      </c>
      <c r="L192" s="19">
        <v>6.9460000000000006</v>
      </c>
      <c r="M192" s="19">
        <v>7.5017499999999995</v>
      </c>
      <c r="N192" s="19">
        <v>6.7074999999999996</v>
      </c>
      <c r="O192" s="61">
        <v>8.6608000000000001</v>
      </c>
      <c r="W192" s="59"/>
      <c r="Z192" s="11"/>
      <c r="AA192" s="11"/>
      <c r="AB192" s="11"/>
      <c r="AC192" s="11"/>
      <c r="AD192" s="11"/>
      <c r="AE192" s="72"/>
    </row>
    <row r="193" spans="1:31" x14ac:dyDescent="0.25">
      <c r="B193" s="19">
        <v>10.262363636363638</v>
      </c>
      <c r="C193" s="19">
        <v>9.9171111111111099</v>
      </c>
      <c r="D193" s="19">
        <v>9.7195333333333345</v>
      </c>
      <c r="E193" s="19">
        <v>8.7661000000000016</v>
      </c>
      <c r="F193" s="19">
        <v>9.202</v>
      </c>
      <c r="G193" s="62">
        <v>11.23611320754717</v>
      </c>
      <c r="J193" s="19"/>
      <c r="K193" s="19"/>
      <c r="L193" s="19"/>
      <c r="M193" s="19"/>
      <c r="N193" s="65"/>
      <c r="O193" s="61"/>
      <c r="W193" s="59"/>
      <c r="Z193" s="19">
        <v>7.7898571428571426</v>
      </c>
      <c r="AA193" s="19">
        <v>7.2583636363636375</v>
      </c>
      <c r="AB193" s="11">
        <v>8.8611249999999995</v>
      </c>
      <c r="AC193" s="11">
        <v>7.5365000000000002</v>
      </c>
      <c r="AD193" s="9">
        <v>9.6604444444444439</v>
      </c>
      <c r="AE193" s="62">
        <v>9.5474583333333332</v>
      </c>
    </row>
    <row r="194" spans="1:31" x14ac:dyDescent="0.25">
      <c r="B194" s="19">
        <v>5.8406666666666665</v>
      </c>
      <c r="C194" s="19">
        <v>7.0525000000000002</v>
      </c>
      <c r="D194" s="19">
        <v>8.4748333333333346</v>
      </c>
      <c r="E194" s="19">
        <v>8.1881666666666675</v>
      </c>
      <c r="F194" s="19">
        <v>7.4476666666666667</v>
      </c>
      <c r="G194" s="62">
        <v>7.4880000000000013</v>
      </c>
      <c r="J194" s="19">
        <v>7.6927777777777777</v>
      </c>
      <c r="K194" s="19">
        <v>8.1393333333333313</v>
      </c>
      <c r="L194" s="19">
        <v>9.5090833333333347</v>
      </c>
      <c r="M194" s="19">
        <v>9.5509999999999984</v>
      </c>
      <c r="N194" s="65">
        <v>8.4218000000000011</v>
      </c>
      <c r="O194" s="61">
        <v>8.0946428571428548</v>
      </c>
      <c r="W194" s="59"/>
      <c r="Z194" s="19">
        <v>6.9847999999999999</v>
      </c>
      <c r="AA194" s="19">
        <v>6.9536666666666669</v>
      </c>
      <c r="AB194" s="11">
        <v>7.4188571428571422</v>
      </c>
      <c r="AC194" s="11">
        <v>7.4468750000000004</v>
      </c>
      <c r="AD194" s="9">
        <v>7.2587500000000009</v>
      </c>
      <c r="AE194" s="62">
        <v>7.5657368421052631</v>
      </c>
    </row>
    <row r="195" spans="1:31" x14ac:dyDescent="0.25">
      <c r="B195" s="19">
        <v>7.3257999999999992</v>
      </c>
      <c r="C195" s="19">
        <v>8.43675</v>
      </c>
      <c r="D195" s="19">
        <v>9.342941176470589</v>
      </c>
      <c r="E195" s="19">
        <v>10.613142857142858</v>
      </c>
      <c r="F195" s="19">
        <v>9.9055</v>
      </c>
      <c r="G195" s="62">
        <v>9.2577555555555531</v>
      </c>
      <c r="J195" s="19">
        <v>7.7170000000000014</v>
      </c>
      <c r="K195" s="19">
        <v>7.4565999999999999</v>
      </c>
      <c r="L195" s="19">
        <v>8.0795000000000012</v>
      </c>
      <c r="M195" s="19">
        <v>8.5147499999999994</v>
      </c>
      <c r="N195" s="19">
        <v>7.3544285714285706</v>
      </c>
      <c r="O195" s="61">
        <v>7.6242000000000019</v>
      </c>
      <c r="R195" s="11">
        <v>9.8159999999999989</v>
      </c>
      <c r="S195" s="11">
        <v>10.727555555555556</v>
      </c>
      <c r="T195" s="11">
        <v>8.5440000000000005</v>
      </c>
      <c r="U195" s="11">
        <v>7.0378749999999997</v>
      </c>
      <c r="V195" s="11">
        <v>8.1253636363636375</v>
      </c>
      <c r="W195" s="62">
        <v>8.8935609756097556</v>
      </c>
      <c r="Z195" s="19">
        <v>8.3916666666666675</v>
      </c>
      <c r="AA195" s="19">
        <v>6.7255000000000003</v>
      </c>
      <c r="AB195" s="11">
        <v>7.105833333333333</v>
      </c>
      <c r="AC195" s="11">
        <v>7.1657499999999992</v>
      </c>
      <c r="AD195" s="11">
        <v>8.1916250000000002</v>
      </c>
      <c r="AE195" s="62">
        <v>7.2862105263157888</v>
      </c>
    </row>
    <row r="196" spans="1:31" x14ac:dyDescent="0.25">
      <c r="B196" s="19">
        <v>9.8179999999999996</v>
      </c>
      <c r="C196" s="19">
        <v>9.4719999999999995</v>
      </c>
      <c r="D196" s="19">
        <v>10.744</v>
      </c>
      <c r="E196" s="19">
        <v>9.0291249999999987</v>
      </c>
      <c r="F196" s="19">
        <v>8.4272000000000009</v>
      </c>
      <c r="G196" s="62">
        <v>10.951185185185183</v>
      </c>
      <c r="J196" s="19">
        <v>8.3187999999999995</v>
      </c>
      <c r="K196" s="19">
        <v>8.3828750000000003</v>
      </c>
      <c r="L196" s="19">
        <v>8.7126666666666654</v>
      </c>
      <c r="M196" s="19">
        <v>8.7004999999999999</v>
      </c>
      <c r="N196" s="19">
        <v>7.7560000000000002</v>
      </c>
      <c r="O196" s="61">
        <v>8.518533333333334</v>
      </c>
      <c r="W196" s="59"/>
      <c r="AE196" s="59"/>
    </row>
    <row r="197" spans="1:31" x14ac:dyDescent="0.25">
      <c r="B197" s="19">
        <v>6.678692307692307</v>
      </c>
      <c r="C197" s="19">
        <v>6.4791739130434776</v>
      </c>
      <c r="D197" s="19">
        <v>6.5827368421052617</v>
      </c>
      <c r="E197" s="19">
        <v>6.6045000000000007</v>
      </c>
      <c r="F197" s="19">
        <v>8.5609999999999999</v>
      </c>
      <c r="G197" s="62">
        <v>7.0452545454545463</v>
      </c>
      <c r="J197" s="19">
        <v>7.3323333333333336</v>
      </c>
      <c r="K197" s="19">
        <v>6.3319999999999999</v>
      </c>
      <c r="L197" s="19">
        <v>6.5006000000000004</v>
      </c>
      <c r="M197" s="19">
        <v>6.6132500000000007</v>
      </c>
      <c r="N197" s="19">
        <v>7.3639999999999999</v>
      </c>
      <c r="O197" s="61">
        <v>8.6187666666666676</v>
      </c>
      <c r="R197" s="19">
        <v>11.203399999999998</v>
      </c>
      <c r="S197" s="19">
        <v>10.593545454545453</v>
      </c>
      <c r="T197" s="19">
        <v>9.435615384615387</v>
      </c>
      <c r="U197" s="19">
        <v>10.375692307692306</v>
      </c>
      <c r="V197" s="19">
        <v>8.555200000000001</v>
      </c>
      <c r="W197" s="62">
        <v>9.4057395833333324</v>
      </c>
      <c r="Z197" s="11">
        <v>9.870571428571429</v>
      </c>
      <c r="AA197" s="11">
        <v>8.5738571428571415</v>
      </c>
      <c r="AB197" s="11">
        <v>8.6814166666666654</v>
      </c>
      <c r="AC197" s="11">
        <v>9.6881111111111107</v>
      </c>
      <c r="AD197" s="11">
        <v>7.9958181818181808</v>
      </c>
      <c r="AE197" s="62">
        <v>9.2471400000000017</v>
      </c>
    </row>
    <row r="198" spans="1:31" x14ac:dyDescent="0.25">
      <c r="J198" s="19">
        <v>7.203666666666666</v>
      </c>
      <c r="K198" s="19">
        <v>7.036249999999999</v>
      </c>
      <c r="L198" s="19">
        <v>8.71875</v>
      </c>
      <c r="M198" s="19">
        <v>9.7505000000000006</v>
      </c>
      <c r="N198" s="19">
        <v>6.5956666666666663</v>
      </c>
      <c r="O198" s="61">
        <v>12.1183</v>
      </c>
      <c r="R198" s="19">
        <v>7.2925000000000004</v>
      </c>
      <c r="S198" s="19">
        <v>6.8607499999999995</v>
      </c>
      <c r="T198" s="19">
        <v>7.5286</v>
      </c>
      <c r="U198" s="19">
        <v>7.1240000000000006</v>
      </c>
      <c r="V198" s="19">
        <v>7.7389999999999999</v>
      </c>
      <c r="W198" s="62">
        <v>7.1960666666666659</v>
      </c>
      <c r="Z198" s="11">
        <v>6.3561428571428573</v>
      </c>
      <c r="AA198" s="11">
        <v>6.6230000000000002</v>
      </c>
      <c r="AB198" s="11">
        <v>6.4918333333333331</v>
      </c>
      <c r="AC198" s="11">
        <v>6.3938333333333333</v>
      </c>
      <c r="AD198" s="11">
        <v>7.549666666666667</v>
      </c>
      <c r="AE198" s="62">
        <v>7.3014716981132057</v>
      </c>
    </row>
    <row r="199" spans="1:31" x14ac:dyDescent="0.25">
      <c r="J199" s="19">
        <v>5.9975000000000005</v>
      </c>
      <c r="K199" s="19">
        <v>8.8856666666666673</v>
      </c>
      <c r="L199" s="19">
        <v>6.4735000000000005</v>
      </c>
      <c r="M199" s="19">
        <v>8.411999999999999</v>
      </c>
      <c r="N199" s="19">
        <v>9.5969999999999995</v>
      </c>
      <c r="O199" s="61">
        <v>9.6346250000000015</v>
      </c>
      <c r="R199" s="11">
        <v>8.395999999999999</v>
      </c>
      <c r="S199" s="11">
        <v>6.7959999999999994</v>
      </c>
      <c r="T199" s="11">
        <v>6.8694999999999995</v>
      </c>
      <c r="U199" s="11">
        <v>9.7103333333333328</v>
      </c>
      <c r="V199" s="11">
        <v>7.5824999999999996</v>
      </c>
      <c r="W199" s="71">
        <v>9.8098536585365821</v>
      </c>
      <c r="Z199" s="11">
        <v>8.0345714285714287</v>
      </c>
      <c r="AA199" s="11">
        <v>7.3421666666666665</v>
      </c>
      <c r="AB199" s="11">
        <v>8.7761666666666667</v>
      </c>
      <c r="AC199" s="11">
        <v>9.5652499999999989</v>
      </c>
      <c r="AD199" s="11">
        <v>8.0413333333333323</v>
      </c>
      <c r="AE199" s="62">
        <v>9.4997812499999981</v>
      </c>
    </row>
    <row r="200" spans="1:31" x14ac:dyDescent="0.25">
      <c r="AE200" s="59"/>
    </row>
    <row r="201" spans="1:31" x14ac:dyDescent="0.25">
      <c r="Z201" s="11">
        <v>7.8731578947368419</v>
      </c>
      <c r="AA201" s="11">
        <v>10.432</v>
      </c>
      <c r="AB201" s="11">
        <v>6.8568125000000002</v>
      </c>
      <c r="AC201" s="11">
        <v>8.0802941176470586</v>
      </c>
      <c r="AD201" s="11">
        <v>9.099058823529413</v>
      </c>
      <c r="AE201" s="62">
        <v>8.7520434782608678</v>
      </c>
    </row>
    <row r="202" spans="1:31" x14ac:dyDescent="0.25">
      <c r="A202" s="13"/>
      <c r="B202" s="13"/>
      <c r="C202" s="13"/>
      <c r="D202" s="13"/>
      <c r="E202" s="13"/>
      <c r="F202" s="13"/>
      <c r="G202" s="13"/>
      <c r="I202" s="13"/>
      <c r="J202" s="13"/>
      <c r="K202" s="13"/>
      <c r="L202" s="13"/>
      <c r="M202" s="13"/>
      <c r="N202" s="13"/>
      <c r="O202" s="13"/>
      <c r="Q202" s="13"/>
      <c r="R202" s="13"/>
      <c r="S202" s="13"/>
      <c r="T202" s="13"/>
      <c r="U202" s="13"/>
      <c r="V202" s="13"/>
      <c r="W202" s="13"/>
      <c r="Y202" s="13"/>
      <c r="Z202" s="13"/>
      <c r="AA202" s="13"/>
      <c r="AB202" s="13"/>
      <c r="AC202" s="13"/>
      <c r="AD202" s="13"/>
      <c r="AE202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2"/>
  <sheetViews>
    <sheetView tabSelected="1" zoomScale="70" zoomScaleNormal="70" workbookViewId="0">
      <selection activeCell="A2" sqref="A2"/>
    </sheetView>
  </sheetViews>
  <sheetFormatPr defaultColWidth="11" defaultRowHeight="15.75" x14ac:dyDescent="0.25"/>
  <sheetData>
    <row r="1" spans="1:17" ht="28.5" x14ac:dyDescent="0.45">
      <c r="A1" s="1" t="s">
        <v>134</v>
      </c>
    </row>
    <row r="2" spans="1:17" ht="28.5" x14ac:dyDescent="0.45">
      <c r="A2" s="1"/>
    </row>
    <row r="3" spans="1:17" ht="28.5" x14ac:dyDescent="0.45">
      <c r="A3" s="1" t="s">
        <v>0</v>
      </c>
    </row>
    <row r="5" spans="1:17" x14ac:dyDescent="0.25">
      <c r="B5" s="5" t="s">
        <v>23</v>
      </c>
      <c r="C5" s="5"/>
      <c r="D5" s="5"/>
      <c r="E5" s="5"/>
      <c r="H5" s="73" t="s">
        <v>24</v>
      </c>
      <c r="I5" s="5"/>
      <c r="J5" s="5"/>
      <c r="K5" s="5"/>
      <c r="N5" s="74" t="s">
        <v>22</v>
      </c>
      <c r="O5" s="5"/>
      <c r="P5" s="5"/>
      <c r="Q5" s="5"/>
    </row>
    <row r="6" spans="1:17" x14ac:dyDescent="0.25">
      <c r="A6" s="8" t="s">
        <v>5</v>
      </c>
      <c r="B6" s="7" t="s">
        <v>6</v>
      </c>
      <c r="C6" s="7" t="s">
        <v>99</v>
      </c>
      <c r="D6" s="5" t="s">
        <v>100</v>
      </c>
      <c r="E6" s="5" t="s">
        <v>101</v>
      </c>
      <c r="G6" s="8" t="s">
        <v>5</v>
      </c>
      <c r="H6" s="7" t="s">
        <v>6</v>
      </c>
      <c r="I6" s="7" t="s">
        <v>99</v>
      </c>
      <c r="J6" s="5" t="s">
        <v>100</v>
      </c>
      <c r="K6" s="5" t="s">
        <v>101</v>
      </c>
      <c r="M6" s="8" t="s">
        <v>5</v>
      </c>
      <c r="N6" s="7" t="s">
        <v>6</v>
      </c>
      <c r="O6" s="7" t="s">
        <v>99</v>
      </c>
      <c r="P6" s="5" t="s">
        <v>100</v>
      </c>
      <c r="Q6" s="5" t="s">
        <v>101</v>
      </c>
    </row>
    <row r="8" spans="1:17" x14ac:dyDescent="0.25">
      <c r="A8" s="9" t="s">
        <v>10</v>
      </c>
      <c r="B8">
        <f>AVERAGE(B32:B47)</f>
        <v>0.48478473992507537</v>
      </c>
      <c r="C8">
        <f t="shared" ref="C8:E8" si="0">AVERAGE(C32:C47)</f>
        <v>0.56000543183428231</v>
      </c>
      <c r="D8">
        <f t="shared" si="0"/>
        <v>0.67320120015630525</v>
      </c>
      <c r="E8">
        <f t="shared" si="0"/>
        <v>1.3140614714690373</v>
      </c>
      <c r="G8" s="9" t="s">
        <v>10</v>
      </c>
      <c r="H8">
        <f>AVERAGE(H32:H47)</f>
        <v>0.48887676149387743</v>
      </c>
      <c r="I8">
        <f t="shared" ref="I8:K8" si="1">AVERAGE(I32:I47)</f>
        <v>0.43883111204165598</v>
      </c>
      <c r="J8">
        <f t="shared" si="1"/>
        <v>0.47255598208692062</v>
      </c>
      <c r="K8">
        <f t="shared" si="1"/>
        <v>0.60893327836366162</v>
      </c>
      <c r="M8" s="9" t="s">
        <v>10</v>
      </c>
      <c r="N8">
        <f>AVERAGE(N32:N47)</f>
        <v>0.10872380341391741</v>
      </c>
      <c r="O8">
        <f t="shared" ref="O8:Q8" si="2">AVERAGE(O32:O47)</f>
        <v>7.4804901310176863E-2</v>
      </c>
      <c r="P8">
        <f t="shared" si="2"/>
        <v>0.11094581320274811</v>
      </c>
      <c r="Q8">
        <f t="shared" si="2"/>
        <v>0.23537515859867866</v>
      </c>
    </row>
    <row r="9" spans="1:17" x14ac:dyDescent="0.25">
      <c r="A9" s="9" t="s">
        <v>11</v>
      </c>
      <c r="B9">
        <f>_xlfn.STDEV.P(B32:B47)</f>
        <v>0.11433247751595813</v>
      </c>
      <c r="C9">
        <f>_xlfn.STDEV.P(C32:C47)</f>
        <v>0.10510249556787223</v>
      </c>
      <c r="D9">
        <f t="shared" ref="D9:E9" si="3">_xlfn.STDEV.P(D32:D47)</f>
        <v>0.11156849025701369</v>
      </c>
      <c r="E9">
        <f t="shared" si="3"/>
        <v>0.39214823794784265</v>
      </c>
      <c r="G9" s="9" t="s">
        <v>11</v>
      </c>
      <c r="H9">
        <f>_xlfn.STDEV.P(H32:H47)</f>
        <v>0.19867734572899665</v>
      </c>
      <c r="I9">
        <f>_xlfn.STDEV.P(I32:I47)</f>
        <v>9.273247468099434E-2</v>
      </c>
      <c r="J9">
        <f t="shared" ref="J9:K9" si="4">_xlfn.STDEV.P(J32:J47)</f>
        <v>0.12213209076707074</v>
      </c>
      <c r="K9">
        <f t="shared" si="4"/>
        <v>8.890567159687654E-2</v>
      </c>
      <c r="M9" s="9" t="s">
        <v>11</v>
      </c>
      <c r="N9">
        <f>_xlfn.STDEV.P(N32:N47)</f>
        <v>2.5206890813300353E-2</v>
      </c>
      <c r="O9">
        <f>_xlfn.STDEV.P(O32:O47)</f>
        <v>1.5698066047574122E-2</v>
      </c>
      <c r="P9">
        <f t="shared" ref="P9:Q9" si="5">_xlfn.STDEV.P(P32:P47)</f>
        <v>5.2010975437591901E-2</v>
      </c>
      <c r="Q9">
        <f t="shared" si="5"/>
        <v>5.2603916465996603E-2</v>
      </c>
    </row>
    <row r="10" spans="1:17" x14ac:dyDescent="0.25">
      <c r="A10" s="9" t="s">
        <v>12</v>
      </c>
      <c r="B10">
        <f>COUNT(B32:B47)</f>
        <v>13</v>
      </c>
      <c r="C10">
        <f>COUNT(C32:C47)</f>
        <v>11</v>
      </c>
      <c r="D10">
        <f t="shared" ref="D10:E10" si="6">COUNT(D32:D47)</f>
        <v>7</v>
      </c>
      <c r="E10">
        <f t="shared" si="6"/>
        <v>9</v>
      </c>
      <c r="G10" s="9" t="s">
        <v>12</v>
      </c>
      <c r="H10">
        <f>COUNT(H32:H47)</f>
        <v>15</v>
      </c>
      <c r="I10">
        <f>COUNT(I32:I47)</f>
        <v>7</v>
      </c>
      <c r="J10">
        <f t="shared" ref="J10:K10" si="7">COUNT(J32:J47)</f>
        <v>7</v>
      </c>
      <c r="K10">
        <f t="shared" si="7"/>
        <v>4</v>
      </c>
      <c r="M10" s="9" t="s">
        <v>12</v>
      </c>
      <c r="N10">
        <f>COUNT(N32:N47)</f>
        <v>5</v>
      </c>
      <c r="O10">
        <f>COUNT(O32:O47)</f>
        <v>4</v>
      </c>
      <c r="P10">
        <f t="shared" ref="P10:Q10" si="8">COUNT(P32:P47)</f>
        <v>8</v>
      </c>
      <c r="Q10">
        <f t="shared" si="8"/>
        <v>6</v>
      </c>
    </row>
    <row r="12" spans="1:17" x14ac:dyDescent="0.25">
      <c r="A12" s="9" t="s">
        <v>13</v>
      </c>
      <c r="B12">
        <f>B9/(SQRT(B10))</f>
        <v>3.1710123856509287E-2</v>
      </c>
      <c r="C12">
        <f>C9/(SQRT(C10))</f>
        <v>3.1689594757147596E-2</v>
      </c>
      <c r="D12">
        <f t="shared" ref="D12:E12" si="9">D9/(SQRT(D10))</f>
        <v>4.2168925624427284E-2</v>
      </c>
      <c r="E12">
        <f t="shared" si="9"/>
        <v>0.13071607931594756</v>
      </c>
      <c r="G12" s="9" t="s">
        <v>13</v>
      </c>
      <c r="H12">
        <f>H9/(SQRT(H10))</f>
        <v>5.1298270085139819E-2</v>
      </c>
      <c r="I12">
        <f>I9/(SQRT(I10))</f>
        <v>3.5049580923643534E-2</v>
      </c>
      <c r="J12">
        <f t="shared" ref="J12:K12" si="10">J9/(SQRT(J10))</f>
        <v>4.6161591324290999E-2</v>
      </c>
      <c r="K12">
        <f t="shared" si="10"/>
        <v>4.445283579843827E-2</v>
      </c>
      <c r="M12" s="9" t="s">
        <v>13</v>
      </c>
      <c r="N12">
        <f>N9/(SQRT(N10))</f>
        <v>1.1272864271990909E-2</v>
      </c>
      <c r="O12">
        <f>O9/(SQRT(O10))</f>
        <v>7.8490330237870609E-3</v>
      </c>
      <c r="P12">
        <f t="shared" ref="P12:Q12" si="11">P9/(SQRT(P10))</f>
        <v>1.8388656714024097E-2</v>
      </c>
      <c r="Q12">
        <f t="shared" si="11"/>
        <v>2.1475458968946971E-2</v>
      </c>
    </row>
    <row r="13" spans="1:17" x14ac:dyDescent="0.25">
      <c r="A13" s="9"/>
      <c r="B13" s="11"/>
      <c r="G13" s="9"/>
      <c r="H13" s="11"/>
      <c r="M13" s="9"/>
      <c r="N13" s="11"/>
    </row>
    <row r="14" spans="1:17" x14ac:dyDescent="0.25">
      <c r="A14" s="9"/>
      <c r="B14" s="4"/>
      <c r="G14" s="9"/>
      <c r="H14" s="4"/>
      <c r="M14" s="9"/>
      <c r="N14" s="4"/>
    </row>
    <row r="16" spans="1:17" x14ac:dyDescent="0.25">
      <c r="A16" s="12" t="s">
        <v>17</v>
      </c>
      <c r="B16" s="13"/>
      <c r="C16" s="13"/>
      <c r="D16" s="13"/>
      <c r="E16" s="13"/>
      <c r="G16" s="12" t="s">
        <v>17</v>
      </c>
      <c r="H16" s="13"/>
      <c r="I16" s="13"/>
      <c r="J16" s="13"/>
      <c r="K16" s="13"/>
      <c r="M16" s="12" t="s">
        <v>17</v>
      </c>
      <c r="N16" s="13"/>
      <c r="O16" s="13"/>
      <c r="P16" s="13"/>
      <c r="Q16" s="13"/>
    </row>
    <row r="17" spans="1:17" x14ac:dyDescent="0.25">
      <c r="B17">
        <f>LOG(B33)</f>
        <v>-0.42116047332898499</v>
      </c>
      <c r="C17">
        <f>LOG(C33)</f>
        <v>-0.15986784709256668</v>
      </c>
      <c r="D17">
        <f t="shared" ref="D17:E17" si="12">LOG(D33)</f>
        <v>-9.5298528851477063E-2</v>
      </c>
      <c r="E17">
        <f t="shared" si="12"/>
        <v>-3.2184683371401242E-2</v>
      </c>
      <c r="H17">
        <f>LOG(H33)</f>
        <v>-0.50060235056918534</v>
      </c>
      <c r="I17">
        <f>LOG(I33)</f>
        <v>-0.41305516002978254</v>
      </c>
      <c r="J17">
        <f t="shared" ref="J17:K17" si="13">LOG(J33)</f>
        <v>-0.50235707813573582</v>
      </c>
      <c r="K17">
        <f t="shared" si="13"/>
        <v>-0.22010808804005505</v>
      </c>
      <c r="N17">
        <f>LOG(N33)</f>
        <v>-1.0474246499281381</v>
      </c>
      <c r="O17">
        <f>LOG(O33)</f>
        <v>-1</v>
      </c>
      <c r="P17">
        <f t="shared" ref="P17:Q17" si="14">LOG(P33)</f>
        <v>-1.0689762067903135</v>
      </c>
      <c r="Q17">
        <f t="shared" si="14"/>
        <v>-0.81033593375504487</v>
      </c>
    </row>
    <row r="18" spans="1:17" x14ac:dyDescent="0.25">
      <c r="B18">
        <f t="shared" ref="B18:E29" si="15">LOG(B34)</f>
        <v>-0.53684968734509397</v>
      </c>
      <c r="C18">
        <f t="shared" si="15"/>
        <v>-0.3954512082683429</v>
      </c>
      <c r="D18">
        <f t="shared" si="15"/>
        <v>-6.6198650803219725E-2</v>
      </c>
      <c r="E18">
        <f t="shared" si="15"/>
        <v>0.28123593522513118</v>
      </c>
      <c r="H18">
        <f t="shared" ref="H18:K18" si="16">LOG(H34)</f>
        <v>-0.3955069800010384</v>
      </c>
      <c r="I18">
        <f t="shared" si="16"/>
        <v>-0.25138282821391689</v>
      </c>
      <c r="J18">
        <f t="shared" si="16"/>
        <v>-0.38551461161361078</v>
      </c>
      <c r="K18">
        <f t="shared" si="16"/>
        <v>-0.17609125905568127</v>
      </c>
      <c r="N18">
        <f t="shared" ref="N18:Q18" si="17">LOG(N34)</f>
        <v>-0.81057634033848969</v>
      </c>
      <c r="O18">
        <f t="shared" si="17"/>
        <v>-1.2384422969971454</v>
      </c>
      <c r="P18">
        <f t="shared" si="17"/>
        <v>-1.1439583668097248</v>
      </c>
      <c r="Q18">
        <f t="shared" si="17"/>
        <v>-0.70018311820273837</v>
      </c>
    </row>
    <row r="19" spans="1:17" x14ac:dyDescent="0.25">
      <c r="B19">
        <f t="shared" si="15"/>
        <v>-0.22879760957168419</v>
      </c>
      <c r="C19">
        <f t="shared" si="15"/>
        <v>-0.23576326415138971</v>
      </c>
      <c r="D19">
        <f t="shared" si="15"/>
        <v>-0.20005841481257539</v>
      </c>
      <c r="E19">
        <f t="shared" si="15"/>
        <v>0.15457031088073472</v>
      </c>
      <c r="H19">
        <f t="shared" ref="H19:K19" si="18">LOG(H35)</f>
        <v>-0.30702035935316868</v>
      </c>
      <c r="I19">
        <f t="shared" si="18"/>
        <v>-0.48257044141433247</v>
      </c>
      <c r="J19">
        <f t="shared" si="18"/>
        <v>-0.39639539122199474</v>
      </c>
      <c r="K19">
        <f t="shared" si="18"/>
        <v>-0.33041377334919086</v>
      </c>
      <c r="N19">
        <f t="shared" ref="N19:Q19" si="19">LOG(N35)</f>
        <v>-0.96378782734555524</v>
      </c>
      <c r="O19">
        <f t="shared" si="19"/>
        <v>-1.1283992687178064</v>
      </c>
      <c r="P19">
        <f t="shared" si="19"/>
        <v>-1.1976432257725012</v>
      </c>
      <c r="Q19">
        <f t="shared" si="19"/>
        <v>-0.63899538560150304</v>
      </c>
    </row>
    <row r="20" spans="1:17" x14ac:dyDescent="0.25">
      <c r="B20">
        <f t="shared" si="15"/>
        <v>-0.44235914846045049</v>
      </c>
      <c r="C20">
        <f t="shared" si="15"/>
        <v>-0.27530115995531801</v>
      </c>
      <c r="D20">
        <f t="shared" si="15"/>
        <v>-0.19509659064102142</v>
      </c>
      <c r="E20">
        <f t="shared" si="15"/>
        <v>0.30980391997148637</v>
      </c>
      <c r="H20">
        <f t="shared" ref="H20:K20" si="20">LOG(H36)</f>
        <v>-0.46028218716731245</v>
      </c>
      <c r="I20">
        <f t="shared" si="20"/>
        <v>-0.50740605862413013</v>
      </c>
      <c r="J20">
        <f t="shared" si="20"/>
        <v>-0.13498373115123566</v>
      </c>
      <c r="K20">
        <f t="shared" si="20"/>
        <v>-0.15529480893329314</v>
      </c>
      <c r="N20">
        <f t="shared" ref="N20:Q20" si="21">LOG(N36)</f>
        <v>-1.0849335749367162</v>
      </c>
      <c r="O20">
        <f t="shared" si="21"/>
        <v>-1.1735100063936483</v>
      </c>
      <c r="P20">
        <f t="shared" si="21"/>
        <v>-1.1760912590556813</v>
      </c>
      <c r="Q20">
        <f t="shared" si="21"/>
        <v>-0.60357585493291166</v>
      </c>
    </row>
    <row r="21" spans="1:17" x14ac:dyDescent="0.25">
      <c r="B21">
        <f t="shared" si="15"/>
        <v>-0.31130963490855174</v>
      </c>
      <c r="C21">
        <f t="shared" si="15"/>
        <v>-0.21103197707225474</v>
      </c>
      <c r="D21">
        <f t="shared" si="15"/>
        <v>-0.30337121147888368</v>
      </c>
      <c r="E21">
        <f t="shared" si="15"/>
        <v>5.7021456111479255E-2</v>
      </c>
      <c r="H21">
        <f t="shared" ref="H21:J21" si="22">LOG(H37)</f>
        <v>-0.44140570245312793</v>
      </c>
      <c r="I21">
        <f t="shared" si="22"/>
        <v>-0.33674554793051575</v>
      </c>
      <c r="J21">
        <f t="shared" si="22"/>
        <v>-0.28119575067900926</v>
      </c>
      <c r="N21">
        <f t="shared" ref="N21:Q21" si="23">LOG(N37)</f>
        <v>-0.96515067725653003</v>
      </c>
      <c r="P21">
        <f t="shared" si="23"/>
        <v>-1.1187756078002871</v>
      </c>
      <c r="Q21">
        <f t="shared" si="23"/>
        <v>-0.48626463415953219</v>
      </c>
    </row>
    <row r="22" spans="1:17" x14ac:dyDescent="0.25">
      <c r="B22">
        <f t="shared" si="15"/>
        <v>-0.14976232033333206</v>
      </c>
      <c r="C22">
        <f t="shared" si="15"/>
        <v>-0.21162958443467028</v>
      </c>
      <c r="D22">
        <f t="shared" si="15"/>
        <v>-0.18941422042652795</v>
      </c>
      <c r="E22">
        <f t="shared" si="15"/>
        <v>-9.378075461791327E-2</v>
      </c>
      <c r="H22">
        <f t="shared" ref="H22:J22" si="24">LOG(H38)</f>
        <v>-0.39190804390212453</v>
      </c>
      <c r="I22">
        <f t="shared" si="24"/>
        <v>-0.32469391386177465</v>
      </c>
      <c r="J22">
        <f t="shared" si="24"/>
        <v>-0.32846824401092078</v>
      </c>
      <c r="P22">
        <f t="shared" ref="P22:Q22" si="25">LOG(P38)</f>
        <v>-0.76603724729756739</v>
      </c>
      <c r="Q22">
        <f t="shared" si="25"/>
        <v>-0.597030884057967</v>
      </c>
    </row>
    <row r="23" spans="1:17" x14ac:dyDescent="0.25">
      <c r="B23">
        <f t="shared" si="15"/>
        <v>-0.23426412437878927</v>
      </c>
      <c r="C23">
        <f t="shared" si="15"/>
        <v>-0.30593733015872537</v>
      </c>
      <c r="D23">
        <f t="shared" si="15"/>
        <v>-0.19519144095573326</v>
      </c>
      <c r="E23">
        <f t="shared" si="15"/>
        <v>9.2851156531188805E-2</v>
      </c>
      <c r="H23">
        <f t="shared" ref="H23:J23" si="26">LOG(H39)</f>
        <v>-0.14825172930809355</v>
      </c>
      <c r="I23">
        <f t="shared" si="26"/>
        <v>-0.25894520759927642</v>
      </c>
      <c r="J23">
        <f t="shared" si="26"/>
        <v>-0.34223985847393568</v>
      </c>
      <c r="P23">
        <f t="shared" ref="P23:P24" si="27">LOG(P39)</f>
        <v>-0.83385684938930238</v>
      </c>
    </row>
    <row r="24" spans="1:17" x14ac:dyDescent="0.25">
      <c r="B24">
        <f t="shared" si="15"/>
        <v>-0.36285368106002702</v>
      </c>
      <c r="C24">
        <f t="shared" si="15"/>
        <v>-0.11079108554700781</v>
      </c>
      <c r="E24">
        <f t="shared" si="15"/>
        <v>7.430539471516226E-2</v>
      </c>
      <c r="H24">
        <f t="shared" ref="H24" si="28">LOG(H40)</f>
        <v>4.3351420794796709E-2</v>
      </c>
      <c r="P24">
        <f t="shared" si="27"/>
        <v>-0.68549293052791138</v>
      </c>
    </row>
    <row r="25" spans="1:17" x14ac:dyDescent="0.25">
      <c r="B25">
        <f t="shared" si="15"/>
        <v>-0.24689846949953256</v>
      </c>
      <c r="C25">
        <f t="shared" si="15"/>
        <v>-0.27019029472990919</v>
      </c>
      <c r="E25">
        <f t="shared" ref="E25" si="29">LOG(E41)</f>
        <v>5.9838701632473942E-2</v>
      </c>
      <c r="H25">
        <f t="shared" ref="H25" si="30">LOG(H41)</f>
        <v>-0.26126286879249355</v>
      </c>
    </row>
    <row r="26" spans="1:17" x14ac:dyDescent="0.25">
      <c r="B26">
        <f t="shared" si="15"/>
        <v>-0.25621765124761892</v>
      </c>
      <c r="C26">
        <f t="shared" si="15"/>
        <v>-0.35520249725816549</v>
      </c>
      <c r="H26">
        <f t="shared" ref="H26" si="31">LOG(H42)</f>
        <v>-0.48834923448249357</v>
      </c>
    </row>
    <row r="27" spans="1:17" x14ac:dyDescent="0.25">
      <c r="B27">
        <f t="shared" si="15"/>
        <v>-0.26016404735856546</v>
      </c>
      <c r="C27">
        <f t="shared" si="15"/>
        <v>-0.32118402730231416</v>
      </c>
      <c r="H27">
        <f t="shared" ref="H27" si="32">LOG(H43)</f>
        <v>-0.39397382145443616</v>
      </c>
    </row>
    <row r="28" spans="1:17" x14ac:dyDescent="0.25">
      <c r="B28">
        <f t="shared" si="15"/>
        <v>-0.43365556093857216</v>
      </c>
      <c r="H28">
        <f t="shared" ref="H28" si="33">LOG(H44)</f>
        <v>-0.33929449575926379</v>
      </c>
    </row>
    <row r="29" spans="1:17" x14ac:dyDescent="0.25">
      <c r="B29">
        <f t="shared" si="15"/>
        <v>-0.36746373800291099</v>
      </c>
      <c r="H29">
        <f t="shared" ref="H29" si="34">LOG(H45)</f>
        <v>-0.39747024715311174</v>
      </c>
    </row>
    <row r="30" spans="1:17" x14ac:dyDescent="0.25">
      <c r="H30">
        <f t="shared" ref="H30" si="35">LOG(H46)</f>
        <v>-0.18252536906109113</v>
      </c>
    </row>
    <row r="31" spans="1:17" x14ac:dyDescent="0.25">
      <c r="H31">
        <f t="shared" ref="H31" si="36">LOG(H47)</f>
        <v>-0.3972764570045218</v>
      </c>
    </row>
    <row r="32" spans="1:17" x14ac:dyDescent="0.25">
      <c r="A32" s="12" t="s">
        <v>18</v>
      </c>
      <c r="B32" s="13"/>
      <c r="C32" s="14"/>
      <c r="D32" s="13"/>
      <c r="E32" s="13"/>
      <c r="G32" s="12" t="s">
        <v>18</v>
      </c>
      <c r="H32" s="13"/>
      <c r="I32" s="14"/>
      <c r="J32" s="13"/>
      <c r="K32" s="13"/>
      <c r="M32" s="12" t="s">
        <v>18</v>
      </c>
      <c r="N32" s="13"/>
      <c r="O32" s="14"/>
      <c r="P32" s="13"/>
      <c r="Q32" s="13"/>
    </row>
    <row r="33" spans="1:17" x14ac:dyDescent="0.25">
      <c r="B33" s="75">
        <v>0.37917485265225931</v>
      </c>
      <c r="C33" s="75">
        <v>0.69204152249134943</v>
      </c>
      <c r="D33" s="75">
        <v>0.80297397769516732</v>
      </c>
      <c r="E33" s="75">
        <v>0.9285714285714286</v>
      </c>
      <c r="F33" s="76"/>
      <c r="G33" s="76"/>
      <c r="H33" s="75">
        <f>150/475</f>
        <v>0.31578947368421051</v>
      </c>
      <c r="I33" s="75">
        <v>0.38631790744466799</v>
      </c>
      <c r="J33" s="75">
        <v>0.31451612903225806</v>
      </c>
      <c r="K33" s="75">
        <f>200/332</f>
        <v>0.60240963855421692</v>
      </c>
      <c r="L33" s="76"/>
      <c r="M33" s="76"/>
      <c r="N33" s="77">
        <v>8.9655172413793102E-2</v>
      </c>
      <c r="O33" s="77">
        <v>0.1</v>
      </c>
      <c r="P33" s="77">
        <v>8.5314685314685321E-2</v>
      </c>
      <c r="Q33" s="77">
        <v>0.15476190476190477</v>
      </c>
    </row>
    <row r="34" spans="1:17" x14ac:dyDescent="0.25">
      <c r="B34" s="75">
        <v>0.29050279329608941</v>
      </c>
      <c r="C34" s="75">
        <v>0.40229885057471265</v>
      </c>
      <c r="D34" s="75">
        <v>0.85862068965517246</v>
      </c>
      <c r="E34" s="75">
        <v>1.9108910891089108</v>
      </c>
      <c r="F34" s="76"/>
      <c r="G34" s="76"/>
      <c r="H34" s="75">
        <f>179/445</f>
        <v>0.40224719101123596</v>
      </c>
      <c r="I34" s="75">
        <v>0.56055363321799312</v>
      </c>
      <c r="J34" s="75">
        <v>0.41160949868073876</v>
      </c>
      <c r="K34" s="75">
        <v>0.66666666666666663</v>
      </c>
      <c r="L34" s="76"/>
      <c r="M34" s="76"/>
      <c r="N34" s="77">
        <v>0.15467625899280577</v>
      </c>
      <c r="O34" s="77">
        <v>5.7750759878419454E-2</v>
      </c>
      <c r="P34" s="77">
        <v>7.178631051752922E-2</v>
      </c>
      <c r="Q34" s="77">
        <v>0.19944211994421199</v>
      </c>
    </row>
    <row r="35" spans="1:17" x14ac:dyDescent="0.25">
      <c r="B35" s="75">
        <f>186/315</f>
        <v>0.59047619047619049</v>
      </c>
      <c r="C35" s="75">
        <v>0.58108108108108103</v>
      </c>
      <c r="D35" s="75">
        <v>0.63087248322147649</v>
      </c>
      <c r="E35" s="75">
        <v>1.4274809160305344</v>
      </c>
      <c r="F35" s="76"/>
      <c r="G35" s="76"/>
      <c r="H35" s="75">
        <v>0.49315068493150682</v>
      </c>
      <c r="I35" s="75">
        <v>0.32917705735660846</v>
      </c>
      <c r="J35" s="75">
        <v>0.40142517814726841</v>
      </c>
      <c r="K35" s="75">
        <v>0.46728971962616822</v>
      </c>
      <c r="L35" s="76"/>
      <c r="M35" s="76"/>
      <c r="N35" s="77">
        <v>0.10869565217391304</v>
      </c>
      <c r="O35" s="77">
        <v>7.4404761904761904E-2</v>
      </c>
      <c r="P35" s="77">
        <v>6.3439065108514187E-2</v>
      </c>
      <c r="Q35" s="77">
        <v>0.22961730449251247</v>
      </c>
    </row>
    <row r="36" spans="1:17" x14ac:dyDescent="0.25">
      <c r="B36" s="75">
        <f>104/288</f>
        <v>0.3611111111111111</v>
      </c>
      <c r="C36" s="75">
        <v>0.53051643192488263</v>
      </c>
      <c r="D36" s="75">
        <v>0.63812154696132595</v>
      </c>
      <c r="E36" s="75">
        <v>2.0408163265306123</v>
      </c>
      <c r="F36" s="76"/>
      <c r="G36" s="76"/>
      <c r="H36" s="75">
        <v>0.34651162790697676</v>
      </c>
      <c r="I36" s="75">
        <v>0.31088082901554404</v>
      </c>
      <c r="J36" s="75">
        <v>0.73285198555956677</v>
      </c>
      <c r="K36" s="75">
        <v>0.69936708860759489</v>
      </c>
      <c r="L36" s="76"/>
      <c r="M36" s="76"/>
      <c r="N36" s="77">
        <v>8.2236842105263164E-2</v>
      </c>
      <c r="O36" s="77">
        <v>6.7064083457526083E-2</v>
      </c>
      <c r="P36" s="77">
        <v>6.6666666666666666E-2</v>
      </c>
      <c r="Q36" s="77">
        <v>0.24912891986062718</v>
      </c>
    </row>
    <row r="37" spans="1:17" x14ac:dyDescent="0.25">
      <c r="B37" s="75">
        <v>0.48830409356725146</v>
      </c>
      <c r="C37" s="75">
        <v>0.61513157894736847</v>
      </c>
      <c r="D37" s="75">
        <v>0.49731182795698925</v>
      </c>
      <c r="E37" s="75">
        <v>1.1403061224489797</v>
      </c>
      <c r="F37" s="76"/>
      <c r="G37" s="76"/>
      <c r="H37" s="75">
        <v>0.3619047619047619</v>
      </c>
      <c r="I37" s="75">
        <v>0.46052631578947367</v>
      </c>
      <c r="J37" s="75">
        <v>0.52336448598130836</v>
      </c>
      <c r="K37" s="76"/>
      <c r="L37" s="76"/>
      <c r="M37" s="76"/>
      <c r="N37" s="77">
        <v>0.10835509138381201</v>
      </c>
      <c r="O37" s="76"/>
      <c r="P37" s="77">
        <v>7.6071922544951584E-2</v>
      </c>
      <c r="Q37" s="77">
        <v>0.3263888888888889</v>
      </c>
    </row>
    <row r="38" spans="1:17" x14ac:dyDescent="0.25">
      <c r="B38" s="75">
        <v>0.70833333333333337</v>
      </c>
      <c r="C38" s="75">
        <v>0.61428571428571432</v>
      </c>
      <c r="D38" s="75">
        <v>0.6465256797583081</v>
      </c>
      <c r="E38" s="75">
        <v>0.80578512396694213</v>
      </c>
      <c r="F38" s="76"/>
      <c r="G38" s="76"/>
      <c r="H38" s="75">
        <v>0.40559440559440557</v>
      </c>
      <c r="I38" s="75">
        <v>0.47348484848484851</v>
      </c>
      <c r="J38" s="75">
        <v>0.46938775510204084</v>
      </c>
      <c r="K38" s="76"/>
      <c r="L38" s="76"/>
      <c r="M38" s="76"/>
      <c r="N38" s="76"/>
      <c r="O38" s="76"/>
      <c r="P38" s="77">
        <v>0.17138103161397669</v>
      </c>
      <c r="Q38" s="77">
        <v>0.25291181364392679</v>
      </c>
    </row>
    <row r="39" spans="1:17" x14ac:dyDescent="0.25">
      <c r="B39" s="75">
        <f>200/343</f>
        <v>0.58309037900874638</v>
      </c>
      <c r="C39" s="75">
        <v>0.4943820224719101</v>
      </c>
      <c r="D39" s="75">
        <v>0.63798219584569738</v>
      </c>
      <c r="E39" s="75">
        <v>1.2383720930232558</v>
      </c>
      <c r="F39" s="76"/>
      <c r="G39" s="76"/>
      <c r="H39" s="75">
        <v>0.71080139372822304</v>
      </c>
      <c r="I39" s="75">
        <f>157/285</f>
        <v>0.55087719298245619</v>
      </c>
      <c r="J39" s="75">
        <v>0.45473684210526316</v>
      </c>
      <c r="K39" s="76"/>
      <c r="L39" s="76"/>
      <c r="M39" s="76"/>
      <c r="N39" s="76"/>
      <c r="O39" s="76"/>
      <c r="P39" s="77">
        <v>0.1466030989272944</v>
      </c>
      <c r="Q39" s="76"/>
    </row>
    <row r="40" spans="1:17" x14ac:dyDescent="0.25">
      <c r="B40" s="75">
        <v>0.4336569579288026</v>
      </c>
      <c r="C40" s="75">
        <v>0.77483443708609268</v>
      </c>
      <c r="D40" s="76"/>
      <c r="E40" s="75">
        <v>1.1866028708133971</v>
      </c>
      <c r="F40" s="76"/>
      <c r="G40" s="76"/>
      <c r="H40" s="75">
        <v>1.1049723756906078</v>
      </c>
      <c r="I40" s="76"/>
      <c r="J40" s="76"/>
      <c r="K40" s="76"/>
      <c r="L40" s="76"/>
      <c r="M40" s="76"/>
      <c r="N40" s="76"/>
      <c r="O40" s="76"/>
      <c r="P40" s="61">
        <v>0.20630372492836677</v>
      </c>
      <c r="Q40" s="76"/>
    </row>
    <row r="41" spans="1:17" x14ac:dyDescent="0.25">
      <c r="B41" s="75">
        <v>0.5663716814159292</v>
      </c>
      <c r="C41" s="75">
        <v>0.53679653679653683</v>
      </c>
      <c r="D41" s="76"/>
      <c r="E41" s="75">
        <v>1.1477272727272727</v>
      </c>
      <c r="F41" s="76"/>
      <c r="G41" s="76"/>
      <c r="H41" s="75">
        <v>0.54794520547945202</v>
      </c>
      <c r="I41" s="76"/>
      <c r="J41" s="76"/>
      <c r="K41" s="76"/>
      <c r="L41" s="76"/>
      <c r="M41" s="76"/>
      <c r="N41" s="76"/>
      <c r="O41" s="76"/>
      <c r="P41" s="76"/>
      <c r="Q41" s="76"/>
    </row>
    <row r="42" spans="1:17" x14ac:dyDescent="0.25">
      <c r="B42" s="75">
        <v>0.55434782608695654</v>
      </c>
      <c r="C42" s="75">
        <v>0.44136460554371004</v>
      </c>
      <c r="D42" s="76"/>
      <c r="E42" s="76"/>
      <c r="F42" s="76"/>
      <c r="G42" s="76"/>
      <c r="H42" s="75">
        <v>0.3248259860788863</v>
      </c>
      <c r="I42" s="76"/>
      <c r="J42" s="76"/>
      <c r="K42" s="76"/>
      <c r="L42" s="76"/>
      <c r="M42" s="76"/>
      <c r="N42" s="76"/>
      <c r="O42" s="76"/>
      <c r="P42" s="76"/>
      <c r="Q42" s="76"/>
    </row>
    <row r="43" spans="1:17" x14ac:dyDescent="0.25">
      <c r="B43" s="75">
        <v>0.54933333333333334</v>
      </c>
      <c r="C43" s="75">
        <v>0.47732696897374699</v>
      </c>
      <c r="D43" s="76"/>
      <c r="E43" s="76"/>
      <c r="F43" s="76"/>
      <c r="G43" s="76"/>
      <c r="H43" s="75">
        <v>0.40366972477064222</v>
      </c>
      <c r="I43" s="76"/>
      <c r="J43" s="76"/>
      <c r="K43" s="76"/>
      <c r="L43" s="76"/>
      <c r="M43" s="76"/>
      <c r="N43" s="76"/>
      <c r="O43" s="76"/>
      <c r="P43" s="76"/>
      <c r="Q43" s="76"/>
    </row>
    <row r="44" spans="1:17" x14ac:dyDescent="0.25">
      <c r="B44" s="75">
        <f>42/114</f>
        <v>0.36842105263157893</v>
      </c>
      <c r="C44" s="76"/>
      <c r="D44" s="76"/>
      <c r="E44" s="76"/>
      <c r="F44" s="76"/>
      <c r="G44" s="76"/>
      <c r="H44" s="75">
        <v>0.45783132530120479</v>
      </c>
      <c r="I44" s="76"/>
      <c r="J44" s="76"/>
      <c r="K44" s="76"/>
      <c r="L44" s="76"/>
      <c r="M44" s="76"/>
      <c r="N44" s="76"/>
      <c r="O44" s="76"/>
      <c r="P44" s="76"/>
      <c r="Q44" s="76"/>
    </row>
    <row r="45" spans="1:17" x14ac:dyDescent="0.25">
      <c r="B45" s="75">
        <f>121/282</f>
        <v>0.42907801418439717</v>
      </c>
      <c r="C45" s="76"/>
      <c r="D45" s="76"/>
      <c r="E45" s="76"/>
      <c r="F45" s="76"/>
      <c r="G45" s="76"/>
      <c r="H45" s="75">
        <f>185/462</f>
        <v>0.40043290043290042</v>
      </c>
      <c r="I45" s="76"/>
      <c r="J45" s="76"/>
      <c r="K45" s="76"/>
      <c r="L45" s="76"/>
      <c r="M45" s="76"/>
      <c r="N45" s="76"/>
      <c r="O45" s="76"/>
      <c r="P45" s="76"/>
      <c r="Q45" s="76"/>
    </row>
    <row r="46" spans="1:17" x14ac:dyDescent="0.25">
      <c r="B46" s="76"/>
      <c r="C46" s="76"/>
      <c r="D46" s="76"/>
      <c r="E46" s="76"/>
      <c r="F46" s="76"/>
      <c r="G46" s="76"/>
      <c r="H46" s="75">
        <v>0.65686274509803921</v>
      </c>
      <c r="I46" s="76"/>
      <c r="J46" s="76"/>
      <c r="K46" s="76"/>
      <c r="L46" s="76"/>
      <c r="M46" s="76"/>
      <c r="N46" s="76"/>
      <c r="O46" s="76"/>
      <c r="P46" s="76"/>
      <c r="Q46" s="76"/>
    </row>
    <row r="47" spans="1:17" x14ac:dyDescent="0.25">
      <c r="B47" s="76"/>
      <c r="C47" s="76"/>
      <c r="D47" s="76"/>
      <c r="E47" s="76"/>
      <c r="F47" s="76"/>
      <c r="G47" s="76"/>
      <c r="H47" s="75">
        <v>0.40061162079510704</v>
      </c>
      <c r="I47" s="76"/>
      <c r="J47" s="76"/>
      <c r="K47" s="76"/>
      <c r="L47" s="76"/>
      <c r="M47" s="76"/>
      <c r="N47" s="76"/>
      <c r="O47" s="76"/>
      <c r="P47" s="76"/>
      <c r="Q47" s="76"/>
    </row>
    <row r="48" spans="1:17" x14ac:dyDescent="0.25">
      <c r="A48" s="13"/>
      <c r="B48" s="13"/>
      <c r="C48" s="13"/>
      <c r="D48" s="13"/>
      <c r="E48" s="13"/>
      <c r="G48" s="13"/>
      <c r="H48" s="13"/>
      <c r="I48" s="13"/>
      <c r="J48" s="13"/>
      <c r="K48" s="13"/>
      <c r="M48" s="13"/>
      <c r="N48" s="13"/>
      <c r="O48" s="13"/>
      <c r="P48" s="13"/>
      <c r="Q48" s="13"/>
    </row>
    <row r="50" spans="1:17" x14ac:dyDescent="0.25">
      <c r="B50" s="5" t="s">
        <v>23</v>
      </c>
      <c r="C50" s="5"/>
      <c r="D50" s="5"/>
      <c r="E50" s="5"/>
      <c r="H50" s="5" t="s">
        <v>23</v>
      </c>
      <c r="I50" s="5"/>
      <c r="J50" s="5"/>
      <c r="K50" s="5"/>
      <c r="N50" s="5" t="s">
        <v>23</v>
      </c>
      <c r="O50" s="5"/>
      <c r="P50" s="5"/>
      <c r="Q50" s="5"/>
    </row>
    <row r="51" spans="1:17" x14ac:dyDescent="0.25">
      <c r="A51" s="8" t="s">
        <v>19</v>
      </c>
      <c r="B51" s="7" t="s">
        <v>6</v>
      </c>
      <c r="C51" s="7" t="s">
        <v>99</v>
      </c>
      <c r="D51" s="5" t="s">
        <v>100</v>
      </c>
      <c r="E51" s="5" t="s">
        <v>101</v>
      </c>
      <c r="G51" s="8" t="s">
        <v>19</v>
      </c>
      <c r="H51" s="7" t="s">
        <v>6</v>
      </c>
      <c r="I51" s="7" t="s">
        <v>99</v>
      </c>
      <c r="J51" s="5" t="s">
        <v>100</v>
      </c>
      <c r="K51" s="5" t="s">
        <v>101</v>
      </c>
      <c r="M51" s="8" t="s">
        <v>19</v>
      </c>
      <c r="N51" s="7" t="s">
        <v>6</v>
      </c>
      <c r="O51" s="7" t="s">
        <v>99</v>
      </c>
      <c r="P51" s="5" t="s">
        <v>100</v>
      </c>
      <c r="Q51" s="5" t="s">
        <v>101</v>
      </c>
    </row>
    <row r="53" spans="1:17" x14ac:dyDescent="0.25">
      <c r="A53" s="9" t="s">
        <v>10</v>
      </c>
      <c r="B53">
        <f>AVERAGE(B77:B92)</f>
        <v>9.2673694476856934</v>
      </c>
      <c r="C53">
        <f t="shared" ref="C53:E53" si="37">AVERAGE(C77:C92)</f>
        <v>9.6773706534689925</v>
      </c>
      <c r="D53">
        <f t="shared" si="37"/>
        <v>10.259613895478564</v>
      </c>
      <c r="E53">
        <f t="shared" si="37"/>
        <v>10.690337011318297</v>
      </c>
      <c r="G53" s="9" t="s">
        <v>10</v>
      </c>
      <c r="H53">
        <f>AVERAGE(H77:H92)</f>
        <v>9.5589986595187231</v>
      </c>
      <c r="I53">
        <f t="shared" ref="I53:K53" si="38">AVERAGE(I77:I92)</f>
        <v>9.7587423331980574</v>
      </c>
      <c r="J53">
        <f t="shared" si="38"/>
        <v>8.8088879237959539</v>
      </c>
      <c r="K53">
        <f t="shared" si="38"/>
        <v>9.8538388163612716</v>
      </c>
      <c r="M53" s="9" t="s">
        <v>10</v>
      </c>
      <c r="N53">
        <f>AVERAGE(N77:N92)</f>
        <v>7.8578750675998155</v>
      </c>
      <c r="O53">
        <f t="shared" ref="O53:Q53" si="39">AVERAGE(O77:O92)</f>
        <v>7.2887871790171941</v>
      </c>
      <c r="P53">
        <f t="shared" si="39"/>
        <v>8.0596934371922515</v>
      </c>
      <c r="Q53">
        <f t="shared" si="39"/>
        <v>9.2214226044626049</v>
      </c>
    </row>
    <row r="54" spans="1:17" x14ac:dyDescent="0.25">
      <c r="A54" s="9" t="s">
        <v>11</v>
      </c>
      <c r="B54">
        <f>_xlfn.STDEV.P(B77:B92)</f>
        <v>2.891199830138651</v>
      </c>
      <c r="C54">
        <f>_xlfn.STDEV.P(C77:C92)</f>
        <v>0.94647639230252079</v>
      </c>
      <c r="D54">
        <f t="shared" ref="D54:E54" si="40">_xlfn.STDEV.P(D77:D92)</f>
        <v>0.88899732637633488</v>
      </c>
      <c r="E54">
        <f t="shared" si="40"/>
        <v>1.7451848515568036</v>
      </c>
      <c r="G54" s="9" t="s">
        <v>11</v>
      </c>
      <c r="H54">
        <f>_xlfn.STDEV.P(H77:H92)</f>
        <v>1.2972922009061449</v>
      </c>
      <c r="I54">
        <f>_xlfn.STDEV.P(I77:I92)</f>
        <v>0.960128613618634</v>
      </c>
      <c r="J54">
        <f t="shared" ref="J54:K54" si="41">_xlfn.STDEV.P(J77:J92)</f>
        <v>0.4025679553923493</v>
      </c>
      <c r="K54">
        <f t="shared" si="41"/>
        <v>1.2462676317771977</v>
      </c>
      <c r="M54" s="9" t="s">
        <v>11</v>
      </c>
      <c r="N54">
        <f>_xlfn.STDEV.P(N77:N92)</f>
        <v>0.95629899518057393</v>
      </c>
      <c r="O54">
        <f>_xlfn.STDEV.P(O77:O92)</f>
        <v>0.40950378412372002</v>
      </c>
      <c r="P54">
        <f t="shared" ref="P54:Q54" si="42">_xlfn.STDEV.P(P77:P92)</f>
        <v>0.95386135250465021</v>
      </c>
      <c r="Q54">
        <f t="shared" si="42"/>
        <v>1.1333803872028416</v>
      </c>
    </row>
    <row r="55" spans="1:17" x14ac:dyDescent="0.25">
      <c r="A55" s="9" t="s">
        <v>12</v>
      </c>
      <c r="B55">
        <f>COUNT(B77:B92)</f>
        <v>13</v>
      </c>
      <c r="C55">
        <f>COUNT(C77:C92)</f>
        <v>11</v>
      </c>
      <c r="D55">
        <f t="shared" ref="D55:E55" si="43">COUNT(D77:D92)</f>
        <v>7</v>
      </c>
      <c r="E55">
        <f t="shared" si="43"/>
        <v>9</v>
      </c>
      <c r="G55" s="9" t="s">
        <v>12</v>
      </c>
      <c r="H55">
        <f>COUNT(H77:H92)</f>
        <v>15</v>
      </c>
      <c r="I55">
        <f>COUNT(I77:I92)</f>
        <v>7</v>
      </c>
      <c r="J55">
        <f t="shared" ref="J55:K55" si="44">COUNT(J77:J92)</f>
        <v>7</v>
      </c>
      <c r="K55">
        <f t="shared" si="44"/>
        <v>4</v>
      </c>
      <c r="M55" s="9" t="s">
        <v>12</v>
      </c>
      <c r="N55">
        <f>COUNT(N77:N92)</f>
        <v>5</v>
      </c>
      <c r="O55">
        <f>COUNT(O77:O92)</f>
        <v>4</v>
      </c>
      <c r="P55">
        <f t="shared" ref="P55:Q55" si="45">COUNT(P77:P92)</f>
        <v>8</v>
      </c>
      <c r="Q55">
        <f t="shared" si="45"/>
        <v>6</v>
      </c>
    </row>
    <row r="57" spans="1:17" x14ac:dyDescent="0.25">
      <c r="A57" s="9" t="s">
        <v>13</v>
      </c>
      <c r="B57">
        <f>B54/(SQRT(B55))</f>
        <v>0.80187455655212947</v>
      </c>
      <c r="C57">
        <f>C54/(SQRT(C55))</f>
        <v>0.28537336965424392</v>
      </c>
      <c r="D57">
        <f t="shared" ref="D57:E57" si="46">D54/(SQRT(D55))</f>
        <v>0.33600940597044338</v>
      </c>
      <c r="E57">
        <f t="shared" si="46"/>
        <v>0.58172828385226782</v>
      </c>
      <c r="G57" s="9" t="s">
        <v>13</v>
      </c>
      <c r="H57">
        <f>H54/(SQRT(H55))</f>
        <v>0.33495940595161772</v>
      </c>
      <c r="I57">
        <f>I54/(SQRT(I55))</f>
        <v>0.36289450546744695</v>
      </c>
      <c r="J57">
        <f t="shared" ref="J57:K57" si="47">J54/(SQRT(J55))</f>
        <v>0.15215638511027138</v>
      </c>
      <c r="K57">
        <f t="shared" si="47"/>
        <v>0.62313381588859884</v>
      </c>
      <c r="M57" s="9" t="s">
        <v>13</v>
      </c>
      <c r="N57">
        <f>N54/(SQRT(N55))</f>
        <v>0.42766991200770138</v>
      </c>
      <c r="O57">
        <f>O54/(SQRT(O55))</f>
        <v>0.20475189206186001</v>
      </c>
      <c r="P57">
        <f t="shared" ref="P57:Q57" si="48">P54/(SQRT(P55))</f>
        <v>0.33724091533390493</v>
      </c>
      <c r="Q57">
        <f t="shared" si="48"/>
        <v>0.46270060552083125</v>
      </c>
    </row>
    <row r="58" spans="1:17" x14ac:dyDescent="0.25">
      <c r="A58" s="9"/>
      <c r="B58" s="11"/>
      <c r="G58" s="9"/>
      <c r="H58" s="11"/>
      <c r="M58" s="9"/>
      <c r="N58" s="11"/>
    </row>
    <row r="59" spans="1:17" x14ac:dyDescent="0.25">
      <c r="A59" s="9"/>
      <c r="B59" s="4"/>
      <c r="G59" s="9"/>
      <c r="H59" s="4"/>
      <c r="M59" s="9"/>
      <c r="N59" s="4"/>
    </row>
    <row r="61" spans="1:17" x14ac:dyDescent="0.25">
      <c r="A61" s="12" t="s">
        <v>17</v>
      </c>
      <c r="B61" s="13"/>
      <c r="C61" s="13"/>
      <c r="D61" s="13"/>
      <c r="E61" s="13"/>
      <c r="G61" s="12" t="s">
        <v>17</v>
      </c>
      <c r="H61" s="13"/>
      <c r="I61" s="13"/>
      <c r="J61" s="13"/>
      <c r="K61" s="13"/>
      <c r="M61" s="12" t="s">
        <v>17</v>
      </c>
      <c r="N61" s="13"/>
      <c r="O61" s="13"/>
      <c r="P61" s="13"/>
      <c r="Q61" s="13"/>
    </row>
    <row r="62" spans="1:17" x14ac:dyDescent="0.25">
      <c r="B62">
        <f>LOG(B78)</f>
        <v>0.96024668254256551</v>
      </c>
      <c r="C62">
        <f>LOG(C78)</f>
        <v>1.0396331942326258</v>
      </c>
      <c r="D62">
        <f t="shared" ref="D62:E62" si="49">LOG(D78)</f>
        <v>0.9666654828601553</v>
      </c>
      <c r="E62">
        <f t="shared" si="49"/>
        <v>0.94050033924579624</v>
      </c>
      <c r="H62">
        <f>LOG(H78)</f>
        <v>0.8960788328323811</v>
      </c>
      <c r="I62">
        <f>LOG(I78)</f>
        <v>0.91264765939733061</v>
      </c>
      <c r="J62">
        <f t="shared" ref="J62:K62" si="50">LOG(J78)</f>
        <v>0.9648641592979772</v>
      </c>
      <c r="K62">
        <f t="shared" si="50"/>
        <v>0.93312573149251932</v>
      </c>
      <c r="N62">
        <f>LOG(N78)</f>
        <v>0.81710749447055442</v>
      </c>
      <c r="O62">
        <f>LOG(O78)</f>
        <v>0.88572315004847968</v>
      </c>
      <c r="P62">
        <f t="shared" ref="P62:Q62" si="51">LOG(P78)</f>
        <v>0.81871684550419066</v>
      </c>
      <c r="Q62">
        <f t="shared" si="51"/>
        <v>0.89202553409678242</v>
      </c>
    </row>
    <row r="63" spans="1:17" x14ac:dyDescent="0.25">
      <c r="B63">
        <f t="shared" ref="B63:E63" si="52">LOG(B79)</f>
        <v>0.86988132103824978</v>
      </c>
      <c r="C63">
        <f t="shared" si="52"/>
        <v>0.92718955271107972</v>
      </c>
      <c r="D63">
        <f t="shared" si="52"/>
        <v>1.0237910775157915</v>
      </c>
      <c r="E63">
        <f t="shared" si="52"/>
        <v>1.017086995326232</v>
      </c>
      <c r="H63">
        <f t="shared" ref="H63:K63" si="53">LOG(H79)</f>
        <v>1.0684143231164902</v>
      </c>
      <c r="I63">
        <f t="shared" si="53"/>
        <v>1.0327378648915351</v>
      </c>
      <c r="J63">
        <f t="shared" si="53"/>
        <v>0.95870657876111087</v>
      </c>
      <c r="K63">
        <f t="shared" si="53"/>
        <v>0.93847662450710767</v>
      </c>
      <c r="N63">
        <f t="shared" ref="N63:Q63" si="54">LOG(N79)</f>
        <v>0.91201246762583388</v>
      </c>
      <c r="O63">
        <f t="shared" si="54"/>
        <v>0.83510288377057906</v>
      </c>
      <c r="P63">
        <f t="shared" si="54"/>
        <v>0.96085889047520945</v>
      </c>
      <c r="Q63">
        <f t="shared" si="54"/>
        <v>0.8784117095034446</v>
      </c>
    </row>
    <row r="64" spans="1:17" x14ac:dyDescent="0.25">
      <c r="B64">
        <f t="shared" ref="B64:E64" si="55">LOG(B80)</f>
        <v>1.0028362810666867</v>
      </c>
      <c r="C64">
        <f t="shared" si="55"/>
        <v>0.96055086113691868</v>
      </c>
      <c r="D64">
        <f t="shared" si="55"/>
        <v>1.0143118220799774</v>
      </c>
      <c r="E64">
        <f t="shared" si="55"/>
        <v>1.0383708487884422</v>
      </c>
      <c r="H64">
        <f t="shared" ref="H64:K64" si="56">LOG(H80)</f>
        <v>0.95209455296194256</v>
      </c>
      <c r="I64">
        <f t="shared" si="56"/>
        <v>0.96331300531054798</v>
      </c>
      <c r="J64">
        <f t="shared" si="56"/>
        <v>0.93538800166218639</v>
      </c>
      <c r="K64">
        <f t="shared" si="56"/>
        <v>1.0327967931499327</v>
      </c>
      <c r="N64">
        <f t="shared" ref="N64:Q64" si="57">LOG(N80)</f>
        <v>0.8647339345829983</v>
      </c>
      <c r="O64">
        <f t="shared" si="57"/>
        <v>0.88694846713185338</v>
      </c>
      <c r="P64">
        <f t="shared" si="57"/>
        <v>0.92862086588463821</v>
      </c>
      <c r="Q64">
        <f t="shared" si="57"/>
        <v>1.0210388134909338</v>
      </c>
    </row>
    <row r="65" spans="1:17" x14ac:dyDescent="0.25">
      <c r="B65">
        <f t="shared" ref="B65:E65" si="58">LOG(B81)</f>
        <v>1.0121303942311086</v>
      </c>
      <c r="C65">
        <f t="shared" si="58"/>
        <v>0.92877367416877588</v>
      </c>
      <c r="D65">
        <f t="shared" si="58"/>
        <v>1.0648738349808364</v>
      </c>
      <c r="E65">
        <f t="shared" si="58"/>
        <v>1.1182250324722045</v>
      </c>
      <c r="H65">
        <f t="shared" ref="H65:K65" si="59">LOG(H81)</f>
        <v>0.89912135968550555</v>
      </c>
      <c r="I65">
        <f t="shared" si="59"/>
        <v>1.0067355207188471</v>
      </c>
      <c r="J65">
        <f t="shared" si="59"/>
        <v>0.97149864383964346</v>
      </c>
      <c r="K65">
        <f t="shared" si="59"/>
        <v>1.0561016796402034</v>
      </c>
      <c r="N65">
        <f t="shared" ref="N65:Q65" si="60">LOG(N81)</f>
        <v>0.97509619212032228</v>
      </c>
      <c r="O65">
        <f t="shared" si="60"/>
        <v>0.84009912114319696</v>
      </c>
      <c r="P65">
        <f t="shared" si="60"/>
        <v>0.82882714849341843</v>
      </c>
      <c r="Q65">
        <f t="shared" si="60"/>
        <v>0.97652632792432359</v>
      </c>
    </row>
    <row r="66" spans="1:17" x14ac:dyDescent="0.25">
      <c r="B66">
        <f t="shared" ref="B66:E66" si="61">LOG(B82)</f>
        <v>0.96723904918626835</v>
      </c>
      <c r="C66">
        <f t="shared" si="61"/>
        <v>0.97747075348397527</v>
      </c>
      <c r="D66">
        <f t="shared" si="61"/>
        <v>0.99214280309822911</v>
      </c>
      <c r="E66">
        <f t="shared" si="61"/>
        <v>0.95931025413573057</v>
      </c>
      <c r="H66">
        <f t="shared" ref="H66:J66" si="62">LOG(H82)</f>
        <v>0.94830001444876022</v>
      </c>
      <c r="I66">
        <f t="shared" si="62"/>
        <v>1.0064497418924077</v>
      </c>
      <c r="J66">
        <f t="shared" si="62"/>
        <v>0.94295360764216674</v>
      </c>
      <c r="N66">
        <f t="shared" ref="N66:Q66" si="63">LOG(N82)</f>
        <v>0.89174831707691371</v>
      </c>
      <c r="P66">
        <f t="shared" si="63"/>
        <v>0.8741918046790712</v>
      </c>
      <c r="Q66">
        <f t="shared" si="63"/>
        <v>0.99654753275654262</v>
      </c>
    </row>
    <row r="67" spans="1:17" x14ac:dyDescent="0.25">
      <c r="B67">
        <f t="shared" ref="B67:E67" si="64">LOG(B83)</f>
        <v>0.94122864789383875</v>
      </c>
      <c r="C67">
        <f t="shared" si="64"/>
        <v>0.99600978245348859</v>
      </c>
      <c r="D67">
        <f t="shared" si="64"/>
        <v>1.0493308941255766</v>
      </c>
      <c r="E67">
        <f t="shared" si="64"/>
        <v>1.0995993725841589</v>
      </c>
      <c r="H67">
        <f t="shared" ref="H67:J67" si="65">LOG(H83)</f>
        <v>1.0469359357733252</v>
      </c>
      <c r="I67">
        <f t="shared" si="65"/>
        <v>1.040576392419077</v>
      </c>
      <c r="J67">
        <f t="shared" si="65"/>
        <v>0.92298256109183296</v>
      </c>
      <c r="P67">
        <f t="shared" ref="P67:Q67" si="66">LOG(P83)</f>
        <v>0.91667059454603494</v>
      </c>
      <c r="Q67">
        <f t="shared" si="66"/>
        <v>1.003489159861821</v>
      </c>
    </row>
    <row r="68" spans="1:17" x14ac:dyDescent="0.25">
      <c r="B68">
        <f t="shared" ref="B68:E68" si="67">LOG(B84)</f>
        <v>0.99104323468495514</v>
      </c>
      <c r="C68">
        <f t="shared" si="67"/>
        <v>0.95101317101310701</v>
      </c>
      <c r="D68">
        <f t="shared" si="67"/>
        <v>0.95536438932885337</v>
      </c>
      <c r="E68">
        <f t="shared" si="67"/>
        <v>1.1178384045925913</v>
      </c>
      <c r="H68">
        <f t="shared" ref="H68:J68" si="68">LOG(H84)</f>
        <v>0.93754247439920302</v>
      </c>
      <c r="I68">
        <f t="shared" si="68"/>
        <v>0.94816929678197548</v>
      </c>
      <c r="J68">
        <f t="shared" si="68"/>
        <v>0.91486839310849344</v>
      </c>
      <c r="P68">
        <f t="shared" ref="P68:P69" si="69">LOG(P84)</f>
        <v>0.96683246621594732</v>
      </c>
    </row>
    <row r="69" spans="1:17" x14ac:dyDescent="0.25">
      <c r="B69">
        <f t="shared" ref="B69:E69" si="70">LOG(B85)</f>
        <v>1.0324118645934766</v>
      </c>
      <c r="C69">
        <f t="shared" si="70"/>
        <v>0.95206559018504999</v>
      </c>
      <c r="E69">
        <f t="shared" si="70"/>
        <v>0.9343430564684676</v>
      </c>
      <c r="H69">
        <f t="shared" ref="H69" si="71">LOG(H85)</f>
        <v>0.9927809879132623</v>
      </c>
      <c r="P69">
        <f t="shared" si="69"/>
        <v>0.93049622833030698</v>
      </c>
    </row>
    <row r="70" spans="1:17" x14ac:dyDescent="0.25">
      <c r="B70">
        <f t="shared" ref="B70:C70" si="72">LOG(B86)</f>
        <v>1.1319290286720118</v>
      </c>
      <c r="C70">
        <f t="shared" si="72"/>
        <v>1.0099608737666756</v>
      </c>
      <c r="E70">
        <f t="shared" ref="E70" si="73">LOG(E86)</f>
        <v>0.98417716112884657</v>
      </c>
      <c r="H70">
        <f t="shared" ref="H70" si="74">LOG(H86)</f>
        <v>0.96236388919471116</v>
      </c>
    </row>
    <row r="71" spans="1:17" x14ac:dyDescent="0.25">
      <c r="B71">
        <f t="shared" ref="B71:C71" si="75">LOG(B87)</f>
        <v>1.0414019747804093</v>
      </c>
      <c r="C71">
        <f t="shared" si="75"/>
        <v>1.0548183698164204</v>
      </c>
      <c r="H71">
        <f t="shared" ref="H71" si="76">LOG(H87)</f>
        <v>1.0794921206267789</v>
      </c>
    </row>
    <row r="72" spans="1:17" x14ac:dyDescent="0.25">
      <c r="B72">
        <f t="shared" ref="B72:C72" si="77">LOG(B88)</f>
        <v>1.0110931106459744</v>
      </c>
      <c r="C72">
        <f t="shared" si="77"/>
        <v>1.0233059712967072</v>
      </c>
      <c r="H72">
        <f t="shared" ref="H72" si="78">LOG(H88)</f>
        <v>0.94609063043306973</v>
      </c>
    </row>
    <row r="73" spans="1:17" x14ac:dyDescent="0.25">
      <c r="B73">
        <f t="shared" ref="B73" si="79">LOG(B89)</f>
        <v>0.99009455094823373</v>
      </c>
      <c r="H73">
        <f t="shared" ref="H73" si="80">LOG(H89)</f>
        <v>1.0529191190109719</v>
      </c>
    </row>
    <row r="74" spans="1:17" x14ac:dyDescent="0.25">
      <c r="B74">
        <f t="shared" ref="B74" si="81">LOG(B90)</f>
        <v>-0.36746373800291099</v>
      </c>
      <c r="H74">
        <f t="shared" ref="H74" si="82">LOG(H90)</f>
        <v>0.97287979287836279</v>
      </c>
    </row>
    <row r="75" spans="1:17" x14ac:dyDescent="0.25">
      <c r="H75">
        <f t="shared" ref="H75" si="83">LOG(H91)</f>
        <v>0.96208331217919196</v>
      </c>
    </row>
    <row r="76" spans="1:17" x14ac:dyDescent="0.25">
      <c r="H76">
        <f t="shared" ref="H76" si="84">LOG(H92)</f>
        <v>0.93165658344455882</v>
      </c>
    </row>
    <row r="77" spans="1:17" x14ac:dyDescent="0.25">
      <c r="A77" s="12" t="s">
        <v>18</v>
      </c>
      <c r="B77" s="13"/>
      <c r="C77" s="14"/>
      <c r="D77" s="13"/>
      <c r="E77" s="13"/>
      <c r="G77" s="12" t="s">
        <v>18</v>
      </c>
      <c r="H77" s="13"/>
      <c r="I77" s="14"/>
      <c r="J77" s="13"/>
      <c r="K77" s="13"/>
      <c r="M77" s="12" t="s">
        <v>18</v>
      </c>
      <c r="N77" s="13"/>
      <c r="O77" s="14"/>
      <c r="P77" s="13"/>
      <c r="Q77" s="13"/>
    </row>
    <row r="78" spans="1:17" x14ac:dyDescent="0.25">
      <c r="B78" s="75">
        <v>9.1252901554404069</v>
      </c>
      <c r="C78" s="75">
        <v>10.955524999999998</v>
      </c>
      <c r="D78" s="75">
        <v>9.2611620370370371</v>
      </c>
      <c r="E78" s="75">
        <v>8.719675824175825</v>
      </c>
      <c r="F78" s="76"/>
      <c r="G78" s="76"/>
      <c r="H78" s="75">
        <v>7.8718866666666676</v>
      </c>
      <c r="I78" s="75">
        <v>8.1780104166666661</v>
      </c>
      <c r="J78" s="75">
        <v>9.2228290598290545</v>
      </c>
      <c r="K78" s="75">
        <v>8.5728599999999986</v>
      </c>
      <c r="L78" s="76"/>
      <c r="M78" s="76"/>
      <c r="N78" s="77">
        <v>6.5630769230769239</v>
      </c>
      <c r="O78" s="77">
        <v>7.6864029850746274</v>
      </c>
      <c r="P78" s="77">
        <v>6.5874426229508218</v>
      </c>
      <c r="Q78" s="77">
        <v>7.7987596153846175</v>
      </c>
    </row>
    <row r="79" spans="1:17" x14ac:dyDescent="0.25">
      <c r="B79" s="75">
        <v>7.4110769230769202</v>
      </c>
      <c r="C79" s="75">
        <v>8.4564785714285726</v>
      </c>
      <c r="D79" s="75">
        <v>10.563092369477909</v>
      </c>
      <c r="E79" s="75">
        <v>10.401284974093258</v>
      </c>
      <c r="F79" s="76"/>
      <c r="G79" s="76"/>
      <c r="H79" s="75">
        <v>11.706156424581005</v>
      </c>
      <c r="I79" s="75">
        <v>10.782956790123459</v>
      </c>
      <c r="J79" s="75">
        <v>9.0929871794871779</v>
      </c>
      <c r="K79" s="75">
        <v>8.6791386138613849</v>
      </c>
      <c r="L79" s="76"/>
      <c r="M79" s="76"/>
      <c r="N79" s="77">
        <v>8.166058139534881</v>
      </c>
      <c r="O79" s="77">
        <v>6.8407368421052608</v>
      </c>
      <c r="P79" s="77">
        <v>9.1381627906976757</v>
      </c>
      <c r="Q79" s="77">
        <v>7.5580839160839135</v>
      </c>
    </row>
    <row r="80" spans="1:17" x14ac:dyDescent="0.25">
      <c r="B80" s="75">
        <v>10.065521505376342</v>
      </c>
      <c r="C80" s="75">
        <v>9.1316837209302335</v>
      </c>
      <c r="D80" s="75">
        <v>10.335031914893619</v>
      </c>
      <c r="E80" s="75">
        <v>10.92372727272727</v>
      </c>
      <c r="F80" s="76"/>
      <c r="G80" s="76"/>
      <c r="H80" s="75">
        <v>8.955597222222222</v>
      </c>
      <c r="I80" s="75">
        <v>9.1899469696969742</v>
      </c>
      <c r="J80" s="75">
        <v>8.6176331360946783</v>
      </c>
      <c r="K80" s="75">
        <v>10.784420000000003</v>
      </c>
      <c r="L80" s="76"/>
      <c r="M80" s="76"/>
      <c r="N80" s="77">
        <v>7.3237571428571426</v>
      </c>
      <c r="O80" s="77">
        <v>7.7081200000000001</v>
      </c>
      <c r="P80" s="77">
        <v>8.4843947368421055</v>
      </c>
      <c r="Q80" s="77">
        <v>10.49636231884058</v>
      </c>
    </row>
    <row r="81" spans="1:17" x14ac:dyDescent="0.25">
      <c r="B81" s="75">
        <v>10.283250000000002</v>
      </c>
      <c r="C81" s="75">
        <v>8.4873805309734554</v>
      </c>
      <c r="D81" s="75">
        <v>11.611112554112562</v>
      </c>
      <c r="E81" s="75">
        <v>13.128799999999995</v>
      </c>
      <c r="F81" s="76"/>
      <c r="G81" s="76"/>
      <c r="H81" s="75">
        <v>7.9272281879194706</v>
      </c>
      <c r="I81" s="75">
        <v>10.1563</v>
      </c>
      <c r="J81" s="75">
        <v>9.3648029556650325</v>
      </c>
      <c r="K81" s="75">
        <v>11.378936651583702</v>
      </c>
      <c r="L81" s="76"/>
      <c r="M81" s="76"/>
      <c r="N81" s="77">
        <v>9.4427000000000021</v>
      </c>
      <c r="O81" s="77">
        <v>6.9198888888888881</v>
      </c>
      <c r="P81" s="77">
        <v>6.7425961538461552</v>
      </c>
      <c r="Q81" s="77">
        <v>9.4738461538461518</v>
      </c>
    </row>
    <row r="82" spans="1:17" x14ac:dyDescent="0.25">
      <c r="B82" s="75">
        <v>9.2734011976047945</v>
      </c>
      <c r="C82" s="75">
        <v>9.4944705882352949</v>
      </c>
      <c r="D82" s="75">
        <v>9.8207081081081107</v>
      </c>
      <c r="E82" s="75">
        <v>9.1056353467561539</v>
      </c>
      <c r="F82" s="76"/>
      <c r="G82" s="76"/>
      <c r="H82" s="75">
        <v>8.8776907894736805</v>
      </c>
      <c r="I82" s="75">
        <v>10.149619047619048</v>
      </c>
      <c r="J82" s="75">
        <v>8.7690714285714293</v>
      </c>
      <c r="K82" s="76"/>
      <c r="L82" s="76"/>
      <c r="M82" s="76"/>
      <c r="N82" s="77">
        <v>7.7937831325301232</v>
      </c>
      <c r="O82" s="76"/>
      <c r="P82" s="77">
        <v>7.4850000000000003</v>
      </c>
      <c r="Q82" s="77">
        <v>9.9208191489361699</v>
      </c>
    </row>
    <row r="83" spans="1:17" x14ac:dyDescent="0.25">
      <c r="B83" s="75">
        <v>8.7343109243697477</v>
      </c>
      <c r="C83" s="75">
        <v>9.9085426356589164</v>
      </c>
      <c r="D83" s="75">
        <v>11.202911214953277</v>
      </c>
      <c r="E83" s="75">
        <v>12.57764615384616</v>
      </c>
      <c r="F83" s="76"/>
      <c r="G83" s="76"/>
      <c r="H83" s="75">
        <v>11.14130172413793</v>
      </c>
      <c r="I83" s="75">
        <v>10.979343999999998</v>
      </c>
      <c r="J83" s="75">
        <v>8.3749565217391275</v>
      </c>
      <c r="K83" s="76"/>
      <c r="L83" s="76"/>
      <c r="M83" s="76"/>
      <c r="N83" s="76"/>
      <c r="O83" s="76"/>
      <c r="P83" s="77">
        <v>8.2541165048543679</v>
      </c>
      <c r="Q83" s="77">
        <v>10.080664473684205</v>
      </c>
    </row>
    <row r="84" spans="1:17" x14ac:dyDescent="0.25">
      <c r="B84" s="75">
        <v>9.7958750000000006</v>
      </c>
      <c r="C84" s="75">
        <v>8.9333257575757585</v>
      </c>
      <c r="D84" s="75">
        <v>9.0232790697674421</v>
      </c>
      <c r="E84" s="75">
        <v>13.11711737089202</v>
      </c>
      <c r="F84" s="76"/>
      <c r="G84" s="76"/>
      <c r="H84" s="75">
        <v>8.6604901960784311</v>
      </c>
      <c r="I84" s="75">
        <v>8.8750191082802523</v>
      </c>
      <c r="J84" s="75">
        <v>8.2199351851851823</v>
      </c>
      <c r="K84" s="76"/>
      <c r="L84" s="76"/>
      <c r="M84" s="76"/>
      <c r="N84" s="76"/>
      <c r="O84" s="76"/>
      <c r="P84" s="77">
        <v>9.2647235772357774</v>
      </c>
      <c r="Q84" s="76"/>
    </row>
    <row r="85" spans="1:17" x14ac:dyDescent="0.25">
      <c r="B85" s="75">
        <v>10.774865671641789</v>
      </c>
      <c r="C85" s="75">
        <v>8.954999999999993</v>
      </c>
      <c r="D85" s="76"/>
      <c r="E85" s="75">
        <v>8.5969233870967816</v>
      </c>
      <c r="F85" s="76"/>
      <c r="G85" s="76"/>
      <c r="H85" s="75">
        <v>9.8351500000000005</v>
      </c>
      <c r="I85" s="76"/>
      <c r="J85" s="76"/>
      <c r="K85" s="76"/>
      <c r="L85" s="76"/>
      <c r="M85" s="76"/>
      <c r="N85" s="76"/>
      <c r="O85" s="76"/>
      <c r="P85" s="61">
        <v>8.5211111111111126</v>
      </c>
      <c r="Q85" s="76"/>
    </row>
    <row r="86" spans="1:17" x14ac:dyDescent="0.25">
      <c r="B86" s="75">
        <v>13.549679687500001</v>
      </c>
      <c r="C86" s="75">
        <v>10.232008064516126</v>
      </c>
      <c r="D86" s="76"/>
      <c r="E86" s="75">
        <v>9.6422227722772273</v>
      </c>
      <c r="F86" s="76"/>
      <c r="G86" s="76"/>
      <c r="H86" s="75">
        <v>9.169884999999999</v>
      </c>
      <c r="I86" s="76"/>
      <c r="J86" s="76"/>
      <c r="K86" s="76"/>
      <c r="L86" s="76"/>
      <c r="M86" s="76"/>
      <c r="N86" s="76"/>
      <c r="O86" s="76"/>
      <c r="P86" s="76"/>
      <c r="Q86" s="76"/>
    </row>
    <row r="87" spans="1:17" x14ac:dyDescent="0.25">
      <c r="B87" s="75">
        <v>11.000235294117651</v>
      </c>
      <c r="C87" s="75">
        <v>11.345362318840575</v>
      </c>
      <c r="D87" s="76"/>
      <c r="E87" s="76"/>
      <c r="F87" s="76"/>
      <c r="G87" s="76"/>
      <c r="H87" s="75">
        <v>12.008592857142862</v>
      </c>
      <c r="I87" s="76"/>
      <c r="J87" s="76"/>
      <c r="K87" s="76"/>
      <c r="L87" s="76"/>
      <c r="M87" s="76"/>
      <c r="N87" s="76"/>
      <c r="O87" s="76"/>
      <c r="P87" s="76"/>
      <c r="Q87" s="76"/>
    </row>
    <row r="88" spans="1:17" x14ac:dyDescent="0.25">
      <c r="B88" s="75">
        <v>10.258718446601941</v>
      </c>
      <c r="C88" s="75">
        <v>10.551299999999996</v>
      </c>
      <c r="D88" s="76"/>
      <c r="E88" s="76"/>
      <c r="F88" s="76"/>
      <c r="G88" s="76"/>
      <c r="H88" s="75">
        <v>8.8326420454545449</v>
      </c>
      <c r="I88" s="76"/>
      <c r="J88" s="76"/>
      <c r="K88" s="76"/>
      <c r="L88" s="76"/>
      <c r="M88" s="76"/>
      <c r="N88" s="76"/>
      <c r="O88" s="76"/>
      <c r="P88" s="76"/>
      <c r="Q88" s="76"/>
    </row>
    <row r="89" spans="1:17" x14ac:dyDescent="0.25">
      <c r="B89" s="75">
        <v>9.7744999999999962</v>
      </c>
      <c r="C89" s="76"/>
      <c r="D89" s="76"/>
      <c r="E89" s="76"/>
      <c r="F89" s="76"/>
      <c r="G89" s="76"/>
      <c r="H89" s="75">
        <v>11.295855263157895</v>
      </c>
      <c r="I89" s="76"/>
      <c r="J89" s="76"/>
      <c r="K89" s="76"/>
      <c r="L89" s="76"/>
      <c r="M89" s="76"/>
      <c r="N89" s="76"/>
      <c r="O89" s="76"/>
      <c r="P89" s="76"/>
      <c r="Q89" s="76"/>
    </row>
    <row r="90" spans="1:17" x14ac:dyDescent="0.25">
      <c r="B90" s="75">
        <v>0.42907801418439717</v>
      </c>
      <c r="C90" s="76"/>
      <c r="D90" s="76"/>
      <c r="E90" s="76"/>
      <c r="F90" s="76"/>
      <c r="G90" s="76"/>
      <c r="H90" s="75">
        <v>9.3946324324324273</v>
      </c>
      <c r="I90" s="76"/>
      <c r="J90" s="76"/>
      <c r="K90" s="76"/>
      <c r="L90" s="76"/>
      <c r="M90" s="76"/>
      <c r="N90" s="76"/>
      <c r="O90" s="76"/>
      <c r="P90" s="76"/>
      <c r="Q90" s="76"/>
    </row>
    <row r="91" spans="1:17" x14ac:dyDescent="0.25">
      <c r="B91" s="76"/>
      <c r="C91" s="76"/>
      <c r="D91" s="76"/>
      <c r="E91" s="76"/>
      <c r="F91" s="76"/>
      <c r="G91" s="76"/>
      <c r="H91" s="75">
        <v>9.1639626865671691</v>
      </c>
      <c r="I91" s="76"/>
      <c r="J91" s="76"/>
      <c r="K91" s="76"/>
      <c r="L91" s="76"/>
      <c r="M91" s="76"/>
      <c r="N91" s="76"/>
      <c r="O91" s="76"/>
      <c r="P91" s="76"/>
      <c r="Q91" s="76"/>
    </row>
    <row r="92" spans="1:17" x14ac:dyDescent="0.25">
      <c r="B92" s="76"/>
      <c r="C92" s="76"/>
      <c r="D92" s="76"/>
      <c r="E92" s="76"/>
      <c r="F92" s="76"/>
      <c r="G92" s="76"/>
      <c r="H92" s="75">
        <v>8.5439083969465628</v>
      </c>
      <c r="I92" s="76"/>
      <c r="J92" s="76"/>
      <c r="K92" s="76"/>
      <c r="L92" s="76"/>
      <c r="M92" s="76"/>
      <c r="N92" s="76"/>
      <c r="O92" s="76"/>
      <c r="P92" s="76"/>
      <c r="Q92" s="76"/>
    </row>
    <row r="93" spans="1:17" x14ac:dyDescent="0.25">
      <c r="A93" s="13"/>
      <c r="B93" s="13"/>
      <c r="C93" s="13"/>
      <c r="D93" s="13"/>
      <c r="E93" s="13"/>
      <c r="G93" s="13"/>
      <c r="H93" s="13"/>
      <c r="I93" s="13"/>
      <c r="J93" s="13"/>
      <c r="K93" s="13"/>
      <c r="M93" s="13"/>
      <c r="N93" s="13"/>
      <c r="O93" s="13"/>
      <c r="P93" s="13"/>
      <c r="Q93" s="13"/>
    </row>
    <row r="96" spans="1:17" ht="28.5" x14ac:dyDescent="0.45">
      <c r="A96" s="1" t="s">
        <v>21</v>
      </c>
    </row>
    <row r="98" spans="1:15" x14ac:dyDescent="0.25">
      <c r="B98" s="5" t="s">
        <v>23</v>
      </c>
      <c r="C98" s="5"/>
      <c r="H98" s="73" t="s">
        <v>24</v>
      </c>
      <c r="I98" s="5"/>
      <c r="N98" s="74" t="s">
        <v>22</v>
      </c>
      <c r="O98" s="5"/>
    </row>
    <row r="99" spans="1:15" x14ac:dyDescent="0.25">
      <c r="A99" s="8" t="s">
        <v>112</v>
      </c>
      <c r="B99" s="7" t="s">
        <v>114</v>
      </c>
      <c r="C99" s="7" t="s">
        <v>113</v>
      </c>
      <c r="G99" s="8" t="s">
        <v>112</v>
      </c>
      <c r="H99" s="7" t="s">
        <v>114</v>
      </c>
      <c r="I99" s="7" t="s">
        <v>113</v>
      </c>
      <c r="M99" s="8" t="s">
        <v>112</v>
      </c>
      <c r="N99" s="7" t="s">
        <v>114</v>
      </c>
      <c r="O99" s="7" t="s">
        <v>113</v>
      </c>
    </row>
    <row r="101" spans="1:15" x14ac:dyDescent="0.25">
      <c r="A101" s="9" t="s">
        <v>10</v>
      </c>
      <c r="B101">
        <f>AVERAGE(B125:B142)</f>
        <v>439.29007999999993</v>
      </c>
      <c r="C101">
        <f>AVERAGE(C125:C142)</f>
        <v>314.49877999999995</v>
      </c>
      <c r="G101" s="9" t="s">
        <v>10</v>
      </c>
      <c r="H101">
        <f>AVERAGE(H125:H142)</f>
        <v>393.34271764705881</v>
      </c>
      <c r="I101">
        <f>AVERAGE(I125:I142)</f>
        <v>303.421035625</v>
      </c>
      <c r="M101" s="9" t="s">
        <v>10</v>
      </c>
      <c r="N101">
        <f>AVERAGE(N125:N142)</f>
        <v>509.32264890282141</v>
      </c>
      <c r="O101">
        <f>AVERAGE(O125:O142)</f>
        <v>287.23354231974923</v>
      </c>
    </row>
    <row r="102" spans="1:15" x14ac:dyDescent="0.25">
      <c r="A102" s="9" t="s">
        <v>11</v>
      </c>
      <c r="B102">
        <f>_xlfn.STDEV.P(B125:B142)</f>
        <v>77.654569384561441</v>
      </c>
      <c r="C102">
        <f>_xlfn.STDEV.P(C125:C142)</f>
        <v>118.55392056371205</v>
      </c>
      <c r="G102" s="9" t="s">
        <v>11</v>
      </c>
      <c r="H102">
        <f>_xlfn.STDEV.P(H125:H142)</f>
        <v>71.102250045345954</v>
      </c>
      <c r="I102">
        <f>_xlfn.STDEV.P(I125:I142)</f>
        <v>130.14031091771983</v>
      </c>
      <c r="M102" s="9" t="s">
        <v>11</v>
      </c>
      <c r="N102">
        <f>_xlfn.STDEV.P(N125:N142)</f>
        <v>216.30188642717405</v>
      </c>
      <c r="O102">
        <f>_xlfn.STDEV.P(O125:O142)</f>
        <v>107.07049254200371</v>
      </c>
    </row>
    <row r="103" spans="1:15" x14ac:dyDescent="0.25">
      <c r="A103" s="9" t="s">
        <v>12</v>
      </c>
      <c r="B103">
        <f>COUNT(B125:B142)</f>
        <v>15</v>
      </c>
      <c r="C103">
        <f>COUNT(C125:C142)</f>
        <v>15</v>
      </c>
      <c r="G103" s="9" t="s">
        <v>12</v>
      </c>
      <c r="H103">
        <f>COUNT(H125:H142)</f>
        <v>17</v>
      </c>
      <c r="I103">
        <f>COUNT(I125:I142)</f>
        <v>16</v>
      </c>
      <c r="M103" s="9" t="s">
        <v>12</v>
      </c>
      <c r="N103">
        <f>COUNT(N125:N142)</f>
        <v>10</v>
      </c>
      <c r="O103">
        <f>COUNT(O125:O142)</f>
        <v>11</v>
      </c>
    </row>
    <row r="105" spans="1:15" x14ac:dyDescent="0.25">
      <c r="A105" s="9" t="s">
        <v>13</v>
      </c>
      <c r="B105">
        <f>B102/(SQRT(B103))</f>
        <v>20.050323598887651</v>
      </c>
      <c r="C105">
        <f>C102/(SQRT(C103))</f>
        <v>30.610490664723585</v>
      </c>
      <c r="G105" s="9" t="s">
        <v>13</v>
      </c>
      <c r="H105">
        <f>H102/(SQRT(H103))</f>
        <v>17.244828656237615</v>
      </c>
      <c r="I105">
        <f>I102/(SQRT(I103))</f>
        <v>32.535077729429958</v>
      </c>
      <c r="M105" s="9" t="s">
        <v>13</v>
      </c>
      <c r="N105">
        <f>N102/(SQRT(N103))</f>
        <v>68.400662330093041</v>
      </c>
      <c r="O105">
        <f>O102/(SQRT(O103))</f>
        <v>32.282968170942951</v>
      </c>
    </row>
    <row r="106" spans="1:15" x14ac:dyDescent="0.25">
      <c r="A106" s="9" t="s">
        <v>14</v>
      </c>
      <c r="B106" s="11">
        <f>_xlfn.F.TEST(B125:B142,C125:C142)</f>
        <v>0.1252283708084746</v>
      </c>
      <c r="G106" s="9" t="s">
        <v>14</v>
      </c>
      <c r="H106" s="11">
        <f>_xlfn.F.TEST(H125:H142,I125:I142)</f>
        <v>2.133347636063954E-2</v>
      </c>
      <c r="M106" s="9" t="s">
        <v>14</v>
      </c>
      <c r="N106" s="11">
        <f>_xlfn.F.TEST(N125:N142,O125:O142)</f>
        <v>3.751904256858099E-2</v>
      </c>
    </row>
    <row r="107" spans="1:15" x14ac:dyDescent="0.25">
      <c r="A107" s="9" t="s">
        <v>16</v>
      </c>
      <c r="B107" s="4">
        <f>_xlfn.T.TEST(B125:B142,C125:C142,2,2)</f>
        <v>2.6767792962307906E-3</v>
      </c>
      <c r="G107" s="9" t="s">
        <v>16</v>
      </c>
      <c r="H107" s="4">
        <f>_xlfn.T.TEST(H125:H142,I125:I142,2,2)</f>
        <v>2.2284299207020453E-2</v>
      </c>
      <c r="M107" s="9" t="s">
        <v>16</v>
      </c>
      <c r="N107" s="4">
        <f>_xlfn.T.TEST(N125:N142,O125:O142,2,2)</f>
        <v>9.700595937718744E-3</v>
      </c>
    </row>
    <row r="109" spans="1:15" x14ac:dyDescent="0.25">
      <c r="A109" s="12" t="s">
        <v>17</v>
      </c>
      <c r="B109" s="13"/>
      <c r="C109" s="13"/>
      <c r="G109" s="12" t="s">
        <v>17</v>
      </c>
      <c r="H109" s="13"/>
      <c r="I109" s="13"/>
      <c r="M109" s="12" t="s">
        <v>17</v>
      </c>
      <c r="N109" s="13"/>
      <c r="O109" s="13"/>
    </row>
    <row r="110" spans="1:15" x14ac:dyDescent="0.25">
      <c r="B110">
        <f>LOG(B126)</f>
        <v>2.6778949878500424</v>
      </c>
      <c r="C110">
        <f>LOG(C126)</f>
        <v>2.1788664901476582</v>
      </c>
      <c r="H110">
        <f>LOG(H126)</f>
        <v>2.5622024266006322</v>
      </c>
      <c r="I110">
        <f>LOG(I126)</f>
        <v>2.2803985151854747</v>
      </c>
      <c r="N110">
        <f>LOG(N126)</f>
        <v>2.9207385586332251</v>
      </c>
      <c r="O110">
        <f>LOG(O126)</f>
        <v>2.657627484780849</v>
      </c>
    </row>
    <row r="111" spans="1:15" x14ac:dyDescent="0.25">
      <c r="B111">
        <f t="shared" ref="B111:C111" si="85">LOG(B127)</f>
        <v>2.547070282079448</v>
      </c>
      <c r="C111">
        <f t="shared" si="85"/>
        <v>2.3550831619278019</v>
      </c>
      <c r="H111">
        <f t="shared" ref="H111:I111" si="86">LOG(H127)</f>
        <v>2.5672044021688381</v>
      </c>
      <c r="I111">
        <f t="shared" si="86"/>
        <v>2.346687174330099</v>
      </c>
      <c r="N111">
        <f t="shared" ref="N111:O111" si="87">LOG(N127)</f>
        <v>2.4061315608505063</v>
      </c>
      <c r="O111">
        <f t="shared" si="87"/>
        <v>2.5378664463947049</v>
      </c>
    </row>
    <row r="112" spans="1:15" x14ac:dyDescent="0.25">
      <c r="B112">
        <f t="shared" ref="B112:C112" si="88">LOG(B128)</f>
        <v>2.58685353782821</v>
      </c>
      <c r="C112">
        <f t="shared" si="88"/>
        <v>2.2227021678003682</v>
      </c>
      <c r="H112">
        <f t="shared" ref="H112:I112" si="89">LOG(H128)</f>
        <v>2.6229931879638131</v>
      </c>
      <c r="I112">
        <f t="shared" si="89"/>
        <v>2.4061730038468876</v>
      </c>
      <c r="N112">
        <f t="shared" ref="N112:O112" si="90">LOG(N128)</f>
        <v>2.6965344057770682</v>
      </c>
      <c r="O112">
        <f t="shared" si="90"/>
        <v>2.4487172208557908</v>
      </c>
    </row>
    <row r="113" spans="1:15" x14ac:dyDescent="0.25">
      <c r="B113">
        <f t="shared" ref="B113:C113" si="91">LOG(B129)</f>
        <v>2.7763156673583245</v>
      </c>
      <c r="C113">
        <f t="shared" si="91"/>
        <v>2.7633229265171417</v>
      </c>
      <c r="H113">
        <f t="shared" ref="H113:I113" si="92">LOG(H129)</f>
        <v>2.6272526589637444</v>
      </c>
      <c r="I113">
        <f t="shared" si="92"/>
        <v>2.7659953073115675</v>
      </c>
      <c r="N113">
        <f t="shared" ref="N113:O113" si="93">LOG(N129)</f>
        <v>2.108144941982943</v>
      </c>
      <c r="O113">
        <f t="shared" si="93"/>
        <v>1.9099741474421377</v>
      </c>
    </row>
    <row r="114" spans="1:15" x14ac:dyDescent="0.25">
      <c r="B114">
        <f t="shared" ref="B114:C114" si="94">LOG(B130)</f>
        <v>2.7243683726675703</v>
      </c>
      <c r="C114">
        <f t="shared" si="94"/>
        <v>2.7281622443355991</v>
      </c>
      <c r="H114">
        <f t="shared" ref="H114:I114" si="95">LOG(H130)</f>
        <v>2.5803000997918013</v>
      </c>
      <c r="I114">
        <f t="shared" si="95"/>
        <v>2.5593831223810497</v>
      </c>
      <c r="N114">
        <f t="shared" ref="N114:O120" si="96">LOG(N130)</f>
        <v>2.7268082994565033</v>
      </c>
      <c r="O114">
        <f t="shared" si="96"/>
        <v>2.5191148199168554</v>
      </c>
    </row>
    <row r="115" spans="1:15" x14ac:dyDescent="0.25">
      <c r="B115">
        <f t="shared" ref="B115:C115" si="97">LOG(B131)</f>
        <v>2.6890464269046088</v>
      </c>
      <c r="C115">
        <f t="shared" si="97"/>
        <v>2.3563915054480646</v>
      </c>
      <c r="H115">
        <f t="shared" ref="H115:I115" si="98">LOG(H131)</f>
        <v>2.5246331341671078</v>
      </c>
      <c r="I115">
        <f t="shared" si="98"/>
        <v>2.4737900675129132</v>
      </c>
      <c r="N115">
        <f t="shared" si="96"/>
        <v>2.4363421384771957</v>
      </c>
      <c r="O115">
        <f t="shared" si="96"/>
        <v>2.4667270409575774</v>
      </c>
    </row>
    <row r="116" spans="1:15" x14ac:dyDescent="0.25">
      <c r="B116">
        <f t="shared" ref="B116:C116" si="99">LOG(B132)</f>
        <v>2.6344946012884392</v>
      </c>
      <c r="C116">
        <f t="shared" si="99"/>
        <v>2.5459882141033554</v>
      </c>
      <c r="H116">
        <f t="shared" ref="H116:I116" si="100">LOG(H132)</f>
        <v>2.7175185565541486</v>
      </c>
      <c r="I116">
        <f t="shared" si="100"/>
        <v>2.5277430346670453</v>
      </c>
      <c r="N116">
        <f t="shared" si="96"/>
        <v>2.7441703149256393</v>
      </c>
      <c r="O116">
        <f t="shared" si="96"/>
        <v>2.5183633319426431</v>
      </c>
    </row>
    <row r="117" spans="1:15" x14ac:dyDescent="0.25">
      <c r="B117">
        <f t="shared" ref="B117:C117" si="101">LOG(B133)</f>
        <v>2.697884998527885</v>
      </c>
      <c r="C117">
        <f t="shared" si="101"/>
        <v>2.5867389437294825</v>
      </c>
      <c r="H117">
        <f t="shared" ref="H117:I117" si="102">LOG(H133)</f>
        <v>2.6261037510409824</v>
      </c>
      <c r="I117">
        <f t="shared" si="102"/>
        <v>2.3196524890346573</v>
      </c>
      <c r="N117">
        <f t="shared" si="96"/>
        <v>2.7720289707646888</v>
      </c>
      <c r="O117">
        <f t="shared" si="96"/>
        <v>1.8838215732387296</v>
      </c>
    </row>
    <row r="118" spans="1:15" x14ac:dyDescent="0.25">
      <c r="B118">
        <f t="shared" ref="B118:C118" si="103">LOG(B134)</f>
        <v>2.6246498009655346</v>
      </c>
      <c r="C118">
        <f t="shared" si="103"/>
        <v>2.5081844354684777</v>
      </c>
      <c r="H118">
        <f t="shared" ref="H118:I118" si="104">LOG(H134)</f>
        <v>2.3933317546660402</v>
      </c>
      <c r="I118">
        <f t="shared" si="104"/>
        <v>2.3346443163581263</v>
      </c>
      <c r="N118">
        <f t="shared" si="96"/>
        <v>2.824628677915674</v>
      </c>
      <c r="O118">
        <f t="shared" si="96"/>
        <v>2.4997043155006513</v>
      </c>
    </row>
    <row r="119" spans="1:15" x14ac:dyDescent="0.25">
      <c r="B119">
        <f t="shared" ref="B119:C119" si="105">LOG(B135)</f>
        <v>2.4875894113467569</v>
      </c>
      <c r="C119">
        <f t="shared" si="105"/>
        <v>2.3528565988060119</v>
      </c>
      <c r="H119">
        <f t="shared" ref="H119:I119" si="106">LOG(H135)</f>
        <v>2.6482024652638816</v>
      </c>
      <c r="I119">
        <f t="shared" si="106"/>
        <v>1.842894744285535</v>
      </c>
      <c r="N119">
        <f t="shared" si="96"/>
        <v>2.8804578639954017</v>
      </c>
      <c r="O119">
        <f t="shared" si="96"/>
        <v>2.4949447665043589</v>
      </c>
    </row>
    <row r="120" spans="1:15" x14ac:dyDescent="0.25">
      <c r="B120">
        <f t="shared" ref="B120:C120" si="107">LOG(B136)</f>
        <v>2.611857292138521</v>
      </c>
      <c r="C120">
        <f t="shared" si="107"/>
        <v>2.4279073780943441</v>
      </c>
      <c r="H120">
        <f t="shared" ref="H120:I120" si="108">LOG(H136)</f>
        <v>2.6752135750355235</v>
      </c>
      <c r="I120">
        <f t="shared" si="108"/>
        <v>2.5085740214819556</v>
      </c>
      <c r="O120">
        <f t="shared" si="96"/>
        <v>2.5305730258916244</v>
      </c>
    </row>
    <row r="121" spans="1:15" x14ac:dyDescent="0.25">
      <c r="B121">
        <f t="shared" ref="B121:C121" si="109">LOG(B137)</f>
        <v>2.7105012877753936</v>
      </c>
      <c r="C121">
        <f t="shared" si="109"/>
        <v>2.5759466195216509</v>
      </c>
      <c r="H121">
        <f t="shared" ref="H121:I121" si="110">LOG(H137)</f>
        <v>2.6998173542910129</v>
      </c>
      <c r="I121">
        <f t="shared" si="110"/>
        <v>2.5939063768668236</v>
      </c>
    </row>
    <row r="122" spans="1:15" x14ac:dyDescent="0.25">
      <c r="B122">
        <f t="shared" ref="B122:C122" si="111">LOG(B138)</f>
        <v>2.5893533491115619</v>
      </c>
      <c r="C122">
        <f t="shared" si="111"/>
        <v>2.4964285373233874</v>
      </c>
      <c r="H122">
        <f t="shared" ref="H122:I123" si="112">LOG(H138)</f>
        <v>2.4842015780045057</v>
      </c>
      <c r="I122">
        <f t="shared" si="112"/>
        <v>2.7691926377969769</v>
      </c>
    </row>
    <row r="123" spans="1:15" x14ac:dyDescent="0.25">
      <c r="H123">
        <f t="shared" si="112"/>
        <v>2.6123245328624622</v>
      </c>
      <c r="I123">
        <f t="shared" si="112"/>
        <v>2.4605761353306943</v>
      </c>
    </row>
    <row r="124" spans="1:15" x14ac:dyDescent="0.25">
      <c r="H124">
        <f>LOG(H142)</f>
        <v>2.498069487927562</v>
      </c>
    </row>
    <row r="125" spans="1:15" x14ac:dyDescent="0.25">
      <c r="A125" s="12" t="s">
        <v>18</v>
      </c>
      <c r="B125" s="13"/>
      <c r="C125" s="14"/>
      <c r="G125" s="12" t="s">
        <v>18</v>
      </c>
      <c r="H125" s="13"/>
      <c r="I125" s="14"/>
      <c r="M125" s="12" t="s">
        <v>18</v>
      </c>
      <c r="N125" s="13"/>
      <c r="O125" s="14"/>
    </row>
    <row r="126" spans="1:15" x14ac:dyDescent="0.25">
      <c r="B126" s="67">
        <v>476.31580000000002</v>
      </c>
      <c r="C126" s="67">
        <v>150.9616</v>
      </c>
      <c r="E126" s="11"/>
      <c r="F126" s="11"/>
      <c r="G126" s="11"/>
      <c r="H126" s="67">
        <v>364.92399999999998</v>
      </c>
      <c r="I126" s="67">
        <v>190.721</v>
      </c>
      <c r="L126" s="11"/>
      <c r="M126" s="11"/>
      <c r="N126" s="67">
        <v>833.17946708464001</v>
      </c>
      <c r="O126" s="67">
        <v>454.59796238244502</v>
      </c>
    </row>
    <row r="127" spans="1:15" x14ac:dyDescent="0.25">
      <c r="B127" s="67">
        <v>352.42790000000002</v>
      </c>
      <c r="C127" s="67">
        <v>226.5078</v>
      </c>
      <c r="E127" s="11"/>
      <c r="F127" s="11"/>
      <c r="G127" s="11"/>
      <c r="H127" s="67">
        <v>369.15129999999999</v>
      </c>
      <c r="I127" s="67">
        <v>222.17089999999999</v>
      </c>
      <c r="L127" s="11"/>
      <c r="M127" s="11"/>
      <c r="N127" s="67">
        <v>254.760188087774</v>
      </c>
      <c r="O127" s="67">
        <v>345.03761755485903</v>
      </c>
    </row>
    <row r="128" spans="1:15" x14ac:dyDescent="0.25">
      <c r="B128" s="67">
        <v>386.23669999999998</v>
      </c>
      <c r="C128" s="67">
        <v>166.99449999999999</v>
      </c>
      <c r="E128" s="11"/>
      <c r="F128" s="11"/>
      <c r="G128" s="11"/>
      <c r="H128" s="67">
        <v>419.75240000000002</v>
      </c>
      <c r="I128" s="67">
        <v>254.78450000000001</v>
      </c>
      <c r="L128" s="11"/>
      <c r="M128" s="11"/>
      <c r="N128" s="67">
        <v>497.20376175548603</v>
      </c>
      <c r="O128" s="67">
        <v>281.00705329153601</v>
      </c>
    </row>
    <row r="129" spans="1:15" x14ac:dyDescent="0.25">
      <c r="B129" s="67">
        <v>597.46939999999995</v>
      </c>
      <c r="C129" s="67">
        <v>579.85969999999998</v>
      </c>
      <c r="E129" s="11"/>
      <c r="F129" s="11"/>
      <c r="G129" s="11"/>
      <c r="H129" s="67">
        <v>423.8895</v>
      </c>
      <c r="I129" s="67">
        <v>583.43880000000001</v>
      </c>
      <c r="L129" s="11"/>
      <c r="M129" s="11"/>
      <c r="N129" s="67">
        <v>128.27586206896601</v>
      </c>
      <c r="O129" s="67">
        <v>81.278213166144198</v>
      </c>
    </row>
    <row r="130" spans="1:15" x14ac:dyDescent="0.25">
      <c r="B130" s="67">
        <v>530.11289999999997</v>
      </c>
      <c r="C130" s="67">
        <v>534.76409999999998</v>
      </c>
      <c r="E130" s="11"/>
      <c r="F130" s="11"/>
      <c r="G130" s="11"/>
      <c r="H130" s="67">
        <v>380.4522</v>
      </c>
      <c r="I130" s="67">
        <v>362.56270000000001</v>
      </c>
      <c r="L130" s="11"/>
      <c r="M130" s="11"/>
      <c r="N130" s="67">
        <v>533.09952978056401</v>
      </c>
      <c r="O130" s="67">
        <v>330.45689655172401</v>
      </c>
    </row>
    <row r="131" spans="1:15" x14ac:dyDescent="0.25">
      <c r="B131" s="67">
        <v>488.70460000000003</v>
      </c>
      <c r="C131" s="67">
        <v>227.19120000000001</v>
      </c>
      <c r="E131" s="11"/>
      <c r="F131" s="11"/>
      <c r="G131" s="11"/>
      <c r="H131" s="67">
        <v>334.68259999999998</v>
      </c>
      <c r="I131" s="67">
        <v>297.70769999999999</v>
      </c>
      <c r="L131" s="11"/>
      <c r="M131" s="11"/>
      <c r="N131" s="67">
        <v>273.11285266457702</v>
      </c>
      <c r="O131" s="67">
        <v>292.90517241379303</v>
      </c>
    </row>
    <row r="132" spans="1:15" x14ac:dyDescent="0.25">
      <c r="B132" s="67">
        <v>431.0172</v>
      </c>
      <c r="C132" s="67">
        <v>351.55090000000001</v>
      </c>
      <c r="E132" s="11"/>
      <c r="F132" s="11"/>
      <c r="G132" s="11"/>
      <c r="H132" s="67">
        <v>521.81740000000002</v>
      </c>
      <c r="I132" s="67">
        <v>337.08780000000002</v>
      </c>
      <c r="L132" s="11"/>
      <c r="M132" s="11"/>
      <c r="N132" s="67">
        <v>554.84326018808804</v>
      </c>
      <c r="O132" s="67">
        <v>329.88557993730399</v>
      </c>
    </row>
    <row r="133" spans="1:15" x14ac:dyDescent="0.25">
      <c r="B133" s="67">
        <v>498.75240000000002</v>
      </c>
      <c r="C133" s="67">
        <v>386.13479999999998</v>
      </c>
      <c r="E133" s="11"/>
      <c r="F133" s="11"/>
      <c r="G133" s="11"/>
      <c r="H133" s="67">
        <v>422.76960000000003</v>
      </c>
      <c r="I133" s="67">
        <v>208.76249999999999</v>
      </c>
      <c r="L133" s="11"/>
      <c r="M133" s="11"/>
      <c r="N133" s="67">
        <v>591.60109717868295</v>
      </c>
      <c r="O133" s="67">
        <v>76.528213166144198</v>
      </c>
    </row>
    <row r="134" spans="1:15" x14ac:dyDescent="0.25">
      <c r="B134" s="67">
        <v>421.35660000000001</v>
      </c>
      <c r="C134" s="67">
        <v>322.24369999999999</v>
      </c>
      <c r="E134" s="11"/>
      <c r="F134" s="11"/>
      <c r="G134" s="11"/>
      <c r="H134" s="67">
        <v>247.3613</v>
      </c>
      <c r="I134" s="67">
        <v>216.09479999999999</v>
      </c>
      <c r="L134" s="11"/>
      <c r="M134" s="11"/>
      <c r="N134" s="67">
        <v>667.77272727272702</v>
      </c>
      <c r="O134" s="67">
        <v>316.01253918495303</v>
      </c>
    </row>
    <row r="135" spans="1:15" x14ac:dyDescent="0.25">
      <c r="B135" s="67">
        <v>307.31900000000002</v>
      </c>
      <c r="C135" s="67">
        <v>225.34950000000001</v>
      </c>
      <c r="E135" s="11"/>
      <c r="F135" s="11"/>
      <c r="G135" s="11"/>
      <c r="H135" s="67">
        <v>444.83859999999999</v>
      </c>
      <c r="I135" s="67">
        <v>69.645769999999999</v>
      </c>
      <c r="L135" s="11"/>
      <c r="M135" s="11"/>
      <c r="N135" s="67">
        <v>759.37774294670896</v>
      </c>
      <c r="O135" s="67">
        <v>312.56818181818198</v>
      </c>
    </row>
    <row r="136" spans="1:15" x14ac:dyDescent="0.25">
      <c r="B136" s="67">
        <v>409.12619999999998</v>
      </c>
      <c r="C136" s="67">
        <v>267.85969999999998</v>
      </c>
      <c r="E136" s="11"/>
      <c r="F136" s="11"/>
      <c r="G136" s="11"/>
      <c r="H136" s="67">
        <v>473.38400000000001</v>
      </c>
      <c r="I136" s="67">
        <v>322.53289999999998</v>
      </c>
      <c r="L136" s="11"/>
      <c r="M136" s="11"/>
      <c r="N136" s="67"/>
      <c r="O136" s="67">
        <v>339.29153605015699</v>
      </c>
    </row>
    <row r="137" spans="1:15" x14ac:dyDescent="0.25">
      <c r="B137" s="67">
        <v>513.45370000000003</v>
      </c>
      <c r="C137" s="67">
        <v>376.65750000000003</v>
      </c>
      <c r="E137" s="11"/>
      <c r="F137" s="11"/>
      <c r="G137" s="11"/>
      <c r="H137" s="67">
        <v>500.97649999999999</v>
      </c>
      <c r="I137" s="67">
        <v>392.56029999999998</v>
      </c>
      <c r="L137" s="11"/>
      <c r="M137" s="11"/>
      <c r="N137" s="11"/>
      <c r="O137" s="11"/>
    </row>
    <row r="138" spans="1:15" x14ac:dyDescent="0.25">
      <c r="B138" s="67">
        <v>388.46629999999999</v>
      </c>
      <c r="C138" s="67">
        <v>313.6379</v>
      </c>
      <c r="E138" s="11"/>
      <c r="F138" s="11"/>
      <c r="G138" s="11"/>
      <c r="H138" s="67">
        <v>304.93099999999998</v>
      </c>
      <c r="I138" s="67">
        <v>587.75</v>
      </c>
      <c r="L138" s="11"/>
      <c r="M138" s="11"/>
      <c r="N138" s="11"/>
      <c r="O138" s="11"/>
    </row>
    <row r="139" spans="1:15" x14ac:dyDescent="0.25">
      <c r="B139" s="67">
        <v>328.61759999999998</v>
      </c>
      <c r="C139" s="67">
        <v>236.33619999999999</v>
      </c>
      <c r="E139" s="11"/>
      <c r="F139" s="11"/>
      <c r="G139" s="11"/>
      <c r="H139" s="67">
        <v>409.56659999999999</v>
      </c>
      <c r="I139" s="67">
        <v>288.786</v>
      </c>
      <c r="L139" s="11"/>
      <c r="M139" s="11"/>
      <c r="N139" s="11"/>
      <c r="O139" s="11"/>
    </row>
    <row r="140" spans="1:15" x14ac:dyDescent="0.25">
      <c r="B140" s="67">
        <v>459.97489999999999</v>
      </c>
      <c r="C140" s="67">
        <v>351.43259999999998</v>
      </c>
      <c r="E140" s="11"/>
      <c r="F140" s="11"/>
      <c r="G140" s="11"/>
      <c r="H140" s="67">
        <v>325.79939999999999</v>
      </c>
      <c r="I140" s="67">
        <v>290.7022</v>
      </c>
      <c r="L140" s="11"/>
      <c r="M140" s="11"/>
      <c r="N140" s="11"/>
      <c r="O140" s="11"/>
    </row>
    <row r="141" spans="1:15" x14ac:dyDescent="0.25">
      <c r="B141" s="11"/>
      <c r="C141" s="11"/>
      <c r="E141" s="11"/>
      <c r="F141" s="11"/>
      <c r="G141" s="11"/>
      <c r="H141" s="67">
        <v>427.70460000000003</v>
      </c>
      <c r="I141" s="67">
        <v>229.42869999999999</v>
      </c>
      <c r="L141" s="11"/>
      <c r="M141" s="11"/>
      <c r="N141" s="11"/>
      <c r="O141" s="11"/>
    </row>
    <row r="142" spans="1:15" x14ac:dyDescent="0.25">
      <c r="B142" s="11"/>
      <c r="C142" s="11"/>
      <c r="E142" s="11"/>
      <c r="F142" s="11"/>
      <c r="G142" s="11"/>
      <c r="H142" s="67">
        <v>314.8252</v>
      </c>
      <c r="I142" s="11"/>
      <c r="L142" s="11"/>
      <c r="M142" s="11"/>
      <c r="N142" s="11"/>
      <c r="O142" s="11"/>
    </row>
    <row r="143" spans="1:15" x14ac:dyDescent="0.25">
      <c r="A143" s="13"/>
      <c r="B143" s="13"/>
      <c r="C143" s="13"/>
      <c r="G143" s="13"/>
      <c r="H143" s="13"/>
      <c r="I143" s="13"/>
      <c r="M143" s="13"/>
      <c r="N143" s="13"/>
      <c r="O143" s="13"/>
    </row>
    <row r="144" spans="1:15" ht="28.5" x14ac:dyDescent="0.45">
      <c r="A144" s="1" t="s">
        <v>54</v>
      </c>
    </row>
    <row r="146" spans="1:16" x14ac:dyDescent="0.25">
      <c r="B146" s="5" t="s">
        <v>23</v>
      </c>
      <c r="C146" s="5"/>
      <c r="H146" s="73" t="s">
        <v>24</v>
      </c>
      <c r="I146" s="5"/>
      <c r="N146" s="74" t="s">
        <v>22</v>
      </c>
      <c r="O146" s="5"/>
      <c r="P146" s="5"/>
    </row>
    <row r="147" spans="1:16" x14ac:dyDescent="0.25">
      <c r="A147" s="8" t="s">
        <v>5</v>
      </c>
      <c r="B147" s="7" t="s">
        <v>114</v>
      </c>
      <c r="C147" s="7" t="s">
        <v>113</v>
      </c>
      <c r="G147" s="8" t="s">
        <v>5</v>
      </c>
      <c r="H147" s="7" t="s">
        <v>114</v>
      </c>
      <c r="I147" s="7" t="s">
        <v>113</v>
      </c>
      <c r="M147" s="8" t="s">
        <v>5</v>
      </c>
      <c r="N147" s="7" t="s">
        <v>114</v>
      </c>
      <c r="O147" s="7" t="s">
        <v>113</v>
      </c>
      <c r="P147" s="7" t="s">
        <v>115</v>
      </c>
    </row>
    <row r="149" spans="1:16" x14ac:dyDescent="0.25">
      <c r="A149" s="9" t="s">
        <v>10</v>
      </c>
      <c r="B149">
        <f>AVERAGE(B179:B200)</f>
        <v>0.46586437059642599</v>
      </c>
      <c r="C149">
        <f>AVERAGE(C179:C194)</f>
        <v>0.68240209497756521</v>
      </c>
      <c r="G149" s="9" t="s">
        <v>10</v>
      </c>
      <c r="H149">
        <f>AVERAGE(H179:H200)</f>
        <v>0.36351767311387728</v>
      </c>
      <c r="I149">
        <f>AVERAGE(I179:I200)</f>
        <v>0.40408065926320053</v>
      </c>
      <c r="M149" s="9" t="s">
        <v>10</v>
      </c>
      <c r="N149">
        <f>AVERAGE(N179:N200)</f>
        <v>0.1067224927799371</v>
      </c>
      <c r="O149">
        <f>AVERAGE(O179:O200)</f>
        <v>0.19718997882252179</v>
      </c>
      <c r="P149">
        <f>AVERAGE(P179:P200)</f>
        <v>9.3326439937184397E-2</v>
      </c>
    </row>
    <row r="150" spans="1:16" x14ac:dyDescent="0.25">
      <c r="A150" s="9" t="s">
        <v>11</v>
      </c>
      <c r="B150">
        <f>_xlfn.STDEV.P(B179:B200)</f>
        <v>0.10312307533024444</v>
      </c>
      <c r="C150">
        <f>_xlfn.STDEV.P(C179:C194)</f>
        <v>0.21492609448796537</v>
      </c>
      <c r="G150" s="9" t="s">
        <v>11</v>
      </c>
      <c r="H150">
        <f>_xlfn.STDEV.P(H179:H200)</f>
        <v>8.2915980894530519E-2</v>
      </c>
      <c r="I150">
        <f>_xlfn.STDEV.P(I179:I200)</f>
        <v>0.12412461800261275</v>
      </c>
      <c r="M150" s="9" t="s">
        <v>11</v>
      </c>
      <c r="N150">
        <f>_xlfn.STDEV.P(N179:N200)</f>
        <v>8.9163539130283576E-2</v>
      </c>
      <c r="O150">
        <f>_xlfn.STDEV.P(O179:O200)</f>
        <v>0.11499335018615667</v>
      </c>
      <c r="P150">
        <f>_xlfn.STDEV.P(P179:P200)</f>
        <v>3.433556519515675E-2</v>
      </c>
    </row>
    <row r="151" spans="1:16" x14ac:dyDescent="0.25">
      <c r="A151" s="9" t="s">
        <v>12</v>
      </c>
      <c r="B151">
        <f>COUNT(B179:B200)</f>
        <v>13</v>
      </c>
      <c r="C151">
        <f>COUNT(C179:C194)</f>
        <v>15</v>
      </c>
      <c r="G151" s="9" t="s">
        <v>12</v>
      </c>
      <c r="H151">
        <f>COUNT(H179:H198)</f>
        <v>16</v>
      </c>
      <c r="I151">
        <f>COUNT(I179:I198)</f>
        <v>13</v>
      </c>
      <c r="M151" s="9" t="s">
        <v>12</v>
      </c>
      <c r="N151">
        <f>COUNT(N179:N200)</f>
        <v>12</v>
      </c>
      <c r="O151">
        <f>COUNT(O179:O200)</f>
        <v>20</v>
      </c>
      <c r="P151">
        <f>COUNT(P179:P200)</f>
        <v>16</v>
      </c>
    </row>
    <row r="153" spans="1:16" x14ac:dyDescent="0.25">
      <c r="A153" s="9" t="s">
        <v>13</v>
      </c>
      <c r="B153">
        <f>B150/(SQRT(B151))</f>
        <v>2.8601195060517837E-2</v>
      </c>
      <c r="C153">
        <f>C150/(SQRT(C151))</f>
        <v>5.5493678974486108E-2</v>
      </c>
      <c r="G153" s="9" t="s">
        <v>13</v>
      </c>
      <c r="H153">
        <f>H150/(SQRT(H151))</f>
        <v>2.072899522363263E-2</v>
      </c>
      <c r="I153">
        <f>I150/(SQRT(I151))</f>
        <v>3.4425974981215454E-2</v>
      </c>
      <c r="M153" s="9" t="s">
        <v>13</v>
      </c>
      <c r="N153">
        <f>N150/(SQRT(N151))</f>
        <v>2.5739296659384479E-2</v>
      </c>
      <c r="O153">
        <f>O150/(SQRT(O151))</f>
        <v>2.5713294797668439E-2</v>
      </c>
      <c r="P153">
        <f>P150/(SQRT(P151))</f>
        <v>8.5838912987891876E-3</v>
      </c>
    </row>
    <row r="154" spans="1:16" x14ac:dyDescent="0.25">
      <c r="A154" s="9" t="s">
        <v>14</v>
      </c>
      <c r="B154" s="11">
        <f>_xlfn.F.TEST(B157:B178,C157:C178)</f>
        <v>0.48921173855025246</v>
      </c>
      <c r="G154" s="9" t="s">
        <v>14</v>
      </c>
      <c r="H154" s="11">
        <f>_xlfn.F.TEST(H157:H178,I157:I178)</f>
        <v>0.19225233296091673</v>
      </c>
      <c r="M154" s="9" t="s">
        <v>14</v>
      </c>
      <c r="N154" s="11">
        <f>_xlfn.F.TEST(N157:N178,O157:O178)</f>
        <v>0.79482188185600455</v>
      </c>
      <c r="O154" s="11">
        <f>_xlfn.F.TEST(O157:O178,P157:P178)</f>
        <v>5.0126889423850664E-2</v>
      </c>
    </row>
    <row r="155" spans="1:16" x14ac:dyDescent="0.25">
      <c r="A155" s="9" t="s">
        <v>16</v>
      </c>
      <c r="B155" s="4">
        <f>_xlfn.T.TEST(B157:B178,C157:C178,2,2)</f>
        <v>3.4539247390533222E-4</v>
      </c>
      <c r="G155" s="9" t="s">
        <v>16</v>
      </c>
      <c r="H155" s="4">
        <f>_xlfn.T.TEST(H157:H178,I157:I178,2,2)</f>
        <v>0.4325710419560187</v>
      </c>
      <c r="M155" s="9" t="s">
        <v>16</v>
      </c>
      <c r="N155" s="4">
        <f>_xlfn.T.TEST(N157:N178,O157:O178,2,2)</f>
        <v>8.7767220978774881E-3</v>
      </c>
      <c r="O155" s="4">
        <f>_xlfn.T.TEST(O157:O178,P157:P178,2,2)</f>
        <v>1.2468921265529013E-3</v>
      </c>
    </row>
    <row r="157" spans="1:16" x14ac:dyDescent="0.25">
      <c r="A157" s="12" t="s">
        <v>17</v>
      </c>
      <c r="B157" s="13"/>
      <c r="C157" s="13"/>
      <c r="G157" s="12" t="s">
        <v>17</v>
      </c>
      <c r="H157" s="13"/>
      <c r="I157" s="13"/>
      <c r="M157" s="12" t="s">
        <v>17</v>
      </c>
      <c r="N157" s="13"/>
      <c r="O157" s="13"/>
      <c r="P157" s="13"/>
    </row>
    <row r="158" spans="1:16" x14ac:dyDescent="0.25">
      <c r="B158">
        <f t="shared" ref="B158:C169" si="113">LOG(B180)</f>
        <v>-0.39164991938819405</v>
      </c>
      <c r="C158">
        <f t="shared" si="113"/>
        <v>-0.27517819131801224</v>
      </c>
      <c r="H158">
        <f t="shared" ref="H158:I164" si="114">LOG(H180)</f>
        <v>-0.26481782300953649</v>
      </c>
      <c r="I158">
        <f t="shared" si="114"/>
        <v>-0.41244469755561769</v>
      </c>
      <c r="N158">
        <f t="shared" ref="N158:P161" si="115">LOG(N180)</f>
        <v>-1.2062576136257441</v>
      </c>
      <c r="O158">
        <f t="shared" si="115"/>
        <v>-1.1839812189145917</v>
      </c>
      <c r="P158">
        <f t="shared" si="115"/>
        <v>-0.82186819929578203</v>
      </c>
    </row>
    <row r="159" spans="1:16" x14ac:dyDescent="0.25">
      <c r="B159">
        <f t="shared" si="113"/>
        <v>-0.41052913598005814</v>
      </c>
      <c r="C159">
        <f t="shared" si="113"/>
        <v>-0.25485810194027636</v>
      </c>
      <c r="H159">
        <f t="shared" si="114"/>
        <v>-0.45818443557026273</v>
      </c>
      <c r="I159">
        <f t="shared" si="114"/>
        <v>-0.7195680242378325</v>
      </c>
      <c r="N159">
        <f t="shared" si="115"/>
        <v>-1.1812570996964207</v>
      </c>
      <c r="O159">
        <f t="shared" si="115"/>
        <v>-1.0045138659843178</v>
      </c>
      <c r="P159">
        <f t="shared" si="115"/>
        <v>-0.84383002602762136</v>
      </c>
    </row>
    <row r="160" spans="1:16" x14ac:dyDescent="0.25">
      <c r="B160">
        <f t="shared" si="113"/>
        <v>-0.42877640546631979</v>
      </c>
      <c r="C160">
        <f t="shared" si="113"/>
        <v>-0.29056456198581621</v>
      </c>
      <c r="H160">
        <f t="shared" si="114"/>
        <v>-0.50636365721477883</v>
      </c>
      <c r="I160">
        <f t="shared" si="114"/>
        <v>-0.39914470981040823</v>
      </c>
      <c r="N160">
        <f t="shared" si="115"/>
        <v>-1.1427430264768261</v>
      </c>
      <c r="O160">
        <f t="shared" si="115"/>
        <v>-0.77879704155379526</v>
      </c>
      <c r="P160">
        <f t="shared" si="115"/>
        <v>-0.99421360746275578</v>
      </c>
    </row>
    <row r="161" spans="2:16" x14ac:dyDescent="0.25">
      <c r="B161">
        <f t="shared" si="113"/>
        <v>-0.37537418077329621</v>
      </c>
      <c r="C161">
        <f t="shared" si="113"/>
        <v>-0.21689745596555432</v>
      </c>
      <c r="H161">
        <f t="shared" si="114"/>
        <v>-0.45304839630153748</v>
      </c>
      <c r="I161">
        <f t="shared" si="114"/>
        <v>-0.26866070252065954</v>
      </c>
      <c r="N161">
        <f t="shared" si="115"/>
        <v>-1.0784568180532925</v>
      </c>
      <c r="O161">
        <f t="shared" si="115"/>
        <v>-1.286789556549371</v>
      </c>
      <c r="P161">
        <f t="shared" si="115"/>
        <v>-0.96771558198999219</v>
      </c>
    </row>
    <row r="162" spans="2:16" x14ac:dyDescent="0.25">
      <c r="B162">
        <f t="shared" si="113"/>
        <v>-0.40084499931544482</v>
      </c>
      <c r="C162">
        <f t="shared" si="113"/>
        <v>-0.10389613386872246</v>
      </c>
      <c r="H162">
        <f t="shared" si="114"/>
        <v>-0.30397437631076252</v>
      </c>
      <c r="I162">
        <f t="shared" si="114"/>
        <v>-0.28790831834207614</v>
      </c>
      <c r="N162">
        <f>LOG(N184)</f>
        <v>-1.0890041571124933</v>
      </c>
      <c r="O162">
        <f>LOG(O184)</f>
        <v>-0.86433739799992693</v>
      </c>
      <c r="P162">
        <f t="shared" ref="P162:P171" si="116">LOG(P184)</f>
        <v>-1.1037391946231878</v>
      </c>
    </row>
    <row r="163" spans="2:16" x14ac:dyDescent="0.25">
      <c r="B163">
        <f t="shared" si="113"/>
        <v>-0.2616749967124366</v>
      </c>
      <c r="C163">
        <f t="shared" si="113"/>
        <v>-0.22737244228963624</v>
      </c>
      <c r="H163">
        <f t="shared" si="114"/>
        <v>-0.41897378599209406</v>
      </c>
      <c r="I163">
        <f t="shared" si="114"/>
        <v>-0.1599617587551454</v>
      </c>
      <c r="N163">
        <f t="shared" ref="N163:N169" si="117">LOG(N185)</f>
        <v>-0.84804242066103819</v>
      </c>
      <c r="O163">
        <f t="shared" ref="O163:O177" si="118">LOG(O185)</f>
        <v>-0.76591679396663204</v>
      </c>
      <c r="P163">
        <f t="shared" si="116"/>
        <v>-0.80280897789818062</v>
      </c>
    </row>
    <row r="164" spans="2:16" x14ac:dyDescent="0.25">
      <c r="B164">
        <f t="shared" si="113"/>
        <v>-0.43190867575105574</v>
      </c>
      <c r="C164">
        <f t="shared" si="113"/>
        <v>-0.14089550874456105</v>
      </c>
      <c r="H164">
        <f t="shared" si="114"/>
        <v>-0.43669259766405427</v>
      </c>
      <c r="I164">
        <f t="shared" si="114"/>
        <v>-0.3507747551869721</v>
      </c>
      <c r="N164">
        <f t="shared" si="117"/>
        <v>-0.95073162142717016</v>
      </c>
      <c r="O164">
        <f t="shared" si="118"/>
        <v>-1.0406327646110489</v>
      </c>
      <c r="P164">
        <f t="shared" si="116"/>
        <v>-0.88718553473089035</v>
      </c>
    </row>
    <row r="165" spans="2:16" x14ac:dyDescent="0.25">
      <c r="B165">
        <f t="shared" si="113"/>
        <v>-0.27429574241673649</v>
      </c>
      <c r="C165">
        <f t="shared" si="113"/>
        <v>-0.27194989289788418</v>
      </c>
      <c r="H165">
        <f t="shared" ref="H165:H171" si="119">LOG(H187)</f>
        <v>-0.51158762076866959</v>
      </c>
      <c r="I165">
        <f t="shared" ref="I165:I170" si="120">LOG(I187)</f>
        <v>-0.47262075349298599</v>
      </c>
      <c r="N165">
        <f t="shared" si="117"/>
        <v>-1.2121155880731562</v>
      </c>
      <c r="O165">
        <f t="shared" si="118"/>
        <v>-0.91490289518018697</v>
      </c>
      <c r="P165">
        <f t="shared" si="116"/>
        <v>-1.0270032343825533</v>
      </c>
    </row>
    <row r="166" spans="2:16" x14ac:dyDescent="0.25">
      <c r="B166">
        <f t="shared" si="113"/>
        <v>-0.36498370327608803</v>
      </c>
      <c r="C166">
        <f t="shared" si="113"/>
        <v>0.15181088300860132</v>
      </c>
      <c r="H166">
        <f t="shared" si="119"/>
        <v>-0.59492074318761046</v>
      </c>
      <c r="I166">
        <f t="shared" si="120"/>
        <v>-0.36797678529459443</v>
      </c>
      <c r="N166">
        <f t="shared" si="117"/>
        <v>-1.1108956592248316</v>
      </c>
      <c r="O166">
        <f t="shared" si="118"/>
        <v>-1.0960819965858262</v>
      </c>
      <c r="P166">
        <f t="shared" si="116"/>
        <v>-1.0752862021641005</v>
      </c>
    </row>
    <row r="167" spans="2:16" x14ac:dyDescent="0.25">
      <c r="B167">
        <f t="shared" si="113"/>
        <v>-0.41218044778664786</v>
      </c>
      <c r="C167">
        <f t="shared" si="113"/>
        <v>-0.1393138615611437</v>
      </c>
      <c r="H167">
        <f t="shared" si="119"/>
        <v>-0.57073546763941307</v>
      </c>
      <c r="I167">
        <f t="shared" si="120"/>
        <v>-0.37135652594597496</v>
      </c>
      <c r="N167">
        <f t="shared" si="117"/>
        <v>-1.0086001717619175</v>
      </c>
      <c r="O167">
        <f t="shared" si="118"/>
        <v>-1.129898821556395</v>
      </c>
      <c r="P167">
        <f t="shared" si="116"/>
        <v>-1.3677551499328546</v>
      </c>
    </row>
    <row r="168" spans="2:16" x14ac:dyDescent="0.25">
      <c r="B168">
        <f t="shared" si="113"/>
        <v>-0.31195621928659717</v>
      </c>
      <c r="C168">
        <f t="shared" si="113"/>
        <v>-0.16151625090748567</v>
      </c>
      <c r="H168">
        <f t="shared" si="119"/>
        <v>-0.61160530923419276</v>
      </c>
      <c r="I168">
        <f t="shared" si="120"/>
        <v>-0.51704920161961365</v>
      </c>
      <c r="N168">
        <f t="shared" si="117"/>
        <v>-0.40939546132519938</v>
      </c>
      <c r="O168">
        <f t="shared" si="118"/>
        <v>-0.56976890234978039</v>
      </c>
      <c r="P168">
        <f t="shared" si="116"/>
        <v>-1.1482869190728824</v>
      </c>
    </row>
    <row r="169" spans="2:16" x14ac:dyDescent="0.25">
      <c r="B169">
        <f t="shared" si="113"/>
        <v>-0.23563703410198963</v>
      </c>
      <c r="C169">
        <f t="shared" si="113"/>
        <v>-0.18319934705382046</v>
      </c>
      <c r="H169">
        <f t="shared" si="119"/>
        <v>-0.37252441304531503</v>
      </c>
      <c r="I169">
        <f t="shared" si="120"/>
        <v>-0.53323719669859382</v>
      </c>
      <c r="N169">
        <f t="shared" si="117"/>
        <v>-1.4520653658369633</v>
      </c>
      <c r="O169">
        <f t="shared" si="118"/>
        <v>-0.53174916875097789</v>
      </c>
      <c r="P169">
        <f t="shared" si="116"/>
        <v>-1.2758869603012259</v>
      </c>
    </row>
    <row r="170" spans="2:16" x14ac:dyDescent="0.25">
      <c r="B170">
        <f>LOG(B192)</f>
        <v>-0.13427876286244333</v>
      </c>
      <c r="C170">
        <f t="shared" ref="C170:C172" si="121">LOG(C192)</f>
        <v>-0.16136800223497486</v>
      </c>
      <c r="H170">
        <f t="shared" si="119"/>
        <v>-0.3190744983576238</v>
      </c>
      <c r="I170">
        <f t="shared" si="120"/>
        <v>-0.5270347050514953</v>
      </c>
      <c r="O170">
        <f t="shared" si="118"/>
        <v>-0.31764170840822703</v>
      </c>
      <c r="P170">
        <f t="shared" si="116"/>
        <v>-1.1368646356539638</v>
      </c>
    </row>
    <row r="171" spans="2:16" x14ac:dyDescent="0.25">
      <c r="C171">
        <f t="shared" si="121"/>
        <v>-0.29686073661760382</v>
      </c>
      <c r="H171">
        <f t="shared" si="119"/>
        <v>-0.46725050069336821</v>
      </c>
      <c r="O171">
        <f t="shared" si="118"/>
        <v>-0.77671556483848925</v>
      </c>
      <c r="P171">
        <f t="shared" si="116"/>
        <v>-1.1468488565605648</v>
      </c>
    </row>
    <row r="172" spans="2:16" x14ac:dyDescent="0.25">
      <c r="C172">
        <f t="shared" si="121"/>
        <v>-0.14921911265537988</v>
      </c>
      <c r="H172">
        <f t="shared" ref="H172:H173" si="122">LOG(H194)</f>
        <v>-0.47104710700746927</v>
      </c>
      <c r="O172">
        <f t="shared" si="118"/>
        <v>-0.61010948764113526</v>
      </c>
      <c r="P172">
        <f>LOG(P194)</f>
        <v>-1.234806427652464</v>
      </c>
    </row>
    <row r="173" spans="2:16" x14ac:dyDescent="0.25">
      <c r="H173">
        <f t="shared" si="122"/>
        <v>-0.44490555142168087</v>
      </c>
      <c r="O173">
        <f t="shared" si="118"/>
        <v>-0.62570090115607002</v>
      </c>
      <c r="P173">
        <f>LOG(P195)</f>
        <v>-1.1146535642098436</v>
      </c>
    </row>
    <row r="174" spans="2:16" x14ac:dyDescent="0.25">
      <c r="O174">
        <f t="shared" si="118"/>
        <v>-0.42637671208800831</v>
      </c>
    </row>
    <row r="175" spans="2:16" x14ac:dyDescent="0.25">
      <c r="O175">
        <f t="shared" si="118"/>
        <v>-0.58614998943867491</v>
      </c>
    </row>
    <row r="176" spans="2:16" x14ac:dyDescent="0.25">
      <c r="O176">
        <f t="shared" si="118"/>
        <v>-0.72434837890589165</v>
      </c>
    </row>
    <row r="177" spans="1:16" x14ac:dyDescent="0.25">
      <c r="O177">
        <f t="shared" si="118"/>
        <v>-0.43215410920313924</v>
      </c>
    </row>
    <row r="179" spans="1:16" x14ac:dyDescent="0.25">
      <c r="A179" s="12" t="s">
        <v>18</v>
      </c>
      <c r="B179" s="13"/>
      <c r="C179" s="14"/>
      <c r="G179" s="12" t="s">
        <v>18</v>
      </c>
      <c r="H179" s="13"/>
      <c r="I179" s="14"/>
      <c r="M179" s="12" t="s">
        <v>18</v>
      </c>
      <c r="N179" s="13"/>
      <c r="O179" s="14"/>
      <c r="P179" s="14"/>
    </row>
    <row r="180" spans="1:16" x14ac:dyDescent="0.25">
      <c r="B180" s="79">
        <f>153/377</f>
        <v>0.40583554376657827</v>
      </c>
      <c r="C180" s="79">
        <v>0.53066666666666662</v>
      </c>
      <c r="D180" s="11"/>
      <c r="E180" s="11"/>
      <c r="F180" s="11"/>
      <c r="G180" s="11"/>
      <c r="H180" s="79">
        <v>0.54347826086956519</v>
      </c>
      <c r="I180" s="79">
        <v>0.38686131386861317</v>
      </c>
      <c r="J180" s="11"/>
      <c r="N180" s="61">
        <v>6.2193126022913256E-2</v>
      </c>
      <c r="O180" s="61">
        <v>6.5466448445171854E-2</v>
      </c>
      <c r="P180" s="61">
        <v>0.15070643642072212</v>
      </c>
    </row>
    <row r="181" spans="1:16" x14ac:dyDescent="0.25">
      <c r="B181" s="79">
        <v>0.38857142857142857</v>
      </c>
      <c r="C181" s="46">
        <v>0.55608591885441527</v>
      </c>
      <c r="D181" s="11"/>
      <c r="E181" s="11"/>
      <c r="F181" s="11"/>
      <c r="G181" s="11"/>
      <c r="H181" s="79">
        <v>0.34818941504178275</v>
      </c>
      <c r="I181" s="79">
        <v>0.1907356948228883</v>
      </c>
      <c r="J181" s="11"/>
      <c r="N181" s="61">
        <v>6.5878378378378372E-2</v>
      </c>
      <c r="O181" s="61">
        <v>9.8966026587887737E-2</v>
      </c>
      <c r="P181" s="61">
        <v>0.14327485380116958</v>
      </c>
    </row>
    <row r="182" spans="1:16" x14ac:dyDescent="0.25">
      <c r="B182" s="79">
        <v>0.37258347978910367</v>
      </c>
      <c r="C182" s="79">
        <v>0.51219512195121952</v>
      </c>
      <c r="D182" s="11"/>
      <c r="E182" s="11"/>
      <c r="F182" s="11"/>
      <c r="G182" s="11"/>
      <c r="H182" s="79">
        <v>0.3116279069767442</v>
      </c>
      <c r="I182" s="79">
        <v>0.39889196675900279</v>
      </c>
      <c r="J182" s="11"/>
      <c r="N182" s="61">
        <v>7.1987480438184662E-2</v>
      </c>
      <c r="O182" s="61">
        <v>0.16641901931649331</v>
      </c>
      <c r="P182" s="61">
        <v>0.10134128166915052</v>
      </c>
    </row>
    <row r="183" spans="1:16" x14ac:dyDescent="0.25">
      <c r="B183" s="79">
        <v>0.42133333333333334</v>
      </c>
      <c r="C183" s="46">
        <v>0.60687960687960685</v>
      </c>
      <c r="D183" s="11"/>
      <c r="E183" s="11"/>
      <c r="F183" s="11"/>
      <c r="G183" s="11"/>
      <c r="H183" s="79">
        <v>0.35233160621761656</v>
      </c>
      <c r="I183" s="79">
        <v>0.53869047619047616</v>
      </c>
      <c r="J183" s="11"/>
      <c r="N183" s="61">
        <v>8.347245409015025E-2</v>
      </c>
      <c r="O183" s="61">
        <v>5.1666666666666666E-2</v>
      </c>
      <c r="P183" s="61">
        <v>0.10771704180064309</v>
      </c>
    </row>
    <row r="184" spans="1:16" x14ac:dyDescent="0.25">
      <c r="B184" s="79">
        <v>0.39733333333333332</v>
      </c>
      <c r="C184" s="46">
        <v>0.78723404255319152</v>
      </c>
      <c r="D184" s="11"/>
      <c r="E184" s="11"/>
      <c r="F184" s="11"/>
      <c r="G184" s="11"/>
      <c r="H184" s="79">
        <v>0.4966216216216216</v>
      </c>
      <c r="I184" s="79">
        <v>0.51533742331288346</v>
      </c>
      <c r="J184" s="11"/>
      <c r="N184" s="61">
        <v>8.1469648562300323E-2</v>
      </c>
      <c r="O184" s="61">
        <v>0.13666666666666666</v>
      </c>
      <c r="P184" s="61">
        <v>7.8751857355126298E-2</v>
      </c>
    </row>
    <row r="185" spans="1:16" x14ac:dyDescent="0.25">
      <c r="B185" s="79">
        <v>0.54742547425474253</v>
      </c>
      <c r="C185" s="79">
        <v>0.59241706161137442</v>
      </c>
      <c r="D185" s="11"/>
      <c r="E185" s="11"/>
      <c r="F185" s="11"/>
      <c r="G185" s="11"/>
      <c r="H185" s="79">
        <v>0.38108882521489973</v>
      </c>
      <c r="I185" s="79">
        <v>0.69189189189189193</v>
      </c>
      <c r="J185" s="11"/>
      <c r="N185" s="61">
        <v>0.14189189189189189</v>
      </c>
      <c r="O185" s="61">
        <v>0.17142857142857143</v>
      </c>
      <c r="P185" s="61">
        <v>0.15746753246753248</v>
      </c>
    </row>
    <row r="186" spans="1:16" x14ac:dyDescent="0.25">
      <c r="B186" s="79">
        <v>0.36990595611285265</v>
      </c>
      <c r="C186" s="79">
        <v>0.72294372294372289</v>
      </c>
      <c r="D186" s="11"/>
      <c r="E186" s="11"/>
      <c r="F186" s="11"/>
      <c r="G186" s="11"/>
      <c r="H186" s="79">
        <v>0.36585365853658536</v>
      </c>
      <c r="I186" s="79">
        <v>0.44588744588744589</v>
      </c>
      <c r="J186" s="11"/>
      <c r="N186" s="61">
        <v>0.11201298701298701</v>
      </c>
      <c r="O186" s="61">
        <v>9.106830122591944E-2</v>
      </c>
      <c r="P186" s="61">
        <v>0.12966252220248667</v>
      </c>
    </row>
    <row r="187" spans="1:16" x14ac:dyDescent="0.25">
      <c r="B187" s="79">
        <v>0.53174603174603174</v>
      </c>
      <c r="C187" s="79">
        <v>0.53462603878116344</v>
      </c>
      <c r="D187" s="11"/>
      <c r="E187" s="11"/>
      <c r="F187" s="11"/>
      <c r="G187" s="11"/>
      <c r="H187" s="79">
        <v>0.30790190735694822</v>
      </c>
      <c r="I187" s="79">
        <v>0.33680555555555558</v>
      </c>
      <c r="J187" s="11"/>
      <c r="N187" s="61">
        <v>6.1359867330016582E-2</v>
      </c>
      <c r="O187" s="61">
        <v>0.12164579606440072</v>
      </c>
      <c r="P187" s="61">
        <v>9.3971631205673756E-2</v>
      </c>
    </row>
    <row r="188" spans="1:16" x14ac:dyDescent="0.25">
      <c r="B188" s="79">
        <v>0.43153526970954359</v>
      </c>
      <c r="C188" s="79">
        <v>1.4184397163120568</v>
      </c>
      <c r="D188" s="11"/>
      <c r="E188" s="11"/>
      <c r="F188" s="11"/>
      <c r="G188" s="11"/>
      <c r="H188" s="79">
        <v>0.2541436464088398</v>
      </c>
      <c r="I188" s="79">
        <v>0.42857142857142855</v>
      </c>
      <c r="J188" s="11"/>
      <c r="N188" s="61">
        <v>7.746478873239436E-2</v>
      </c>
      <c r="O188" s="61">
        <v>8.0152671755725186E-2</v>
      </c>
      <c r="P188" s="61">
        <v>8.408408408408409E-2</v>
      </c>
    </row>
    <row r="189" spans="1:16" x14ac:dyDescent="0.25">
      <c r="B189" s="79">
        <v>0.38709677419354838</v>
      </c>
      <c r="C189" s="79">
        <v>0.72558139534883725</v>
      </c>
      <c r="D189" s="11"/>
      <c r="E189" s="11"/>
      <c r="F189" s="11"/>
      <c r="G189" s="11"/>
      <c r="H189" s="79">
        <v>0.26869806094182824</v>
      </c>
      <c r="I189" s="79">
        <v>0.42524916943521596</v>
      </c>
      <c r="J189" s="11"/>
      <c r="N189" s="61">
        <v>9.8039215686274508E-2</v>
      </c>
      <c r="O189" s="61">
        <v>7.4148296593186377E-2</v>
      </c>
      <c r="P189" s="61">
        <v>4.2879019908116385E-2</v>
      </c>
    </row>
    <row r="190" spans="1:16" x14ac:dyDescent="0.25">
      <c r="B190" s="79">
        <v>0.48757763975155277</v>
      </c>
      <c r="C190" s="79">
        <v>0.68941979522184305</v>
      </c>
      <c r="D190" s="11"/>
      <c r="E190" s="11"/>
      <c r="F190" s="11"/>
      <c r="G190" s="11"/>
      <c r="H190" s="79">
        <v>0.24456521739130435</v>
      </c>
      <c r="I190" s="79">
        <v>0.30405405405405406</v>
      </c>
      <c r="J190" s="11"/>
      <c r="N190" s="61">
        <v>0.38958707360861761</v>
      </c>
      <c r="O190" s="61">
        <v>0.26929674099485418</v>
      </c>
      <c r="P190" s="61">
        <v>7.1074380165289261E-2</v>
      </c>
    </row>
    <row r="191" spans="1:16" x14ac:dyDescent="0.25">
      <c r="B191" s="79">
        <v>0.58125000000000004</v>
      </c>
      <c r="C191" s="79">
        <v>0.6558441558441559</v>
      </c>
      <c r="D191" s="11"/>
      <c r="E191" s="11"/>
      <c r="F191" s="11"/>
      <c r="G191" s="11"/>
      <c r="H191" s="79">
        <v>0.42410714285714285</v>
      </c>
      <c r="I191" s="79">
        <v>0.29292929292929293</v>
      </c>
      <c r="J191" s="11"/>
      <c r="N191" s="61">
        <v>3.5313001605136438E-2</v>
      </c>
      <c r="O191" s="61">
        <v>0.29393468118195959</v>
      </c>
      <c r="P191" s="61">
        <v>5.2980132450331126E-2</v>
      </c>
    </row>
    <row r="192" spans="1:16" x14ac:dyDescent="0.25">
      <c r="B192" s="79">
        <v>0.73404255319148937</v>
      </c>
      <c r="C192" s="79">
        <v>0.68965517241379315</v>
      </c>
      <c r="D192" s="11"/>
      <c r="E192" s="11"/>
      <c r="F192" s="11"/>
      <c r="G192" s="11"/>
      <c r="H192" s="79">
        <v>0.47965116279069769</v>
      </c>
      <c r="I192" s="79">
        <v>0.29714285714285715</v>
      </c>
      <c r="J192" s="11"/>
      <c r="N192" s="61"/>
      <c r="O192" s="61">
        <v>0.48123620309050774</v>
      </c>
      <c r="P192" s="61">
        <v>7.2968490878938641E-2</v>
      </c>
    </row>
    <row r="193" spans="1:16" x14ac:dyDescent="0.25">
      <c r="B193" s="11"/>
      <c r="C193" s="79">
        <v>0.50482315112540188</v>
      </c>
      <c r="D193" s="11"/>
      <c r="E193" s="11"/>
      <c r="F193" s="11"/>
      <c r="G193" s="11"/>
      <c r="H193" s="79">
        <v>0.34099616858237547</v>
      </c>
      <c r="I193" s="11"/>
      <c r="J193" s="11"/>
      <c r="N193" s="61"/>
      <c r="O193" s="61">
        <v>0.16721854304635761</v>
      </c>
      <c r="P193" s="61">
        <v>7.1310116086235484E-2</v>
      </c>
    </row>
    <row r="194" spans="1:16" x14ac:dyDescent="0.25">
      <c r="B194" s="11"/>
      <c r="C194" s="79">
        <v>0.70921985815602839</v>
      </c>
      <c r="D194" s="11"/>
      <c r="E194" s="11"/>
      <c r="F194" s="11"/>
      <c r="G194" s="11"/>
      <c r="H194" s="79">
        <v>0.3380281690140845</v>
      </c>
      <c r="I194" s="11"/>
      <c r="J194" s="11"/>
      <c r="N194" s="61"/>
      <c r="O194" s="61">
        <v>0.24540901502504173</v>
      </c>
      <c r="P194" s="61">
        <v>5.8236272878535771E-2</v>
      </c>
    </row>
    <row r="195" spans="1:16" x14ac:dyDescent="0.25">
      <c r="B195" s="11"/>
      <c r="C195" s="11"/>
      <c r="D195" s="11"/>
      <c r="E195" s="11"/>
      <c r="F195" s="11"/>
      <c r="G195" s="11"/>
      <c r="H195" s="11">
        <v>0.35899999999999999</v>
      </c>
      <c r="I195" s="11"/>
      <c r="J195" s="11"/>
      <c r="N195" s="61"/>
      <c r="O195" s="61">
        <v>0.23675496688741721</v>
      </c>
      <c r="P195" s="61">
        <v>7.6797385620915037E-2</v>
      </c>
    </row>
    <row r="196" spans="1:16" x14ac:dyDescent="0.25">
      <c r="N196" s="61"/>
      <c r="O196" s="61">
        <v>0.37464788732394366</v>
      </c>
      <c r="P196" s="61"/>
    </row>
    <row r="197" spans="1:16" x14ac:dyDescent="0.25">
      <c r="N197" s="61"/>
      <c r="O197" s="61">
        <v>0.25932835820895522</v>
      </c>
      <c r="P197" s="61"/>
    </row>
    <row r="198" spans="1:16" x14ac:dyDescent="0.25">
      <c r="N198" s="61"/>
      <c r="O198" s="61">
        <v>0.18864774624373956</v>
      </c>
      <c r="P198" s="61"/>
    </row>
    <row r="199" spans="1:16" x14ac:dyDescent="0.25">
      <c r="N199" s="61"/>
      <c r="O199" s="61">
        <v>0.36969696969696969</v>
      </c>
      <c r="P199" s="61"/>
    </row>
    <row r="200" spans="1:16" x14ac:dyDescent="0.25">
      <c r="H200" s="78"/>
    </row>
    <row r="201" spans="1:16" x14ac:dyDescent="0.25">
      <c r="A201" s="13"/>
      <c r="B201" s="13"/>
      <c r="C201" s="13"/>
      <c r="G201" s="13"/>
      <c r="H201" s="13"/>
      <c r="I201" s="13"/>
      <c r="M201" s="13"/>
      <c r="N201" s="13"/>
      <c r="O201" s="13"/>
      <c r="P201" s="13"/>
    </row>
    <row r="203" spans="1:16" x14ac:dyDescent="0.25">
      <c r="B203" s="5" t="s">
        <v>23</v>
      </c>
      <c r="C203" s="5"/>
      <c r="H203" s="73" t="s">
        <v>24</v>
      </c>
      <c r="I203" s="5"/>
      <c r="N203" s="74" t="s">
        <v>22</v>
      </c>
      <c r="O203" s="5"/>
      <c r="P203" s="5"/>
    </row>
    <row r="204" spans="1:16" x14ac:dyDescent="0.25">
      <c r="A204" s="8" t="s">
        <v>19</v>
      </c>
      <c r="B204" s="7" t="s">
        <v>114</v>
      </c>
      <c r="C204" s="7" t="s">
        <v>113</v>
      </c>
      <c r="G204" s="8" t="s">
        <v>19</v>
      </c>
      <c r="H204" s="7" t="s">
        <v>114</v>
      </c>
      <c r="I204" s="7" t="s">
        <v>113</v>
      </c>
      <c r="M204" s="8" t="s">
        <v>19</v>
      </c>
      <c r="N204" s="7" t="s">
        <v>114</v>
      </c>
      <c r="O204" s="7" t="s">
        <v>113</v>
      </c>
      <c r="P204" s="7" t="s">
        <v>115</v>
      </c>
    </row>
    <row r="206" spans="1:16" x14ac:dyDescent="0.25">
      <c r="A206" s="9" t="s">
        <v>10</v>
      </c>
      <c r="B206">
        <f>AVERAGE(B236:B257)</f>
        <v>9.2599556203182605</v>
      </c>
      <c r="C206">
        <f>AVERAGE(C236:C257)</f>
        <v>9.4985680986546956</v>
      </c>
      <c r="G206" s="9" t="s">
        <v>10</v>
      </c>
      <c r="H206">
        <f>AVERAGE(H236:H256)</f>
        <v>8.2400039444382127</v>
      </c>
      <c r="I206">
        <f>AVERAGE(I236:I257)</f>
        <v>8.5442126784569989</v>
      </c>
      <c r="M206" s="9" t="s">
        <v>10</v>
      </c>
      <c r="N206">
        <f>AVERAGE(N236:N257)</f>
        <v>8.0153498062944184</v>
      </c>
      <c r="O206">
        <f>AVERAGE(O236:O257)</f>
        <v>7.7453705925211009</v>
      </c>
      <c r="P206">
        <f>AVERAGE(P236:P257)</f>
        <v>8.2289710645929564</v>
      </c>
    </row>
    <row r="207" spans="1:16" x14ac:dyDescent="0.25">
      <c r="A207" s="9" t="s">
        <v>11</v>
      </c>
      <c r="B207">
        <f>_xlfn.STDEV.P(B236:B257)</f>
        <v>1.5324696890565752</v>
      </c>
      <c r="C207">
        <f>_xlfn.STDEV.P(C236:C257)</f>
        <v>1.0715755081691039</v>
      </c>
      <c r="G207" s="9" t="s">
        <v>11</v>
      </c>
      <c r="H207">
        <f>_xlfn.STDEV.P(H236:H256)</f>
        <v>1.0985580827645312</v>
      </c>
      <c r="I207">
        <f>_xlfn.STDEV.P(I236:I257)</f>
        <v>1.064038259773213</v>
      </c>
      <c r="M207" s="9" t="s">
        <v>11</v>
      </c>
      <c r="N207">
        <f>_xlfn.STDEV.P(N236:N257)</f>
        <v>0.70005412198516204</v>
      </c>
      <c r="O207">
        <f>_xlfn.STDEV.P(O236:O257)</f>
        <v>0.76055990824090425</v>
      </c>
      <c r="P207">
        <f>_xlfn.STDEV.P(P236:P257)</f>
        <v>0.87876420281297485</v>
      </c>
    </row>
    <row r="208" spans="1:16" x14ac:dyDescent="0.25">
      <c r="A208" s="9" t="s">
        <v>12</v>
      </c>
      <c r="B208">
        <f>COUNT(B236:B257)</f>
        <v>13</v>
      </c>
      <c r="C208">
        <f>COUNT(C236:C257)</f>
        <v>15</v>
      </c>
      <c r="G208" s="9" t="s">
        <v>12</v>
      </c>
      <c r="H208">
        <f>COUNT(H236:H256)</f>
        <v>16</v>
      </c>
      <c r="I208">
        <f>COUNT(I236:I257)</f>
        <v>13</v>
      </c>
      <c r="M208" s="9" t="s">
        <v>12</v>
      </c>
      <c r="N208">
        <f>COUNT(N236:N257)</f>
        <v>12</v>
      </c>
      <c r="O208">
        <f>COUNT(O236:O257)</f>
        <v>20</v>
      </c>
      <c r="P208">
        <f>COUNT(P236:P257)</f>
        <v>16</v>
      </c>
    </row>
    <row r="210" spans="1:16" x14ac:dyDescent="0.25">
      <c r="A210" s="9" t="s">
        <v>13</v>
      </c>
      <c r="B210">
        <f>B207/(SQRT(B208))</f>
        <v>0.42503061861444907</v>
      </c>
      <c r="C210">
        <f>C207/(SQRT(C208))</f>
        <v>0.27667960648951262</v>
      </c>
      <c r="G210" s="9" t="s">
        <v>13</v>
      </c>
      <c r="H210">
        <f>H207/(SQRT(H208))</f>
        <v>0.27463952069113279</v>
      </c>
      <c r="I210">
        <f>I207/(SQRT(I208))</f>
        <v>0.29511111574367627</v>
      </c>
      <c r="M210" s="9" t="s">
        <v>13</v>
      </c>
      <c r="N210">
        <f>N207/(SQRT(N208))</f>
        <v>0.20208821788772022</v>
      </c>
      <c r="O210">
        <f>O207/(SQRT(O208))</f>
        <v>0.17006636557876642</v>
      </c>
      <c r="P210">
        <f>P207/(SQRT(P208))</f>
        <v>0.21969105070324371</v>
      </c>
    </row>
    <row r="211" spans="1:16" x14ac:dyDescent="0.25">
      <c r="A211" s="9" t="s">
        <v>14</v>
      </c>
      <c r="B211" s="11">
        <f>_xlfn.F.TEST(B214:B235,C214:C235)</f>
        <v>0.32810459800735337</v>
      </c>
      <c r="G211" s="9" t="s">
        <v>14</v>
      </c>
      <c r="H211" s="11">
        <f>_xlfn.F.TEST(H214:H235,I214:I235)</f>
        <v>0.97731007785784563</v>
      </c>
      <c r="M211" s="9" t="s">
        <v>14</v>
      </c>
      <c r="N211" s="11">
        <f>_xlfn.F.TEST(N214:N235,O214:O235)</f>
        <v>0.83120535034291132</v>
      </c>
      <c r="O211" s="11">
        <f>_xlfn.F.TEST(O214:O235,P214:P235)</f>
        <v>0.6688925461727746</v>
      </c>
    </row>
    <row r="212" spans="1:16" x14ac:dyDescent="0.25">
      <c r="A212" s="9" t="s">
        <v>16</v>
      </c>
      <c r="B212" s="4">
        <f>_xlfn.T.TEST(B214:B235,C214:C235,2,2)</f>
        <v>0.5544430095972579</v>
      </c>
      <c r="G212" s="9" t="s">
        <v>16</v>
      </c>
      <c r="H212" s="4">
        <f>_xlfn.T.TEST(H214:H235,I214:I235,2,2)</f>
        <v>0.45699313750296366</v>
      </c>
      <c r="M212" s="9" t="s">
        <v>16</v>
      </c>
      <c r="N212" s="4">
        <f>_xlfn.T.TEST(N214:N235,O214:O235,2,2)</f>
        <v>0.31855568355394248</v>
      </c>
      <c r="O212" s="4">
        <f>_xlfn.T.TEST(O214:O235,P214:P235,2,2)</f>
        <v>8.9726768746065139E-2</v>
      </c>
    </row>
    <row r="214" spans="1:16" x14ac:dyDescent="0.25">
      <c r="A214" s="12" t="s">
        <v>17</v>
      </c>
      <c r="B214" s="13"/>
      <c r="C214" s="13"/>
      <c r="G214" s="12" t="s">
        <v>17</v>
      </c>
      <c r="H214" s="13"/>
      <c r="I214" s="13"/>
      <c r="M214" s="12" t="s">
        <v>17</v>
      </c>
      <c r="N214" s="13"/>
      <c r="O214" s="13"/>
      <c r="P214" s="13"/>
    </row>
    <row r="215" spans="1:16" x14ac:dyDescent="0.25">
      <c r="B215">
        <f t="shared" ref="B215:C225" si="123">LOG(B237)</f>
        <v>0.88000086445627934</v>
      </c>
      <c r="C215">
        <f t="shared" si="123"/>
        <v>0.98465620189185177</v>
      </c>
      <c r="H215">
        <f>LOG(H237)</f>
        <v>0.93389972232418694</v>
      </c>
      <c r="I215">
        <f>LOG(I237)</f>
        <v>0.96290159001009434</v>
      </c>
      <c r="N215">
        <f t="shared" ref="N215:P226" si="124">LOG(N237)</f>
        <v>0.84117004698276221</v>
      </c>
      <c r="O215">
        <f t="shared" si="124"/>
        <v>0.98919165611569704</v>
      </c>
      <c r="P215">
        <f t="shared" si="124"/>
        <v>0.95926206283993332</v>
      </c>
    </row>
    <row r="216" spans="1:16" x14ac:dyDescent="0.25">
      <c r="B216">
        <f t="shared" si="123"/>
        <v>0.9720577860562597</v>
      </c>
      <c r="C216">
        <f t="shared" si="123"/>
        <v>1.0325262463801461</v>
      </c>
      <c r="H216">
        <f t="shared" ref="H216:H230" si="125">LOG(H238)</f>
        <v>0.85820069954848011</v>
      </c>
      <c r="I216">
        <f t="shared" ref="I216:I227" si="126">LOG(I238)</f>
        <v>0.87814330530691487</v>
      </c>
      <c r="N216">
        <f t="shared" si="124"/>
        <v>0.87302533685140415</v>
      </c>
      <c r="O216">
        <f t="shared" si="124"/>
        <v>0.90045680754662349</v>
      </c>
      <c r="P216">
        <f t="shared" si="124"/>
        <v>0.87546346422697896</v>
      </c>
    </row>
    <row r="217" spans="1:16" x14ac:dyDescent="0.25">
      <c r="B217">
        <f t="shared" si="123"/>
        <v>0.97629914061747003</v>
      </c>
      <c r="C217">
        <f t="shared" si="123"/>
        <v>0.90247895999292305</v>
      </c>
      <c r="H217">
        <f t="shared" si="125"/>
        <v>0.94096597865630238</v>
      </c>
      <c r="I217">
        <f t="shared" si="126"/>
        <v>0.92341241760826342</v>
      </c>
      <c r="N217">
        <f t="shared" si="124"/>
        <v>0.92843927062768938</v>
      </c>
      <c r="O217">
        <f t="shared" si="124"/>
        <v>0.87432803134176684</v>
      </c>
      <c r="P217">
        <f t="shared" si="124"/>
        <v>0.94614438133550016</v>
      </c>
    </row>
    <row r="218" spans="1:16" x14ac:dyDescent="0.25">
      <c r="B218">
        <f t="shared" si="123"/>
        <v>0.94644262580238847</v>
      </c>
      <c r="C218">
        <f t="shared" si="123"/>
        <v>1.0016736400191826</v>
      </c>
      <c r="H218">
        <f t="shared" si="125"/>
        <v>0.90519090604572661</v>
      </c>
      <c r="I218">
        <f t="shared" si="126"/>
        <v>0.99729633657654981</v>
      </c>
      <c r="N218">
        <f t="shared" si="124"/>
        <v>0.86724704367617289</v>
      </c>
      <c r="O218">
        <f t="shared" si="124"/>
        <v>0.84083834367633936</v>
      </c>
      <c r="P218">
        <f t="shared" si="124"/>
        <v>0.93349257616736436</v>
      </c>
    </row>
    <row r="219" spans="1:16" x14ac:dyDescent="0.25">
      <c r="B219">
        <f t="shared" si="123"/>
        <v>0.9015223163561652</v>
      </c>
      <c r="C219">
        <f t="shared" si="123"/>
        <v>0.93847013917544231</v>
      </c>
      <c r="H219">
        <f t="shared" si="125"/>
        <v>1.0003945264789367</v>
      </c>
      <c r="I219">
        <f t="shared" si="126"/>
        <v>0.99984771172538156</v>
      </c>
      <c r="N219">
        <f t="shared" si="124"/>
        <v>0.93896979722289009</v>
      </c>
      <c r="O219">
        <f t="shared" si="124"/>
        <v>0.94090442161669419</v>
      </c>
      <c r="P219">
        <f t="shared" si="124"/>
        <v>0.90488286729167011</v>
      </c>
    </row>
    <row r="220" spans="1:16" x14ac:dyDescent="0.25">
      <c r="B220">
        <f t="shared" si="123"/>
        <v>0.90722133399744076</v>
      </c>
      <c r="C220">
        <f t="shared" si="123"/>
        <v>0.98551485097860347</v>
      </c>
      <c r="H220">
        <f t="shared" si="125"/>
        <v>0.91035595167824668</v>
      </c>
      <c r="I220">
        <f t="shared" si="126"/>
        <v>0.99238539223295608</v>
      </c>
      <c r="N220">
        <f t="shared" si="124"/>
        <v>0.9788568422675491</v>
      </c>
      <c r="O220">
        <f t="shared" si="124"/>
        <v>0.87523494645016486</v>
      </c>
      <c r="P220">
        <f t="shared" si="124"/>
        <v>1.0024884831575362</v>
      </c>
    </row>
    <row r="221" spans="1:16" x14ac:dyDescent="0.25">
      <c r="B221">
        <f t="shared" si="123"/>
        <v>1.0002296001082933</v>
      </c>
      <c r="C221">
        <f t="shared" si="123"/>
        <v>0.97557323424145426</v>
      </c>
      <c r="H221">
        <f t="shared" si="125"/>
        <v>0.90739057720801963</v>
      </c>
      <c r="I221">
        <f t="shared" si="126"/>
        <v>0.99136502425466888</v>
      </c>
      <c r="N221">
        <f t="shared" si="124"/>
        <v>0.91488942847583687</v>
      </c>
      <c r="O221">
        <f t="shared" si="124"/>
        <v>0.84053915914331634</v>
      </c>
      <c r="P221">
        <f t="shared" si="124"/>
        <v>0.89199391158145125</v>
      </c>
    </row>
    <row r="222" spans="1:16" x14ac:dyDescent="0.25">
      <c r="B222">
        <f t="shared" si="123"/>
        <v>1.0142609301378045</v>
      </c>
      <c r="C222">
        <f t="shared" si="123"/>
        <v>0.96105623135785356</v>
      </c>
      <c r="H222">
        <f t="shared" si="125"/>
        <v>0.88815910846266644</v>
      </c>
      <c r="I222">
        <f t="shared" si="126"/>
        <v>0.9221007597469526</v>
      </c>
      <c r="N222">
        <f t="shared" si="124"/>
        <v>0.85608030305835292</v>
      </c>
      <c r="O222">
        <f t="shared" si="124"/>
        <v>0.87861893656877532</v>
      </c>
      <c r="P222">
        <f t="shared" si="124"/>
        <v>0.89333457270511241</v>
      </c>
    </row>
    <row r="223" spans="1:16" x14ac:dyDescent="0.25">
      <c r="B223">
        <f t="shared" si="123"/>
        <v>0.93909089081642116</v>
      </c>
      <c r="C223">
        <f t="shared" si="123"/>
        <v>0.98243994176832794</v>
      </c>
      <c r="H223">
        <f t="shared" si="125"/>
        <v>0.81973629283021954</v>
      </c>
      <c r="I223">
        <f t="shared" si="126"/>
        <v>0.8721266386685993</v>
      </c>
      <c r="N223">
        <f t="shared" si="124"/>
        <v>0.91700036108201199</v>
      </c>
      <c r="O223">
        <f t="shared" si="124"/>
        <v>0.89189172547116768</v>
      </c>
      <c r="P223">
        <f t="shared" si="124"/>
        <v>0.9034465824489869</v>
      </c>
    </row>
    <row r="224" spans="1:16" x14ac:dyDescent="0.25">
      <c r="B224">
        <f t="shared" si="123"/>
        <v>0.91832443363457639</v>
      </c>
      <c r="C224">
        <f t="shared" si="123"/>
        <v>0.93062221151882074</v>
      </c>
      <c r="H224">
        <f t="shared" si="125"/>
        <v>0.85602590834250547</v>
      </c>
      <c r="I224">
        <f t="shared" si="126"/>
        <v>0.93217440231212634</v>
      </c>
      <c r="N224">
        <f t="shared" si="124"/>
        <v>0.88208344795758775</v>
      </c>
      <c r="O224">
        <f t="shared" si="124"/>
        <v>0.84086532703505501</v>
      </c>
      <c r="P224">
        <f t="shared" si="124"/>
        <v>0.87214794487397163</v>
      </c>
    </row>
    <row r="225" spans="1:16" x14ac:dyDescent="0.25">
      <c r="B225">
        <f t="shared" si="123"/>
        <v>0.92272611897409318</v>
      </c>
      <c r="C225">
        <f t="shared" si="123"/>
        <v>1.070377520926258</v>
      </c>
      <c r="H225">
        <f t="shared" si="125"/>
        <v>0.90166896942330954</v>
      </c>
      <c r="I225">
        <f t="shared" si="126"/>
        <v>0.85322824911448469</v>
      </c>
      <c r="N225">
        <f t="shared" si="124"/>
        <v>0.91766254049849205</v>
      </c>
      <c r="O225">
        <f t="shared" si="124"/>
        <v>0.92000893921238025</v>
      </c>
      <c r="P225">
        <f t="shared" si="124"/>
        <v>0.87098881376057535</v>
      </c>
    </row>
    <row r="226" spans="1:16" x14ac:dyDescent="0.25">
      <c r="B226">
        <f>LOG(B248)</f>
        <v>0.98138720035047955</v>
      </c>
      <c r="C226">
        <f t="shared" ref="C226:C229" si="127">LOG(C248)</f>
        <v>0.97374016396414786</v>
      </c>
      <c r="H226">
        <f t="shared" si="125"/>
        <v>0.89065629718787187</v>
      </c>
      <c r="I226">
        <f t="shared" si="126"/>
        <v>0.84518039839950043</v>
      </c>
      <c r="N226">
        <f t="shared" si="124"/>
        <v>0.91201662778883219</v>
      </c>
      <c r="O226">
        <f t="shared" si="124"/>
        <v>0.90592830793234269</v>
      </c>
      <c r="P226">
        <f t="shared" si="124"/>
        <v>0.84663860084854481</v>
      </c>
    </row>
    <row r="227" spans="1:16" x14ac:dyDescent="0.25">
      <c r="B227">
        <f>LOG(B249)</f>
        <v>1.1396838334863979</v>
      </c>
      <c r="C227">
        <f t="shared" si="127"/>
        <v>1.0356929278438818</v>
      </c>
      <c r="H227">
        <f t="shared" si="125"/>
        <v>0.96286791181078313</v>
      </c>
      <c r="I227">
        <f t="shared" si="126"/>
        <v>0.89751289954100077</v>
      </c>
      <c r="O227">
        <f t="shared" ref="O227:P230" si="128">LOG(O249)</f>
        <v>0.9609058708139987</v>
      </c>
      <c r="P227">
        <f t="shared" si="128"/>
        <v>0.98288461077522393</v>
      </c>
    </row>
    <row r="228" spans="1:16" x14ac:dyDescent="0.25">
      <c r="C228">
        <f t="shared" si="127"/>
        <v>0.87156549944218775</v>
      </c>
      <c r="H228">
        <f t="shared" si="125"/>
        <v>0.88451088594305349</v>
      </c>
      <c r="O228">
        <f t="shared" si="128"/>
        <v>0.8365434452815883</v>
      </c>
      <c r="P228">
        <f t="shared" si="128"/>
        <v>0.86860890288644732</v>
      </c>
    </row>
    <row r="229" spans="1:16" x14ac:dyDescent="0.25">
      <c r="C229">
        <f t="shared" si="127"/>
        <v>0.97671670436338232</v>
      </c>
      <c r="H229">
        <f t="shared" si="125"/>
        <v>0.88793971366376678</v>
      </c>
      <c r="O229">
        <f t="shared" si="128"/>
        <v>0.89309906713920106</v>
      </c>
      <c r="P229">
        <f t="shared" si="128"/>
        <v>0.96943455120215916</v>
      </c>
    </row>
    <row r="230" spans="1:16" x14ac:dyDescent="0.25">
      <c r="H230">
        <f t="shared" si="125"/>
        <v>1.0498284692004911</v>
      </c>
      <c r="O230">
        <f t="shared" si="128"/>
        <v>0.88904338065739408</v>
      </c>
      <c r="P230">
        <f t="shared" si="128"/>
        <v>0.88606209944073899</v>
      </c>
    </row>
    <row r="231" spans="1:16" x14ac:dyDescent="0.25">
      <c r="O231">
        <f>LOG(O253)</f>
        <v>0.88344497028485025</v>
      </c>
    </row>
    <row r="232" spans="1:16" x14ac:dyDescent="0.25">
      <c r="O232">
        <f>LOG(O254)</f>
        <v>0.86097319984309684</v>
      </c>
    </row>
    <row r="233" spans="1:16" x14ac:dyDescent="0.25">
      <c r="O233">
        <f>LOG(O255)</f>
        <v>0.82970727564069169</v>
      </c>
    </row>
    <row r="234" spans="1:16" x14ac:dyDescent="0.25">
      <c r="O234">
        <f>LOG(O256)</f>
        <v>0.88847627198698598</v>
      </c>
    </row>
    <row r="236" spans="1:16" x14ac:dyDescent="0.25">
      <c r="A236" s="12" t="s">
        <v>18</v>
      </c>
      <c r="B236" s="13"/>
      <c r="C236" s="14"/>
      <c r="G236" s="12" t="s">
        <v>18</v>
      </c>
      <c r="H236" s="13"/>
      <c r="I236" s="14"/>
      <c r="M236" s="12" t="s">
        <v>18</v>
      </c>
      <c r="N236" s="13"/>
      <c r="O236" s="14"/>
      <c r="P236" s="14"/>
    </row>
    <row r="237" spans="1:16" x14ac:dyDescent="0.25">
      <c r="B237" s="80">
        <v>7.5857908496732041</v>
      </c>
      <c r="C237" s="80">
        <v>9.652864321608039</v>
      </c>
      <c r="D237" s="61"/>
      <c r="E237" s="61"/>
      <c r="F237" s="61"/>
      <c r="G237" s="61"/>
      <c r="H237" s="80">
        <v>8.5881520000000009</v>
      </c>
      <c r="I237" s="80">
        <v>9.1812452830188658</v>
      </c>
      <c r="J237" s="61"/>
      <c r="K237" s="61"/>
      <c r="L237" s="61"/>
      <c r="M237" s="61"/>
      <c r="N237" s="61">
        <v>6.9369736842105265</v>
      </c>
      <c r="O237" s="61">
        <v>9.7542000000000009</v>
      </c>
      <c r="P237" s="61">
        <v>9.1046249999999969</v>
      </c>
    </row>
    <row r="238" spans="1:16" x14ac:dyDescent="0.25">
      <c r="B238" s="80">
        <v>9.3768676470588215</v>
      </c>
      <c r="C238" s="80">
        <v>10.777703862660934</v>
      </c>
      <c r="D238" s="61"/>
      <c r="E238" s="61"/>
      <c r="F238" s="61"/>
      <c r="G238" s="61"/>
      <c r="H238" s="80">
        <v>7.2144079999999988</v>
      </c>
      <c r="I238" s="80">
        <v>7.5534142857142861</v>
      </c>
      <c r="J238" s="61"/>
      <c r="K238" s="61"/>
      <c r="L238" s="61"/>
      <c r="M238" s="61"/>
      <c r="N238" s="61">
        <v>7.4649230769230757</v>
      </c>
      <c r="O238" s="61">
        <v>7.9516417910447741</v>
      </c>
      <c r="P238" s="61">
        <v>7.5069489795918392</v>
      </c>
    </row>
    <row r="239" spans="1:16" x14ac:dyDescent="0.25">
      <c r="B239" s="80">
        <v>9.468891509433961</v>
      </c>
      <c r="C239" s="80">
        <v>7.988752380952385</v>
      </c>
      <c r="D239" s="61"/>
      <c r="E239" s="61"/>
      <c r="F239" s="61"/>
      <c r="G239" s="61"/>
      <c r="H239" s="80">
        <v>8.7290298507462651</v>
      </c>
      <c r="I239" s="80">
        <v>8.3832499999999985</v>
      </c>
      <c r="J239" s="61"/>
      <c r="K239" s="61"/>
      <c r="L239" s="61"/>
      <c r="M239" s="61"/>
      <c r="N239" s="61">
        <v>8.4808478260869578</v>
      </c>
      <c r="O239" s="61">
        <v>7.4873482142857162</v>
      </c>
      <c r="P239" s="61">
        <v>8.8337352941176466</v>
      </c>
    </row>
    <row r="240" spans="1:16" x14ac:dyDescent="0.25">
      <c r="B240" s="80">
        <v>8.8398037974683525</v>
      </c>
      <c r="C240" s="80">
        <v>10.038611336032389</v>
      </c>
      <c r="D240" s="61"/>
      <c r="E240" s="61"/>
      <c r="F240" s="61"/>
      <c r="G240" s="61"/>
      <c r="H240" s="80">
        <v>8.0387941176470594</v>
      </c>
      <c r="I240" s="80">
        <v>9.937939226519342</v>
      </c>
      <c r="J240" s="61"/>
      <c r="K240" s="61"/>
      <c r="L240" s="61"/>
      <c r="M240" s="61"/>
      <c r="N240" s="61">
        <v>7.3662599999999978</v>
      </c>
      <c r="O240" s="61">
        <v>6.9316774193548394</v>
      </c>
      <c r="P240" s="61">
        <v>8.5801044776119415</v>
      </c>
    </row>
    <row r="241" spans="2:16" x14ac:dyDescent="0.25">
      <c r="B241" s="80">
        <v>7.971174496644295</v>
      </c>
      <c r="C241" s="80">
        <v>8.6790090090090093</v>
      </c>
      <c r="D241" s="61"/>
      <c r="E241" s="61"/>
      <c r="F241" s="61"/>
      <c r="G241" s="61"/>
      <c r="H241" s="80">
        <v>10.009088435374151</v>
      </c>
      <c r="I241" s="80">
        <v>9.9964940476190485</v>
      </c>
      <c r="J241" s="61"/>
      <c r="K241" s="61"/>
      <c r="L241" s="61"/>
      <c r="M241" s="61"/>
      <c r="N241" s="61">
        <v>8.6889999999999965</v>
      </c>
      <c r="O241" s="61">
        <v>8.7277926829268289</v>
      </c>
      <c r="P241" s="61">
        <v>8.0330943396226395</v>
      </c>
    </row>
    <row r="242" spans="2:16" x14ac:dyDescent="0.25">
      <c r="B242" s="80">
        <v>8.0764653465346523</v>
      </c>
      <c r="C242" s="80">
        <v>9.6719679999999997</v>
      </c>
      <c r="D242" s="61"/>
      <c r="E242" s="61"/>
      <c r="F242" s="61"/>
      <c r="G242" s="61"/>
      <c r="H242" s="80">
        <v>8.1349699248120277</v>
      </c>
      <c r="I242" s="80">
        <v>9.8261953124999994</v>
      </c>
      <c r="J242" s="61"/>
      <c r="K242" s="61"/>
      <c r="L242" s="61"/>
      <c r="M242" s="61"/>
      <c r="N242" s="61">
        <v>9.5248214285714301</v>
      </c>
      <c r="O242" s="61">
        <v>7.5029999999999983</v>
      </c>
      <c r="P242" s="61">
        <v>10.057463917525775</v>
      </c>
    </row>
    <row r="243" spans="2:16" x14ac:dyDescent="0.25">
      <c r="B243" s="80">
        <v>10.005288135593226</v>
      </c>
      <c r="C243" s="80">
        <v>9.4530778443113768</v>
      </c>
      <c r="D243" s="61"/>
      <c r="E243" s="61"/>
      <c r="F243" s="61"/>
      <c r="G243" s="61"/>
      <c r="H243" s="80">
        <v>8.0796133333333326</v>
      </c>
      <c r="I243" s="80">
        <v>9.803135922330096</v>
      </c>
      <c r="J243" s="61"/>
      <c r="K243" s="61"/>
      <c r="L243" s="61"/>
      <c r="M243" s="61"/>
      <c r="N243" s="61">
        <v>8.2203333333333326</v>
      </c>
      <c r="O243" s="61">
        <v>6.9269038461538477</v>
      </c>
      <c r="P243" s="61">
        <v>7.7981917808219183</v>
      </c>
    </row>
    <row r="244" spans="2:16" x14ac:dyDescent="0.25">
      <c r="B244" s="80">
        <v>10.333820895522388</v>
      </c>
      <c r="C244" s="80">
        <v>9.1423160621761692</v>
      </c>
      <c r="D244" s="61"/>
      <c r="E244" s="61"/>
      <c r="F244" s="61"/>
      <c r="G244" s="61"/>
      <c r="H244" s="80">
        <v>7.7296371681415925</v>
      </c>
      <c r="I244" s="80">
        <v>8.3579690721649502</v>
      </c>
      <c r="J244" s="61"/>
      <c r="K244" s="61"/>
      <c r="L244" s="61"/>
      <c r="M244" s="61"/>
      <c r="N244" s="61">
        <v>7.17927027027027</v>
      </c>
      <c r="O244" s="61">
        <v>7.561691176470589</v>
      </c>
      <c r="P244" s="61">
        <v>7.8223018867924514</v>
      </c>
    </row>
    <row r="245" spans="2:16" x14ac:dyDescent="0.25">
      <c r="B245" s="80">
        <v>8.6914230769230745</v>
      </c>
      <c r="C245" s="80">
        <v>9.6037300000000005</v>
      </c>
      <c r="D245" s="61"/>
      <c r="E245" s="61"/>
      <c r="F245" s="61"/>
      <c r="G245" s="61"/>
      <c r="H245" s="80">
        <v>6.6029239130434805</v>
      </c>
      <c r="I245" s="80">
        <v>7.4494916666666633</v>
      </c>
      <c r="J245" s="61"/>
      <c r="K245" s="61"/>
      <c r="L245" s="61"/>
      <c r="M245" s="61"/>
      <c r="N245" s="61">
        <v>8.2603863636363641</v>
      </c>
      <c r="O245" s="61">
        <v>7.7963571428571425</v>
      </c>
      <c r="P245" s="61">
        <v>8.0065714285714282</v>
      </c>
    </row>
    <row r="246" spans="2:16" x14ac:dyDescent="0.25">
      <c r="B246" s="80">
        <v>8.2856089743589756</v>
      </c>
      <c r="C246" s="80">
        <v>8.5235833333333311</v>
      </c>
      <c r="D246" s="61"/>
      <c r="E246" s="61"/>
      <c r="F246" s="61"/>
      <c r="G246" s="61"/>
      <c r="H246" s="80">
        <v>7.1783711340206189</v>
      </c>
      <c r="I246" s="80">
        <v>8.5541015625000014</v>
      </c>
      <c r="J246" s="61"/>
      <c r="K246" s="61"/>
      <c r="L246" s="61"/>
      <c r="M246" s="61"/>
      <c r="N246" s="61">
        <v>7.6222545454545472</v>
      </c>
      <c r="O246" s="61">
        <v>6.9321081081081077</v>
      </c>
      <c r="P246" s="61">
        <v>7.4498571428571427</v>
      </c>
    </row>
    <row r="247" spans="2:16" x14ac:dyDescent="0.25">
      <c r="B247" s="80">
        <v>8.3700127388535073</v>
      </c>
      <c r="C247" s="80">
        <v>11.75919306930693</v>
      </c>
      <c r="D247" s="61"/>
      <c r="E247" s="61"/>
      <c r="F247" s="61"/>
      <c r="G247" s="61"/>
      <c r="H247" s="80">
        <v>7.9738666666666669</v>
      </c>
      <c r="I247" s="80">
        <v>7.1322777777777784</v>
      </c>
      <c r="J247" s="61"/>
      <c r="K247" s="61"/>
      <c r="L247" s="61"/>
      <c r="M247" s="61"/>
      <c r="N247" s="61">
        <v>8.2729907834101386</v>
      </c>
      <c r="O247" s="61">
        <v>8.3178089171974552</v>
      </c>
      <c r="P247" s="61">
        <v>7.4300000000000006</v>
      </c>
    </row>
    <row r="248" spans="2:16" x14ac:dyDescent="0.25">
      <c r="B248" s="80">
        <v>9.5804784946236552</v>
      </c>
      <c r="C248" s="80">
        <v>9.4132623762376237</v>
      </c>
      <c r="D248" s="61"/>
      <c r="E248" s="61"/>
      <c r="F248" s="61"/>
      <c r="G248" s="61"/>
      <c r="H248" s="80">
        <v>7.7742105263157928</v>
      </c>
      <c r="I248" s="80">
        <v>7.0013275862068953</v>
      </c>
      <c r="J248" s="61"/>
      <c r="K248" s="61"/>
      <c r="L248" s="61"/>
      <c r="M248" s="61"/>
      <c r="N248" s="61">
        <v>8.1661363636363653</v>
      </c>
      <c r="O248" s="61">
        <v>8.0524550264550232</v>
      </c>
      <c r="P248" s="61">
        <v>7.0248749999999989</v>
      </c>
    </row>
    <row r="249" spans="2:16" x14ac:dyDescent="0.25">
      <c r="B249" s="80">
        <v>13.793797101449275</v>
      </c>
      <c r="C249" s="80">
        <v>10.856577272727279</v>
      </c>
      <c r="D249" s="61"/>
      <c r="E249" s="61"/>
      <c r="F249" s="61"/>
      <c r="G249" s="61"/>
      <c r="H249" s="80">
        <v>9.1805333333333312</v>
      </c>
      <c r="I249" s="80">
        <v>7.897923076923079</v>
      </c>
      <c r="J249" s="61"/>
      <c r="K249" s="61"/>
      <c r="L249" s="61"/>
      <c r="M249" s="61"/>
      <c r="N249" s="61"/>
      <c r="O249" s="61">
        <v>9.1391513761467866</v>
      </c>
      <c r="P249" s="61">
        <v>9.6135681818181808</v>
      </c>
    </row>
    <row r="250" spans="2:16" x14ac:dyDescent="0.25">
      <c r="B250" s="61"/>
      <c r="C250" s="80">
        <v>7.4398726114649678</v>
      </c>
      <c r="D250" s="61"/>
      <c r="E250" s="61"/>
      <c r="F250" s="61"/>
      <c r="G250" s="61"/>
      <c r="H250" s="80">
        <v>7.6649775280898904</v>
      </c>
      <c r="I250" s="61"/>
      <c r="J250" s="61"/>
      <c r="K250" s="61"/>
      <c r="L250" s="61"/>
      <c r="M250" s="61"/>
      <c r="N250" s="61"/>
      <c r="O250" s="61">
        <v>6.8634653465346549</v>
      </c>
      <c r="P250" s="61">
        <v>7.3893953488372084</v>
      </c>
    </row>
    <row r="251" spans="2:16" x14ac:dyDescent="0.25">
      <c r="B251" s="61"/>
      <c r="C251" s="80">
        <v>9.4779999999999998</v>
      </c>
      <c r="D251" s="61"/>
      <c r="E251" s="61"/>
      <c r="F251" s="61"/>
      <c r="G251" s="61"/>
      <c r="H251" s="80">
        <v>7.7257333333333325</v>
      </c>
      <c r="I251" s="61"/>
      <c r="J251" s="61"/>
      <c r="K251" s="61"/>
      <c r="L251" s="61"/>
      <c r="M251" s="61"/>
      <c r="N251" s="61"/>
      <c r="O251" s="61">
        <v>7.8180612244897922</v>
      </c>
      <c r="P251" s="61">
        <v>9.3203999999999976</v>
      </c>
    </row>
    <row r="252" spans="2:16" x14ac:dyDescent="0.25">
      <c r="B252" s="61"/>
      <c r="C252" s="61"/>
      <c r="D252" s="61"/>
      <c r="E252" s="61"/>
      <c r="F252" s="61"/>
      <c r="G252" s="61"/>
      <c r="H252" s="80">
        <v>11.215753846153843</v>
      </c>
      <c r="I252" s="61"/>
      <c r="J252" s="61"/>
      <c r="K252" s="61"/>
      <c r="L252" s="61"/>
      <c r="M252" s="61"/>
      <c r="N252" s="61"/>
      <c r="O252" s="61">
        <v>7.7453916083916097</v>
      </c>
      <c r="P252" s="61">
        <v>7.6924042553191487</v>
      </c>
    </row>
    <row r="253" spans="2:16" x14ac:dyDescent="0.25"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>
        <v>7.6461879699248172</v>
      </c>
      <c r="P253" s="61"/>
    </row>
    <row r="254" spans="2:16" x14ac:dyDescent="0.25"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  <c r="O254" s="61">
        <v>7.2606115107913691</v>
      </c>
      <c r="P254" s="61"/>
    </row>
    <row r="255" spans="2:16" x14ac:dyDescent="0.25"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  <c r="O255" s="61">
        <v>6.7562743362831847</v>
      </c>
      <c r="P255" s="61"/>
    </row>
    <row r="256" spans="2:16" x14ac:dyDescent="0.25"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  <c r="O256" s="61">
        <v>7.7352841530054679</v>
      </c>
      <c r="P256" s="61"/>
    </row>
    <row r="257" spans="1:16" x14ac:dyDescent="0.25">
      <c r="C257" s="78"/>
    </row>
    <row r="258" spans="1:16" x14ac:dyDescent="0.25">
      <c r="A258" s="13"/>
      <c r="B258" s="13"/>
      <c r="C258" s="13"/>
      <c r="G258" s="13"/>
      <c r="H258" s="13"/>
      <c r="I258" s="13"/>
      <c r="M258" s="13"/>
      <c r="N258" s="13"/>
      <c r="O258" s="13"/>
      <c r="P258" s="13"/>
    </row>
    <row r="261" spans="1:16" ht="28.5" x14ac:dyDescent="0.45">
      <c r="A261" s="1" t="s">
        <v>29</v>
      </c>
    </row>
    <row r="263" spans="1:16" x14ac:dyDescent="0.25">
      <c r="B263" s="5" t="s">
        <v>116</v>
      </c>
      <c r="C263" s="5"/>
      <c r="H263" s="81" t="s">
        <v>117</v>
      </c>
      <c r="I263" s="5"/>
    </row>
    <row r="264" spans="1:16" x14ac:dyDescent="0.25">
      <c r="A264" s="8" t="s">
        <v>5</v>
      </c>
      <c r="B264" s="7" t="s">
        <v>114</v>
      </c>
      <c r="C264" s="7" t="s">
        <v>113</v>
      </c>
      <c r="G264" s="8" t="s">
        <v>5</v>
      </c>
      <c r="H264" s="7" t="s">
        <v>114</v>
      </c>
      <c r="I264" s="7" t="s">
        <v>113</v>
      </c>
    </row>
    <row r="266" spans="1:16" x14ac:dyDescent="0.25">
      <c r="A266" s="9" t="s">
        <v>10</v>
      </c>
      <c r="B266" s="10">
        <f>AVERAGE(B288:B298)</f>
        <v>0.36981818181818177</v>
      </c>
      <c r="C266" s="10">
        <f>AVERAGE(C288:C298)</f>
        <v>0.62736363636363646</v>
      </c>
      <c r="G266" s="9" t="s">
        <v>10</v>
      </c>
      <c r="H266" s="10">
        <f>AVERAGE(H288:H298)</f>
        <v>0.32900000000000001</v>
      </c>
      <c r="I266" s="10">
        <f>AVERAGE(I288:I298)</f>
        <v>0.26322222222222219</v>
      </c>
    </row>
    <row r="267" spans="1:16" x14ac:dyDescent="0.25">
      <c r="A267" s="9" t="s">
        <v>11</v>
      </c>
      <c r="B267">
        <f>_xlfn.STDEV.P(B288:B298)</f>
        <v>4.1741233552836314E-2</v>
      </c>
      <c r="C267">
        <f>_xlfn.STDEV.P(C288:C298)</f>
        <v>0.12058062012783459</v>
      </c>
      <c r="G267" s="9" t="s">
        <v>11</v>
      </c>
      <c r="H267">
        <f>_xlfn.STDEV.P(H288:H298)</f>
        <v>6.1551161276985143E-2</v>
      </c>
      <c r="I267">
        <f>_xlfn.STDEV.P(I288:I298)</f>
        <v>5.1324193510528582E-2</v>
      </c>
    </row>
    <row r="268" spans="1:16" x14ac:dyDescent="0.25">
      <c r="A268" s="9" t="s">
        <v>12</v>
      </c>
      <c r="B268">
        <f>COUNT(B288:B298)</f>
        <v>11</v>
      </c>
      <c r="C268">
        <f>COUNT(C288:C298)</f>
        <v>11</v>
      </c>
      <c r="G268" s="9" t="s">
        <v>12</v>
      </c>
      <c r="H268">
        <f>COUNT(H288:H298)</f>
        <v>11</v>
      </c>
      <c r="I268">
        <f>COUNT(I288:I298)</f>
        <v>9</v>
      </c>
    </row>
    <row r="270" spans="1:16" x14ac:dyDescent="0.25">
      <c r="A270" s="9" t="s">
        <v>13</v>
      </c>
      <c r="B270">
        <f>B267/(SQRT(B268))</f>
        <v>1.2585455452850138E-2</v>
      </c>
      <c r="C270">
        <f>C267/(SQRT(C268))</f>
        <v>3.6356424904763956E-2</v>
      </c>
      <c r="G270" s="9" t="s">
        <v>13</v>
      </c>
      <c r="H270">
        <f>H267/(SQRT(H268))</f>
        <v>1.8558373396946569E-2</v>
      </c>
      <c r="I270">
        <f>I267/(SQRT(I268))</f>
        <v>1.7108064503509528E-2</v>
      </c>
    </row>
    <row r="271" spans="1:16" x14ac:dyDescent="0.25">
      <c r="A271" s="9" t="s">
        <v>14</v>
      </c>
      <c r="B271" s="11">
        <f>_xlfn.F.TEST(B274:B286,C274:C286)</f>
        <v>5.5111832535471042E-2</v>
      </c>
      <c r="G271" s="9" t="s">
        <v>14</v>
      </c>
      <c r="H271" s="11">
        <f>_xlfn.F.TEST(H274:H286,I274:I286)</f>
        <v>0.73005476948329928</v>
      </c>
    </row>
    <row r="272" spans="1:16" x14ac:dyDescent="0.25">
      <c r="A272" s="9" t="s">
        <v>16</v>
      </c>
      <c r="B272" s="4">
        <f>_xlfn.T.TEST(B274:B286,C274:C286,2,2)</f>
        <v>1.5382220969911821E-6</v>
      </c>
      <c r="G272" s="9" t="s">
        <v>16</v>
      </c>
      <c r="H272" s="4">
        <f>_xlfn.T.TEST(H274:H286,I274:I286,2,2)</f>
        <v>2.3157886925887446E-2</v>
      </c>
    </row>
    <row r="274" spans="1:9" x14ac:dyDescent="0.25">
      <c r="A274" s="12" t="s">
        <v>17</v>
      </c>
      <c r="B274" s="13"/>
      <c r="C274" s="13"/>
      <c r="G274" s="12" t="s">
        <v>17</v>
      </c>
      <c r="H274" s="13"/>
      <c r="I274" s="13"/>
    </row>
    <row r="275" spans="1:9" x14ac:dyDescent="0.25">
      <c r="B275">
        <f>LOG(B288)</f>
        <v>-0.51999305704284937</v>
      </c>
      <c r="C275">
        <f>LOG(C288)</f>
        <v>-0.10568393731556154</v>
      </c>
      <c r="H275">
        <f>LOG(H288)</f>
        <v>-0.51144928349955576</v>
      </c>
      <c r="I275">
        <f>LOG(I288)</f>
        <v>-0.60554831917378371</v>
      </c>
    </row>
    <row r="276" spans="1:9" x14ac:dyDescent="0.25">
      <c r="B276">
        <f t="shared" ref="B276:C285" si="129">LOG(B289)</f>
        <v>-0.4788619162959637</v>
      </c>
      <c r="C276">
        <f t="shared" si="129"/>
        <v>-0.43297363384093962</v>
      </c>
      <c r="H276">
        <f t="shared" ref="H276:I285" si="130">LOG(H289)</f>
        <v>-0.50584540598155725</v>
      </c>
      <c r="I276">
        <f t="shared" si="130"/>
        <v>-0.60032627851896181</v>
      </c>
    </row>
    <row r="277" spans="1:9" x14ac:dyDescent="0.25">
      <c r="B277">
        <f t="shared" si="129"/>
        <v>-0.40340290437353976</v>
      </c>
      <c r="C277">
        <f t="shared" si="129"/>
        <v>-0.27572413039921095</v>
      </c>
      <c r="H277">
        <f t="shared" si="130"/>
        <v>-0.66756154008439472</v>
      </c>
      <c r="I277">
        <f t="shared" si="130"/>
        <v>-0.66756154008439472</v>
      </c>
    </row>
    <row r="278" spans="1:9" x14ac:dyDescent="0.25">
      <c r="B278">
        <f t="shared" si="129"/>
        <v>-0.45099673797421219</v>
      </c>
      <c r="C278">
        <f t="shared" si="129"/>
        <v>-0.21183162885883233</v>
      </c>
      <c r="H278">
        <f t="shared" si="130"/>
        <v>-0.57024771999759194</v>
      </c>
      <c r="I278">
        <f t="shared" si="130"/>
        <v>-0.64016451766011195</v>
      </c>
    </row>
    <row r="279" spans="1:9" x14ac:dyDescent="0.25">
      <c r="B279">
        <f t="shared" si="129"/>
        <v>-0.48678239993206096</v>
      </c>
      <c r="C279">
        <f t="shared" si="129"/>
        <v>-0.14630178822382564</v>
      </c>
      <c r="H279">
        <f t="shared" si="130"/>
        <v>-0.37468754903832613</v>
      </c>
      <c r="I279">
        <f t="shared" si="130"/>
        <v>-0.61978875828839397</v>
      </c>
    </row>
    <row r="280" spans="1:9" x14ac:dyDescent="0.25">
      <c r="B280">
        <f t="shared" si="129"/>
        <v>-0.4145392704914993</v>
      </c>
      <c r="C280">
        <f t="shared" si="129"/>
        <v>-0.29843201494407262</v>
      </c>
      <c r="H280">
        <f t="shared" si="130"/>
        <v>-0.4145392704914993</v>
      </c>
      <c r="I280">
        <f t="shared" si="130"/>
        <v>-0.62342304294348805</v>
      </c>
    </row>
    <row r="281" spans="1:9" x14ac:dyDescent="0.25">
      <c r="B281">
        <f t="shared" si="129"/>
        <v>-0.44855000202712486</v>
      </c>
      <c r="C281">
        <f t="shared" si="129"/>
        <v>-0.18909571933129959</v>
      </c>
      <c r="H281">
        <f t="shared" si="130"/>
        <v>-0.59687947882418213</v>
      </c>
      <c r="I281">
        <f t="shared" si="130"/>
        <v>-0.51004152057516539</v>
      </c>
    </row>
    <row r="282" spans="1:9" x14ac:dyDescent="0.25">
      <c r="B282">
        <f t="shared" si="129"/>
        <v>-0.3516399890190684</v>
      </c>
      <c r="C282">
        <f t="shared" si="129"/>
        <v>-0.13194363817695845</v>
      </c>
      <c r="H282">
        <f t="shared" si="130"/>
        <v>-0.46724562100750222</v>
      </c>
      <c r="I282">
        <f t="shared" si="130"/>
        <v>-0.60554831917378371</v>
      </c>
    </row>
    <row r="283" spans="1:9" x14ac:dyDescent="0.25">
      <c r="B283">
        <f t="shared" si="129"/>
        <v>-0.45469288353417592</v>
      </c>
      <c r="C283">
        <f t="shared" si="129"/>
        <v>-0.13966199342900631</v>
      </c>
      <c r="H283">
        <f t="shared" si="130"/>
        <v>-0.43415218132648237</v>
      </c>
      <c r="I283">
        <f t="shared" si="130"/>
        <v>-0.40782324260413316</v>
      </c>
    </row>
    <row r="284" spans="1:9" x14ac:dyDescent="0.25">
      <c r="B284">
        <f t="shared" si="129"/>
        <v>-0.40340290437353976</v>
      </c>
      <c r="C284">
        <f t="shared" si="129"/>
        <v>-0.25492520841794247</v>
      </c>
      <c r="H284">
        <f t="shared" si="130"/>
        <v>-0.40011692792631215</v>
      </c>
    </row>
    <row r="285" spans="1:9" x14ac:dyDescent="0.25">
      <c r="B285">
        <f t="shared" si="129"/>
        <v>-0.36957212497497616</v>
      </c>
      <c r="C285">
        <f t="shared" si="129"/>
        <v>-0.14206473528057098</v>
      </c>
      <c r="H285">
        <f t="shared" si="130"/>
        <v>-0.45842075605341909</v>
      </c>
    </row>
    <row r="286" spans="1:9" x14ac:dyDescent="0.25">
      <c r="A286" s="83"/>
      <c r="B286" s="83"/>
      <c r="C286" s="83"/>
      <c r="D286" s="83"/>
      <c r="E286" s="83"/>
      <c r="F286" s="83"/>
      <c r="G286" s="83"/>
      <c r="H286" s="83"/>
      <c r="I286" s="83"/>
    </row>
    <row r="287" spans="1:9" x14ac:dyDescent="0.25">
      <c r="A287" s="84" t="s">
        <v>18</v>
      </c>
      <c r="B287" s="85"/>
      <c r="C287" s="86"/>
      <c r="D287" s="83"/>
      <c r="E287" s="83"/>
      <c r="F287" s="83"/>
      <c r="G287" s="84" t="s">
        <v>18</v>
      </c>
      <c r="H287" s="85"/>
      <c r="I287" s="86"/>
    </row>
    <row r="288" spans="1:9" x14ac:dyDescent="0.25">
      <c r="A288" s="83"/>
      <c r="B288" s="87">
        <v>0.30199999999999999</v>
      </c>
      <c r="C288" s="87">
        <v>0.78400000000000003</v>
      </c>
      <c r="D288" s="83"/>
      <c r="E288" s="83"/>
      <c r="F288" s="83"/>
      <c r="G288" s="83"/>
      <c r="H288" s="87">
        <v>0.308</v>
      </c>
      <c r="I288" s="82">
        <v>0.248</v>
      </c>
    </row>
    <row r="289" spans="1:9" x14ac:dyDescent="0.25">
      <c r="A289" s="83"/>
      <c r="B289" s="87">
        <v>0.33200000000000002</v>
      </c>
      <c r="C289" s="87">
        <v>0.36899999999999999</v>
      </c>
      <c r="D289" s="83"/>
      <c r="E289" s="83"/>
      <c r="F289" s="83"/>
      <c r="G289" s="83"/>
      <c r="H289" s="87">
        <v>0.312</v>
      </c>
      <c r="I289" s="82">
        <v>0.251</v>
      </c>
    </row>
    <row r="290" spans="1:9" x14ac:dyDescent="0.25">
      <c r="A290" s="83"/>
      <c r="B290" s="87">
        <v>0.39500000000000002</v>
      </c>
      <c r="C290" s="87">
        <v>0.53</v>
      </c>
      <c r="D290" s="83"/>
      <c r="E290" s="83"/>
      <c r="F290" s="83"/>
      <c r="G290" s="83"/>
      <c r="H290" s="87">
        <v>0.215</v>
      </c>
      <c r="I290" s="82">
        <v>0.215</v>
      </c>
    </row>
    <row r="291" spans="1:9" x14ac:dyDescent="0.25">
      <c r="A291" s="83"/>
      <c r="B291" s="87">
        <v>0.35399999999999998</v>
      </c>
      <c r="C291" s="87">
        <v>0.61399999999999999</v>
      </c>
      <c r="D291" s="83"/>
      <c r="E291" s="83"/>
      <c r="F291" s="83"/>
      <c r="G291" s="83"/>
      <c r="H291" s="87">
        <v>0.26900000000000002</v>
      </c>
      <c r="I291" s="82">
        <v>0.22900000000000001</v>
      </c>
    </row>
    <row r="292" spans="1:9" x14ac:dyDescent="0.25">
      <c r="A292" s="83"/>
      <c r="B292" s="87">
        <v>0.32600000000000001</v>
      </c>
      <c r="C292" s="87">
        <v>0.71399999999999997</v>
      </c>
      <c r="D292" s="83"/>
      <c r="E292" s="83"/>
      <c r="F292" s="83"/>
      <c r="G292" s="83"/>
      <c r="H292" s="87">
        <v>0.42199999999999999</v>
      </c>
      <c r="I292" s="82">
        <v>0.24</v>
      </c>
    </row>
    <row r="293" spans="1:9" x14ac:dyDescent="0.25">
      <c r="A293" s="83"/>
      <c r="B293" s="87">
        <v>0.38500000000000001</v>
      </c>
      <c r="C293" s="87">
        <v>0.503</v>
      </c>
      <c r="D293" s="83"/>
      <c r="E293" s="83"/>
      <c r="F293" s="83"/>
      <c r="G293" s="83"/>
      <c r="H293" s="87">
        <v>0.38500000000000001</v>
      </c>
      <c r="I293" s="82">
        <v>0.23799999999999999</v>
      </c>
    </row>
    <row r="294" spans="1:9" x14ac:dyDescent="0.25">
      <c r="A294" s="83"/>
      <c r="B294" s="87">
        <v>0.35599999999999998</v>
      </c>
      <c r="C294" s="87">
        <v>0.64700000000000002</v>
      </c>
      <c r="D294" s="83"/>
      <c r="E294" s="83"/>
      <c r="F294" s="83"/>
      <c r="G294" s="83"/>
      <c r="H294" s="87">
        <v>0.253</v>
      </c>
      <c r="I294" s="82">
        <v>0.309</v>
      </c>
    </row>
    <row r="295" spans="1:9" x14ac:dyDescent="0.25">
      <c r="A295" s="83"/>
      <c r="B295" s="87">
        <v>0.44500000000000001</v>
      </c>
      <c r="C295" s="87">
        <v>0.73799999999999999</v>
      </c>
      <c r="D295" s="83"/>
      <c r="E295" s="83"/>
      <c r="F295" s="83"/>
      <c r="G295" s="83"/>
      <c r="H295" s="87">
        <v>0.34100000000000003</v>
      </c>
      <c r="I295" s="82">
        <v>0.248</v>
      </c>
    </row>
    <row r="296" spans="1:9" x14ac:dyDescent="0.25">
      <c r="A296" s="83"/>
      <c r="B296" s="87">
        <v>0.35099999999999998</v>
      </c>
      <c r="C296" s="87">
        <v>0.72499999999999998</v>
      </c>
      <c r="D296" s="83"/>
      <c r="E296" s="83"/>
      <c r="F296" s="83"/>
      <c r="G296" s="83"/>
      <c r="H296" s="87">
        <v>0.36799999999999999</v>
      </c>
      <c r="I296" s="82">
        <v>0.39100000000000001</v>
      </c>
    </row>
    <row r="297" spans="1:9" x14ac:dyDescent="0.25">
      <c r="A297" s="83"/>
      <c r="B297" s="87">
        <v>0.39500000000000002</v>
      </c>
      <c r="C297" s="87">
        <v>0.55600000000000005</v>
      </c>
      <c r="D297" s="83"/>
      <c r="E297" s="83"/>
      <c r="F297" s="83"/>
      <c r="G297" s="83"/>
      <c r="H297" s="87">
        <v>0.39800000000000002</v>
      </c>
      <c r="I297" s="87"/>
    </row>
    <row r="298" spans="1:9" x14ac:dyDescent="0.25">
      <c r="A298" s="83"/>
      <c r="B298" s="87">
        <v>0.42699999999999999</v>
      </c>
      <c r="C298" s="87">
        <v>0.72099999999999997</v>
      </c>
      <c r="D298" s="83"/>
      <c r="E298" s="83"/>
      <c r="F298" s="83"/>
      <c r="G298" s="83"/>
      <c r="H298" s="87">
        <v>0.34799999999999998</v>
      </c>
      <c r="I298" s="87"/>
    </row>
    <row r="299" spans="1:9" x14ac:dyDescent="0.25">
      <c r="A299" s="83"/>
      <c r="B299" s="83"/>
      <c r="C299" s="83"/>
      <c r="D299" s="83"/>
      <c r="E299" s="83"/>
      <c r="F299" s="83"/>
      <c r="G299" s="83"/>
      <c r="H299" s="82"/>
      <c r="I299" s="83"/>
    </row>
    <row r="300" spans="1:9" x14ac:dyDescent="0.25">
      <c r="A300" s="85"/>
      <c r="B300" s="85"/>
      <c r="C300" s="85"/>
      <c r="D300" s="83"/>
      <c r="E300" s="83"/>
      <c r="F300" s="83"/>
      <c r="G300" s="85"/>
      <c r="H300" s="85"/>
      <c r="I300" s="85"/>
    </row>
    <row r="301" spans="1:9" x14ac:dyDescent="0.25">
      <c r="A301" s="83"/>
      <c r="B301" s="83"/>
      <c r="C301" s="83"/>
      <c r="D301" s="83"/>
      <c r="E301" s="83"/>
      <c r="F301" s="83"/>
      <c r="G301" s="83"/>
      <c r="H301" s="83"/>
      <c r="I301" s="83"/>
    </row>
    <row r="302" spans="1:9" x14ac:dyDescent="0.25">
      <c r="A302" s="83"/>
      <c r="B302" s="88" t="s">
        <v>116</v>
      </c>
      <c r="C302" s="88"/>
      <c r="D302" s="83"/>
      <c r="E302" s="83"/>
      <c r="F302" s="83"/>
      <c r="G302" s="83"/>
      <c r="H302" s="89" t="s">
        <v>117</v>
      </c>
      <c r="I302" s="89"/>
    </row>
    <row r="303" spans="1:9" x14ac:dyDescent="0.25">
      <c r="A303" s="90" t="s">
        <v>19</v>
      </c>
      <c r="B303" s="88" t="s">
        <v>114</v>
      </c>
      <c r="C303" s="88" t="s">
        <v>113</v>
      </c>
      <c r="D303" s="83"/>
      <c r="E303" s="83"/>
      <c r="F303" s="83"/>
      <c r="G303" s="90" t="s">
        <v>19</v>
      </c>
      <c r="H303" s="88" t="s">
        <v>114</v>
      </c>
      <c r="I303" s="88" t="s">
        <v>113</v>
      </c>
    </row>
    <row r="304" spans="1:9" x14ac:dyDescent="0.25">
      <c r="A304" s="83"/>
      <c r="B304" s="83"/>
      <c r="C304" s="83"/>
      <c r="D304" s="83"/>
      <c r="E304" s="83"/>
      <c r="F304" s="83"/>
      <c r="G304" s="83"/>
      <c r="H304" s="83"/>
      <c r="I304" s="83"/>
    </row>
    <row r="305" spans="1:9" x14ac:dyDescent="0.25">
      <c r="A305" s="91" t="s">
        <v>10</v>
      </c>
      <c r="B305" s="10">
        <f>AVERAGE(B327:B337)</f>
        <v>9.0761818181818192</v>
      </c>
      <c r="C305" s="10">
        <f>AVERAGE(C327:C337)</f>
        <v>8.0836363636363622</v>
      </c>
      <c r="D305" s="83"/>
      <c r="E305" s="83"/>
      <c r="F305" s="83"/>
      <c r="G305" s="91" t="s">
        <v>10</v>
      </c>
      <c r="H305" s="10">
        <f>AVERAGE(H327:H337)</f>
        <v>8.4297272727272734</v>
      </c>
      <c r="I305" s="10">
        <f>AVERAGE(I327:I337)</f>
        <v>8.7141111111111105</v>
      </c>
    </row>
    <row r="306" spans="1:9" x14ac:dyDescent="0.25">
      <c r="A306" s="91" t="s">
        <v>11</v>
      </c>
      <c r="B306">
        <f>_xlfn.STDEV.P(B327:B337)</f>
        <v>0.85538166050247266</v>
      </c>
      <c r="C306">
        <f>_xlfn.STDEV.P(C327:C337)</f>
        <v>0.87665959732771492</v>
      </c>
      <c r="D306" s="83"/>
      <c r="E306" s="83"/>
      <c r="F306" s="83"/>
      <c r="G306" s="91" t="s">
        <v>11</v>
      </c>
      <c r="H306">
        <f>_xlfn.STDEV.P(H327:H337)</f>
        <v>1.0097658676336865</v>
      </c>
      <c r="I306">
        <f>_xlfn.STDEV.P(I327:I337)</f>
        <v>1.2165180223759229</v>
      </c>
    </row>
    <row r="307" spans="1:9" x14ac:dyDescent="0.25">
      <c r="A307" s="91" t="s">
        <v>12</v>
      </c>
      <c r="B307">
        <f>COUNT(B327:B337)</f>
        <v>11</v>
      </c>
      <c r="C307">
        <f>COUNT(C327:C337)</f>
        <v>11</v>
      </c>
      <c r="D307" s="83"/>
      <c r="E307" s="83"/>
      <c r="F307" s="83"/>
      <c r="G307" s="91" t="s">
        <v>12</v>
      </c>
      <c r="H307">
        <f>COUNT(H327:H337)</f>
        <v>11</v>
      </c>
      <c r="I307">
        <f>COUNT(I327:I337)</f>
        <v>9</v>
      </c>
    </row>
    <row r="308" spans="1:9" x14ac:dyDescent="0.25">
      <c r="A308" s="83"/>
      <c r="B308" s="83"/>
      <c r="C308" s="83"/>
      <c r="D308" s="83"/>
      <c r="E308" s="83"/>
      <c r="F308" s="83"/>
      <c r="G308" s="83"/>
      <c r="H308" s="83"/>
      <c r="I308" s="83"/>
    </row>
    <row r="309" spans="1:9" x14ac:dyDescent="0.25">
      <c r="A309" s="91" t="s">
        <v>13</v>
      </c>
      <c r="B309">
        <f>B306/(SQRT(B307))</f>
        <v>0.25790727458526064</v>
      </c>
      <c r="C309">
        <f>C306/(SQRT(C307))</f>
        <v>0.26432281392728019</v>
      </c>
      <c r="D309" s="83"/>
      <c r="E309" s="83"/>
      <c r="F309" s="83"/>
      <c r="G309" s="91" t="s">
        <v>13</v>
      </c>
      <c r="H309">
        <f>H306/(SQRT(H307))</f>
        <v>0.30445586445896489</v>
      </c>
      <c r="I309">
        <f>I306/(SQRT(I307))</f>
        <v>0.40550600745864096</v>
      </c>
    </row>
    <row r="310" spans="1:9" x14ac:dyDescent="0.25">
      <c r="A310" s="9" t="s">
        <v>14</v>
      </c>
      <c r="B310" s="11">
        <f>_xlfn.F.TEST(B313:B325,C313:C325)</f>
        <v>0.68717423121445909</v>
      </c>
      <c r="C310" s="83"/>
      <c r="D310" s="83"/>
      <c r="E310" s="83"/>
      <c r="F310" s="83"/>
      <c r="G310" s="9" t="s">
        <v>14</v>
      </c>
      <c r="H310" s="11">
        <f>_xlfn.F.TEST(H313:H325,I313:I325)</f>
        <v>0.61396455476531875</v>
      </c>
      <c r="I310" s="83"/>
    </row>
    <row r="311" spans="1:9" x14ac:dyDescent="0.25">
      <c r="A311" s="9" t="s">
        <v>16</v>
      </c>
      <c r="B311" s="4">
        <f>_xlfn.T.TEST(B313:B325,C313:C325,2,2)</f>
        <v>1.6780165074998625E-2</v>
      </c>
      <c r="C311" s="83"/>
      <c r="D311" s="83"/>
      <c r="E311" s="83"/>
      <c r="F311" s="83"/>
      <c r="G311" s="9" t="s">
        <v>16</v>
      </c>
      <c r="H311" s="4">
        <f>_xlfn.T.TEST(H313:H325,I313:I325,2,2)</f>
        <v>0.61706310230722616</v>
      </c>
      <c r="I311" s="83"/>
    </row>
    <row r="312" spans="1:9" x14ac:dyDescent="0.25">
      <c r="A312" s="83"/>
      <c r="B312" s="83"/>
      <c r="C312" s="83"/>
      <c r="D312" s="83"/>
      <c r="E312" s="83"/>
      <c r="F312" s="83"/>
      <c r="G312" s="83"/>
      <c r="H312" s="83"/>
      <c r="I312" s="83"/>
    </row>
    <row r="313" spans="1:9" x14ac:dyDescent="0.25">
      <c r="A313" s="84" t="s">
        <v>17</v>
      </c>
      <c r="B313" s="84"/>
      <c r="C313" s="85"/>
      <c r="D313" s="83"/>
      <c r="E313" s="83"/>
      <c r="F313" s="83"/>
      <c r="G313" s="84" t="s">
        <v>17</v>
      </c>
      <c r="H313" s="84"/>
      <c r="I313" s="85"/>
    </row>
    <row r="314" spans="1:9" x14ac:dyDescent="0.25">
      <c r="A314" s="83"/>
      <c r="B314" s="83">
        <v>0.96496970400000004</v>
      </c>
      <c r="C314" s="83">
        <v>0.91374499499999995</v>
      </c>
      <c r="D314" s="83"/>
      <c r="E314" s="83"/>
      <c r="F314" s="83"/>
      <c r="G314" s="83"/>
      <c r="H314" s="83">
        <v>0.835599745</v>
      </c>
      <c r="I314" s="83">
        <v>0.99468976899999995</v>
      </c>
    </row>
    <row r="315" spans="1:9" x14ac:dyDescent="0.25">
      <c r="A315" s="83"/>
      <c r="B315" s="83">
        <v>0.97281989599999996</v>
      </c>
      <c r="C315" s="83">
        <v>0.87094295700000002</v>
      </c>
      <c r="D315" s="83"/>
      <c r="E315" s="83"/>
      <c r="F315" s="83"/>
      <c r="G315" s="83"/>
      <c r="H315" s="83">
        <v>0.87747501100000003</v>
      </c>
      <c r="I315" s="83">
        <v>1.035183902</v>
      </c>
    </row>
    <row r="316" spans="1:9" x14ac:dyDescent="0.25">
      <c r="A316" s="83"/>
      <c r="B316" s="83">
        <v>0.99084214999999998</v>
      </c>
      <c r="C316" s="83">
        <v>0.82926328699999996</v>
      </c>
      <c r="D316" s="83"/>
      <c r="E316" s="83"/>
      <c r="F316" s="83"/>
      <c r="G316" s="83"/>
      <c r="H316" s="83">
        <v>0.86532929400000003</v>
      </c>
      <c r="I316" s="83">
        <v>0.99176192200000002</v>
      </c>
    </row>
    <row r="317" spans="1:9" x14ac:dyDescent="0.25">
      <c r="A317" s="83"/>
      <c r="B317" s="83">
        <v>0.95761333500000001</v>
      </c>
      <c r="C317" s="83">
        <v>0.93890037199999998</v>
      </c>
      <c r="D317" s="83"/>
      <c r="E317" s="83"/>
      <c r="F317" s="83"/>
      <c r="G317" s="83"/>
      <c r="H317" s="83">
        <v>0.93822318599999999</v>
      </c>
      <c r="I317" s="83">
        <v>0.91761104599999999</v>
      </c>
    </row>
    <row r="318" spans="1:9" x14ac:dyDescent="0.25">
      <c r="A318" s="83"/>
      <c r="B318" s="83">
        <v>0.89217699900000003</v>
      </c>
      <c r="C318" s="83">
        <v>0.915525547</v>
      </c>
      <c r="D318" s="83"/>
      <c r="E318" s="83"/>
      <c r="F318" s="83"/>
      <c r="G318" s="83"/>
      <c r="H318" s="83">
        <v>1.014185932</v>
      </c>
      <c r="I318" s="83">
        <v>0.87007403999999999</v>
      </c>
    </row>
    <row r="319" spans="1:9" x14ac:dyDescent="0.25">
      <c r="A319" s="83"/>
      <c r="B319" s="83">
        <v>0.92424567899999999</v>
      </c>
      <c r="C319" s="83">
        <v>1.0004734120000001</v>
      </c>
      <c r="D319" s="83"/>
      <c r="E319" s="83"/>
      <c r="F319" s="83"/>
      <c r="G319" s="83"/>
      <c r="H319" s="83">
        <v>0.90182432700000004</v>
      </c>
      <c r="I319" s="83">
        <v>0.87837373500000004</v>
      </c>
    </row>
    <row r="320" spans="1:9" x14ac:dyDescent="0.25">
      <c r="A320" s="83"/>
      <c r="B320" s="83">
        <v>0.91141131099999995</v>
      </c>
      <c r="C320" s="83">
        <v>0.94589746200000002</v>
      </c>
      <c r="D320" s="83"/>
      <c r="E320" s="83"/>
      <c r="F320" s="83"/>
      <c r="G320" s="83"/>
      <c r="H320" s="83">
        <v>0.93793991300000001</v>
      </c>
      <c r="I320" s="83">
        <v>0.90048861199999997</v>
      </c>
    </row>
    <row r="321" spans="1:9" x14ac:dyDescent="0.25">
      <c r="A321" s="83"/>
      <c r="B321" s="83">
        <v>0.94706722600000004</v>
      </c>
      <c r="C321" s="83">
        <v>0.89647586999999995</v>
      </c>
      <c r="D321" s="83"/>
      <c r="E321" s="83"/>
      <c r="F321" s="83"/>
      <c r="G321" s="83"/>
      <c r="H321" s="83">
        <v>0.9379286</v>
      </c>
      <c r="I321" s="83">
        <v>0.86403499500000003</v>
      </c>
    </row>
    <row r="322" spans="1:9" x14ac:dyDescent="0.25">
      <c r="A322" s="83"/>
      <c r="B322" s="83">
        <v>0.91699195200000005</v>
      </c>
      <c r="C322" s="83">
        <v>0.84968838400000002</v>
      </c>
      <c r="D322" s="83"/>
      <c r="E322" s="83"/>
      <c r="F322" s="83"/>
      <c r="G322" s="83"/>
      <c r="H322" s="83">
        <v>0.91875565299999995</v>
      </c>
      <c r="I322" s="83">
        <v>0.97250044599999996</v>
      </c>
    </row>
    <row r="323" spans="1:9" x14ac:dyDescent="0.25">
      <c r="A323" s="83"/>
      <c r="B323" s="83">
        <v>1.0226055599999999</v>
      </c>
      <c r="C323" s="83">
        <v>0.87147338299999999</v>
      </c>
      <c r="D323" s="83"/>
      <c r="E323" s="83"/>
      <c r="F323" s="83"/>
      <c r="G323" s="83"/>
      <c r="H323" s="83">
        <v>0.91990355000000001</v>
      </c>
      <c r="I323" s="83"/>
    </row>
    <row r="324" spans="1:9" x14ac:dyDescent="0.25">
      <c r="A324" s="83"/>
      <c r="B324" s="83">
        <v>1.0152180420000001</v>
      </c>
      <c r="C324" s="83">
        <v>0.92385830199999996</v>
      </c>
      <c r="D324" s="83"/>
      <c r="E324" s="83"/>
      <c r="F324" s="83"/>
      <c r="G324" s="83"/>
      <c r="H324" s="83">
        <v>1.003149461</v>
      </c>
      <c r="I324" s="83"/>
    </row>
    <row r="325" spans="1:9" x14ac:dyDescent="0.25">
      <c r="A325" s="83"/>
      <c r="B325" s="83"/>
      <c r="C325" s="83"/>
      <c r="D325" s="83"/>
      <c r="E325" s="83"/>
      <c r="F325" s="83"/>
      <c r="G325" s="83"/>
      <c r="H325" s="83"/>
      <c r="I325" s="83"/>
    </row>
    <row r="326" spans="1:9" x14ac:dyDescent="0.25">
      <c r="A326" s="84" t="s">
        <v>18</v>
      </c>
      <c r="B326" s="85"/>
      <c r="C326" s="86"/>
      <c r="D326" s="83"/>
      <c r="E326" s="83"/>
      <c r="F326" s="83"/>
      <c r="G326" s="84" t="s">
        <v>18</v>
      </c>
      <c r="H326" s="85"/>
      <c r="I326" s="86"/>
    </row>
    <row r="327" spans="1:9" x14ac:dyDescent="0.25">
      <c r="A327" s="83"/>
      <c r="B327" s="87">
        <v>9.2249999999999996</v>
      </c>
      <c r="C327" s="87">
        <v>8.1989999999999998</v>
      </c>
      <c r="D327" s="83"/>
      <c r="E327" s="83"/>
      <c r="F327" s="83"/>
      <c r="G327" s="83"/>
      <c r="H327" s="87">
        <v>6.8490000000000002</v>
      </c>
      <c r="I327" s="87">
        <v>9.8780000000000001</v>
      </c>
    </row>
    <row r="328" spans="1:9" x14ac:dyDescent="0.25">
      <c r="A328" s="83"/>
      <c r="B328" s="87">
        <v>9.3930000000000007</v>
      </c>
      <c r="C328" s="87">
        <v>7.4290000000000003</v>
      </c>
      <c r="D328" s="83"/>
      <c r="E328" s="83"/>
      <c r="F328" s="83"/>
      <c r="G328" s="83"/>
      <c r="H328" s="87">
        <v>7.5419999999999998</v>
      </c>
      <c r="I328" s="87">
        <v>10.843999999999999</v>
      </c>
    </row>
    <row r="329" spans="1:9" x14ac:dyDescent="0.25">
      <c r="A329" s="83"/>
      <c r="B329" s="87">
        <v>9.7910000000000004</v>
      </c>
      <c r="C329" s="87">
        <v>6.7489999999999997</v>
      </c>
      <c r="D329" s="83"/>
      <c r="E329" s="83"/>
      <c r="F329" s="83"/>
      <c r="G329" s="83"/>
      <c r="H329" s="87">
        <v>7.3339999999999996</v>
      </c>
      <c r="I329" s="87">
        <v>9.8119999999999994</v>
      </c>
    </row>
    <row r="330" spans="1:9" x14ac:dyDescent="0.25">
      <c r="A330" s="83"/>
      <c r="B330" s="87">
        <v>9.07</v>
      </c>
      <c r="C330" s="87">
        <v>8.6880000000000006</v>
      </c>
      <c r="D330" s="83"/>
      <c r="E330" s="83"/>
      <c r="F330" s="83"/>
      <c r="G330" s="83"/>
      <c r="H330" s="87">
        <v>8.6739999999999995</v>
      </c>
      <c r="I330" s="87">
        <v>8.2720000000000002</v>
      </c>
    </row>
    <row r="331" spans="1:9" x14ac:dyDescent="0.25">
      <c r="A331" s="83"/>
      <c r="B331" s="87">
        <v>7.8010000000000002</v>
      </c>
      <c r="C331" s="87">
        <v>8.2319999999999993</v>
      </c>
      <c r="D331" s="83"/>
      <c r="E331" s="83"/>
      <c r="F331" s="83"/>
      <c r="G331" s="83"/>
      <c r="H331" s="87">
        <v>10.332000000000001</v>
      </c>
      <c r="I331" s="87">
        <v>7.4139999999999997</v>
      </c>
    </row>
    <row r="332" spans="1:9" x14ac:dyDescent="0.25">
      <c r="A332" s="83"/>
      <c r="B332" s="87">
        <v>8.3989999999999991</v>
      </c>
      <c r="C332" s="87">
        <v>10.010999999999999</v>
      </c>
      <c r="D332" s="83"/>
      <c r="E332" s="83"/>
      <c r="F332" s="83"/>
      <c r="G332" s="83"/>
      <c r="H332" s="87">
        <v>7.9770000000000003</v>
      </c>
      <c r="I332" s="87">
        <v>7.5570000000000004</v>
      </c>
    </row>
    <row r="333" spans="1:9" x14ac:dyDescent="0.25">
      <c r="A333" s="83"/>
      <c r="B333" s="87">
        <v>8.1549999999999994</v>
      </c>
      <c r="C333" s="87">
        <v>8.8290000000000006</v>
      </c>
      <c r="D333" s="83"/>
      <c r="E333" s="83"/>
      <c r="F333" s="83"/>
      <c r="G333" s="83"/>
      <c r="H333" s="87">
        <v>8.6679999999999993</v>
      </c>
      <c r="I333" s="87">
        <v>7.952</v>
      </c>
    </row>
    <row r="334" spans="1:9" x14ac:dyDescent="0.25">
      <c r="A334" s="83"/>
      <c r="B334" s="87">
        <v>8.8529999999999998</v>
      </c>
      <c r="C334" s="87">
        <v>7.8789999999999996</v>
      </c>
      <c r="D334" s="83"/>
      <c r="E334" s="83"/>
      <c r="F334" s="83"/>
      <c r="G334" s="83"/>
      <c r="H334" s="87">
        <v>8.6679999999999993</v>
      </c>
      <c r="I334" s="87">
        <v>7.3120000000000003</v>
      </c>
    </row>
    <row r="335" spans="1:9" x14ac:dyDescent="0.25">
      <c r="A335" s="83"/>
      <c r="B335" s="87">
        <v>8.26</v>
      </c>
      <c r="C335" s="87">
        <v>7.0739999999999998</v>
      </c>
      <c r="D335" s="83"/>
      <c r="E335" s="83"/>
      <c r="F335" s="83"/>
      <c r="G335" s="83"/>
      <c r="H335" s="87">
        <v>8.2940000000000005</v>
      </c>
      <c r="I335" s="87">
        <v>9.3859999999999992</v>
      </c>
    </row>
    <row r="336" spans="1:9" x14ac:dyDescent="0.25">
      <c r="A336" s="83"/>
      <c r="B336" s="87">
        <v>10.534000000000001</v>
      </c>
      <c r="C336" s="87">
        <v>7.4379999999999997</v>
      </c>
      <c r="D336" s="83"/>
      <c r="E336" s="83"/>
      <c r="F336" s="83"/>
      <c r="G336" s="83"/>
      <c r="H336" s="87">
        <v>8.3160000000000007</v>
      </c>
      <c r="I336" s="83"/>
    </row>
    <row r="337" spans="1:9" x14ac:dyDescent="0.25">
      <c r="A337" s="83"/>
      <c r="B337" s="87">
        <v>10.356999999999999</v>
      </c>
      <c r="C337" s="87">
        <v>8.3919999999999995</v>
      </c>
      <c r="D337" s="83"/>
      <c r="E337" s="83"/>
      <c r="F337" s="83"/>
      <c r="G337" s="83"/>
      <c r="H337" s="87">
        <v>10.073</v>
      </c>
      <c r="I337" s="83"/>
    </row>
    <row r="338" spans="1:9" x14ac:dyDescent="0.25">
      <c r="A338" s="83"/>
      <c r="B338" s="83"/>
      <c r="C338" s="83"/>
      <c r="D338" s="83"/>
      <c r="E338" s="83"/>
      <c r="F338" s="83"/>
      <c r="G338" s="83"/>
      <c r="H338" s="82"/>
      <c r="I338" s="83"/>
    </row>
    <row r="339" spans="1:9" x14ac:dyDescent="0.25">
      <c r="A339" s="85"/>
      <c r="B339" s="85"/>
      <c r="C339" s="85"/>
      <c r="D339" s="83"/>
      <c r="E339" s="83"/>
      <c r="F339" s="83"/>
      <c r="G339" s="85"/>
      <c r="H339" s="85"/>
      <c r="I339" s="85"/>
    </row>
    <row r="340" spans="1:9" x14ac:dyDescent="0.25">
      <c r="A340" s="83"/>
      <c r="B340" s="83"/>
      <c r="C340" s="83"/>
      <c r="D340" s="83"/>
      <c r="E340" s="83"/>
      <c r="F340" s="83"/>
      <c r="G340" s="83"/>
      <c r="H340" s="83"/>
      <c r="I340" s="83"/>
    </row>
    <row r="341" spans="1:9" x14ac:dyDescent="0.25">
      <c r="A341" s="83"/>
      <c r="B341" s="83"/>
      <c r="C341" s="83"/>
      <c r="D341" s="83"/>
      <c r="E341" s="83"/>
      <c r="F341" s="83"/>
      <c r="G341" s="83"/>
      <c r="H341" s="83"/>
      <c r="I341" s="83"/>
    </row>
    <row r="342" spans="1:9" x14ac:dyDescent="0.25">
      <c r="A342" s="83"/>
      <c r="B342" s="83"/>
      <c r="C342" s="83"/>
      <c r="D342" s="83"/>
      <c r="E342" s="83"/>
      <c r="F342" s="83"/>
      <c r="G342" s="83"/>
      <c r="H342" s="83"/>
      <c r="I342" s="83"/>
    </row>
    <row r="343" spans="1:9" x14ac:dyDescent="0.25">
      <c r="A343" s="83"/>
      <c r="B343" s="83"/>
      <c r="C343" s="83"/>
      <c r="D343" s="83"/>
      <c r="E343" s="83"/>
      <c r="F343" s="83"/>
      <c r="G343" s="83"/>
      <c r="H343" s="83"/>
      <c r="I343" s="83"/>
    </row>
    <row r="344" spans="1:9" x14ac:dyDescent="0.25">
      <c r="A344" s="83"/>
      <c r="B344" s="83"/>
      <c r="C344" s="83"/>
      <c r="D344" s="83"/>
      <c r="E344" s="83"/>
      <c r="F344" s="83"/>
      <c r="G344" s="83"/>
      <c r="H344" s="83"/>
      <c r="I344" s="83"/>
    </row>
    <row r="345" spans="1:9" x14ac:dyDescent="0.25">
      <c r="A345" s="83"/>
      <c r="B345" s="83"/>
      <c r="C345" s="83"/>
      <c r="D345" s="83"/>
      <c r="E345" s="83"/>
      <c r="F345" s="83"/>
      <c r="G345" s="83"/>
      <c r="H345" s="83"/>
      <c r="I345" s="83"/>
    </row>
    <row r="370" spans="2:9" x14ac:dyDescent="0.25">
      <c r="B370" s="61"/>
      <c r="C370" s="61"/>
      <c r="D370" s="61"/>
      <c r="E370" s="61"/>
      <c r="F370" s="61"/>
      <c r="G370" s="61"/>
      <c r="H370" s="61"/>
      <c r="I370" s="61"/>
    </row>
    <row r="371" spans="2:9" x14ac:dyDescent="0.25">
      <c r="B371" s="61"/>
      <c r="C371" s="61"/>
      <c r="D371" s="61"/>
      <c r="E371" s="61"/>
      <c r="F371" s="61"/>
      <c r="G371" s="61"/>
      <c r="H371" s="61"/>
      <c r="I371" s="61"/>
    </row>
    <row r="372" spans="2:9" x14ac:dyDescent="0.25">
      <c r="B372" s="61"/>
      <c r="C372" s="61"/>
      <c r="D372" s="61"/>
      <c r="E372" s="61"/>
      <c r="F372" s="61"/>
      <c r="G372" s="61"/>
      <c r="H372" s="61"/>
      <c r="I372" s="6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="70" zoomScaleNormal="70" workbookViewId="0">
      <selection sqref="A1:XFD1"/>
    </sheetView>
  </sheetViews>
  <sheetFormatPr defaultColWidth="11" defaultRowHeight="15.75" x14ac:dyDescent="0.25"/>
  <sheetData>
    <row r="1" spans="1:3" ht="28.5" x14ac:dyDescent="0.45">
      <c r="A1" s="1" t="s">
        <v>119</v>
      </c>
    </row>
    <row r="3" spans="1:3" ht="28.5" x14ac:dyDescent="0.45">
      <c r="A3" s="1" t="s">
        <v>41</v>
      </c>
    </row>
    <row r="6" spans="1:3" ht="18.95" customHeight="1" x14ac:dyDescent="0.45">
      <c r="A6" s="1"/>
    </row>
    <row r="7" spans="1:3" x14ac:dyDescent="0.25">
      <c r="B7" s="5" t="s">
        <v>42</v>
      </c>
      <c r="C7" s="5"/>
    </row>
    <row r="8" spans="1:3" x14ac:dyDescent="0.25">
      <c r="A8" s="8" t="s">
        <v>26</v>
      </c>
      <c r="B8" s="7" t="s">
        <v>6</v>
      </c>
      <c r="C8" s="7" t="s">
        <v>43</v>
      </c>
    </row>
    <row r="10" spans="1:3" x14ac:dyDescent="0.25">
      <c r="A10" s="9" t="s">
        <v>10</v>
      </c>
      <c r="B10">
        <f>AVERAGE(B26:B32)</f>
        <v>59.571428571428569</v>
      </c>
      <c r="C10">
        <f>AVERAGE(C26:C32)</f>
        <v>80.333333333333329</v>
      </c>
    </row>
    <row r="11" spans="1:3" x14ac:dyDescent="0.25">
      <c r="A11" s="9" t="s">
        <v>11</v>
      </c>
      <c r="B11">
        <f>_xlfn.STDEV.P(B26:B32)</f>
        <v>26.895868736704543</v>
      </c>
      <c r="C11">
        <f>_xlfn.STDEV.P(C26:C32)</f>
        <v>28.452689777164398</v>
      </c>
    </row>
    <row r="12" spans="1:3" x14ac:dyDescent="0.25">
      <c r="A12" s="31" t="s">
        <v>12</v>
      </c>
      <c r="B12">
        <f>COUNT(B26:B32)</f>
        <v>7</v>
      </c>
      <c r="C12">
        <f>COUNT(C26:C32)</f>
        <v>3</v>
      </c>
    </row>
    <row r="14" spans="1:3" x14ac:dyDescent="0.25">
      <c r="A14" s="9" t="s">
        <v>13</v>
      </c>
      <c r="B14">
        <f>B11/(SQRT(B12))</f>
        <v>10.165682853193882</v>
      </c>
      <c r="C14">
        <f>C11/(SQRT(C12))</f>
        <v>16.427168102014779</v>
      </c>
    </row>
    <row r="15" spans="1:3" x14ac:dyDescent="0.25">
      <c r="A15" s="9" t="s">
        <v>14</v>
      </c>
      <c r="B15" s="11">
        <f>_xlfn.F.TEST(B18:B24,C18:C24)</f>
        <v>0.97110488721744193</v>
      </c>
    </row>
    <row r="16" spans="1:3" x14ac:dyDescent="0.25">
      <c r="A16" s="9" t="s">
        <v>16</v>
      </c>
      <c r="B16" s="4">
        <f>_xlfn.T.TEST(B18:B24,C18:C24,2,2)</f>
        <v>0.38375108715237827</v>
      </c>
    </row>
    <row r="17" spans="1:3" x14ac:dyDescent="0.25">
      <c r="A17" s="5"/>
      <c r="B17" s="5"/>
      <c r="C17" s="5"/>
    </row>
    <row r="18" spans="1:3" x14ac:dyDescent="0.25">
      <c r="A18" s="9" t="s">
        <v>17</v>
      </c>
      <c r="B18">
        <f t="shared" ref="B18:C20" si="0">LOG(B26)</f>
        <v>1.7403626894942439</v>
      </c>
      <c r="C18">
        <f t="shared" si="0"/>
        <v>1.6334684555795864</v>
      </c>
    </row>
    <row r="19" spans="1:3" x14ac:dyDescent="0.25">
      <c r="B19">
        <f t="shared" si="0"/>
        <v>1.3010299956639813</v>
      </c>
      <c r="C19">
        <f t="shared" si="0"/>
        <v>2.0492180226701815</v>
      </c>
    </row>
    <row r="20" spans="1:3" x14ac:dyDescent="0.25">
      <c r="B20">
        <f t="shared" si="0"/>
        <v>1.8750612633917001</v>
      </c>
      <c r="C20">
        <f t="shared" si="0"/>
        <v>1.9344984512435677</v>
      </c>
    </row>
    <row r="21" spans="1:3" x14ac:dyDescent="0.25">
      <c r="B21">
        <f>LOG(B29)</f>
        <v>1.568201724066995</v>
      </c>
    </row>
    <row r="22" spans="1:3" x14ac:dyDescent="0.25">
      <c r="B22">
        <f>LOG(B30)</f>
        <v>1.7242758696007889</v>
      </c>
    </row>
    <row r="23" spans="1:3" x14ac:dyDescent="0.25">
      <c r="B23">
        <f>LOG(B31)</f>
        <v>1.8195439355418688</v>
      </c>
    </row>
    <row r="24" spans="1:3" x14ac:dyDescent="0.25">
      <c r="B24">
        <f>LOG(B32)</f>
        <v>2.0453229787866576</v>
      </c>
    </row>
    <row r="26" spans="1:3" x14ac:dyDescent="0.25">
      <c r="A26" s="12" t="s">
        <v>18</v>
      </c>
      <c r="B26" s="13">
        <v>55</v>
      </c>
      <c r="C26" s="13">
        <v>43</v>
      </c>
    </row>
    <row r="27" spans="1:3" x14ac:dyDescent="0.25">
      <c r="B27">
        <v>20</v>
      </c>
      <c r="C27">
        <v>112</v>
      </c>
    </row>
    <row r="28" spans="1:3" x14ac:dyDescent="0.25">
      <c r="B28">
        <v>75</v>
      </c>
      <c r="C28">
        <v>86</v>
      </c>
    </row>
    <row r="29" spans="1:3" x14ac:dyDescent="0.25">
      <c r="B29">
        <v>37</v>
      </c>
      <c r="C29" s="2"/>
    </row>
    <row r="30" spans="1:3" x14ac:dyDescent="0.25">
      <c r="B30">
        <v>53</v>
      </c>
      <c r="C30" s="2"/>
    </row>
    <row r="31" spans="1:3" x14ac:dyDescent="0.25">
      <c r="B31">
        <v>66</v>
      </c>
      <c r="C31" s="2"/>
    </row>
    <row r="32" spans="1:3" x14ac:dyDescent="0.25">
      <c r="B32">
        <v>111</v>
      </c>
      <c r="C32" s="2"/>
    </row>
    <row r="33" spans="1:14" x14ac:dyDescent="0.25">
      <c r="A33" s="5"/>
      <c r="B33" s="5"/>
      <c r="C33" s="5"/>
    </row>
    <row r="36" spans="1:14" ht="28.5" x14ac:dyDescent="0.45">
      <c r="A36" s="94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31"/>
      <c r="B39" s="2"/>
      <c r="C39" s="2"/>
      <c r="D39" s="2"/>
      <c r="E39" s="2"/>
      <c r="F39" s="2"/>
      <c r="G39" s="2"/>
      <c r="H39" s="31"/>
      <c r="I39" s="2"/>
      <c r="J39" s="2"/>
      <c r="K39" s="2"/>
      <c r="L39" s="2"/>
      <c r="M39" s="2"/>
      <c r="N39" s="2"/>
    </row>
    <row r="40" spans="1:14" x14ac:dyDescent="0.25">
      <c r="A40" s="31"/>
      <c r="B40" s="95"/>
      <c r="C40" s="95"/>
      <c r="D40" s="2"/>
      <c r="E40" s="2"/>
      <c r="F40" s="2"/>
      <c r="G40" s="2"/>
      <c r="H40" s="31"/>
      <c r="I40" s="95"/>
      <c r="J40" s="95"/>
      <c r="K40" s="2"/>
      <c r="L40" s="2"/>
      <c r="M40" s="2"/>
      <c r="N40" s="2"/>
    </row>
    <row r="41" spans="1:14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31"/>
      <c r="B42" s="2"/>
      <c r="C42" s="2"/>
      <c r="D42" s="2"/>
      <c r="E42" s="2"/>
      <c r="F42" s="2"/>
      <c r="G42" s="2"/>
      <c r="H42" s="31"/>
      <c r="I42" s="2"/>
      <c r="J42" s="2"/>
      <c r="K42" s="2"/>
      <c r="L42" s="2"/>
      <c r="M42" s="2"/>
      <c r="N42" s="2"/>
    </row>
    <row r="43" spans="1:14" x14ac:dyDescent="0.25">
      <c r="A43" s="31"/>
      <c r="B43" s="2"/>
      <c r="C43" s="2"/>
      <c r="D43" s="2"/>
      <c r="E43" s="2"/>
      <c r="F43" s="2"/>
      <c r="G43" s="2"/>
      <c r="H43" s="31"/>
      <c r="I43" s="2"/>
      <c r="J43" s="2"/>
      <c r="K43" s="2"/>
      <c r="L43" s="2"/>
      <c r="M43" s="2"/>
      <c r="N43" s="2"/>
    </row>
    <row r="44" spans="1:14" x14ac:dyDescent="0.25">
      <c r="A44" s="31"/>
      <c r="B44" s="2"/>
      <c r="C44" s="2"/>
      <c r="D44" s="2"/>
      <c r="E44" s="2"/>
      <c r="F44" s="2"/>
      <c r="G44" s="2"/>
      <c r="H44" s="31"/>
      <c r="I44" s="2"/>
      <c r="J44" s="2"/>
      <c r="K44" s="2"/>
      <c r="L44" s="2"/>
      <c r="M44" s="2"/>
      <c r="N44" s="2"/>
    </row>
    <row r="45" spans="1:14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31"/>
      <c r="B46" s="2"/>
      <c r="C46" s="2"/>
      <c r="D46" s="2"/>
      <c r="E46" s="2"/>
      <c r="F46" s="2"/>
      <c r="G46" s="2"/>
      <c r="H46" s="31"/>
      <c r="I46" s="2"/>
      <c r="J46" s="2"/>
      <c r="K46" s="2"/>
      <c r="L46" s="2"/>
      <c r="M46" s="2"/>
      <c r="N46" s="2"/>
    </row>
    <row r="47" spans="1:14" x14ac:dyDescent="0.25">
      <c r="A47" s="31"/>
      <c r="B47" s="3"/>
      <c r="C47" s="2"/>
      <c r="D47" s="2"/>
      <c r="E47" s="2"/>
      <c r="F47" s="2"/>
      <c r="G47" s="2"/>
      <c r="H47" s="31"/>
      <c r="I47" s="3"/>
      <c r="J47" s="2"/>
      <c r="K47" s="2"/>
      <c r="L47" s="2"/>
      <c r="M47" s="2"/>
      <c r="N47" s="2"/>
    </row>
    <row r="48" spans="1:14" x14ac:dyDescent="0.25">
      <c r="A48" s="31"/>
      <c r="B48" s="32"/>
      <c r="C48" s="2"/>
      <c r="D48" s="2"/>
      <c r="E48" s="2"/>
      <c r="F48" s="96"/>
      <c r="G48" s="2"/>
      <c r="H48" s="31"/>
      <c r="I48" s="32"/>
      <c r="J48" s="2"/>
      <c r="K48" s="2"/>
      <c r="L48" s="2"/>
      <c r="M48" s="96"/>
      <c r="N48" s="2"/>
    </row>
    <row r="49" spans="1:14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31"/>
      <c r="B50" s="2"/>
      <c r="C50" s="2"/>
      <c r="D50" s="2"/>
      <c r="E50" s="2"/>
      <c r="F50" s="2"/>
      <c r="G50" s="2"/>
      <c r="H50" s="31"/>
      <c r="I50" s="2"/>
      <c r="J50" s="2"/>
      <c r="K50" s="2"/>
      <c r="L50" s="2"/>
      <c r="M50" s="2"/>
      <c r="N50" s="2"/>
    </row>
    <row r="51" spans="1:14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31"/>
      <c r="B55" s="2"/>
      <c r="C55" s="2"/>
      <c r="D55" s="2"/>
      <c r="E55" s="2"/>
      <c r="F55" s="2"/>
      <c r="G55" s="2"/>
      <c r="H55" s="31"/>
      <c r="I55" s="2"/>
      <c r="J55" s="2"/>
      <c r="K55" s="2"/>
      <c r="L55" s="2"/>
      <c r="M55" s="2"/>
      <c r="N55" s="2"/>
    </row>
    <row r="56" spans="1:14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zoomScale="70" zoomScaleNormal="70" workbookViewId="0"/>
  </sheetViews>
  <sheetFormatPr defaultColWidth="11" defaultRowHeight="15.75" x14ac:dyDescent="0.25"/>
  <sheetData>
    <row r="1" spans="1:13" ht="28.5" x14ac:dyDescent="0.45">
      <c r="A1" s="1" t="s">
        <v>120</v>
      </c>
    </row>
    <row r="3" spans="1:13" ht="28.5" x14ac:dyDescent="0.45">
      <c r="A3" s="1" t="s">
        <v>70</v>
      </c>
    </row>
    <row r="6" spans="1:13" x14ac:dyDescent="0.25">
      <c r="A6" s="9" t="s">
        <v>34</v>
      </c>
      <c r="B6" s="5" t="s">
        <v>25</v>
      </c>
      <c r="C6" s="5"/>
      <c r="H6" s="9" t="s">
        <v>35</v>
      </c>
      <c r="I6" s="5" t="s">
        <v>25</v>
      </c>
      <c r="J6" s="5"/>
    </row>
    <row r="7" spans="1:13" x14ac:dyDescent="0.25">
      <c r="A7" s="8" t="s">
        <v>36</v>
      </c>
      <c r="B7" s="33" t="s">
        <v>37</v>
      </c>
      <c r="C7" s="33" t="s">
        <v>38</v>
      </c>
      <c r="D7" s="5" t="s">
        <v>44</v>
      </c>
      <c r="E7" s="5" t="s">
        <v>45</v>
      </c>
      <c r="F7" s="5" t="s">
        <v>46</v>
      </c>
      <c r="H7" s="8" t="s">
        <v>36</v>
      </c>
      <c r="I7" s="33" t="s">
        <v>37</v>
      </c>
      <c r="J7" s="33" t="s">
        <v>38</v>
      </c>
      <c r="K7" s="5" t="s">
        <v>44</v>
      </c>
      <c r="L7" s="5" t="s">
        <v>45</v>
      </c>
      <c r="M7" s="5" t="s">
        <v>46</v>
      </c>
    </row>
    <row r="9" spans="1:13" x14ac:dyDescent="0.25">
      <c r="A9" s="9" t="s">
        <v>10</v>
      </c>
      <c r="B9">
        <f>AVERAGE(B22:B46)</f>
        <v>1</v>
      </c>
      <c r="C9">
        <f>AVERAGE(C22:C46)</f>
        <v>1.0507926666666667</v>
      </c>
      <c r="D9">
        <f>AVERAGE(D22:D46)</f>
        <v>0.82991199999999987</v>
      </c>
      <c r="E9">
        <f>AVERAGE(E22:E46)</f>
        <v>0.42681333333333332</v>
      </c>
      <c r="F9">
        <f>AVERAGE(F22:F46)</f>
        <v>0.27879100000000001</v>
      </c>
      <c r="H9" s="9" t="s">
        <v>10</v>
      </c>
      <c r="I9">
        <f>AVERAGE(I22:I46)</f>
        <v>1</v>
      </c>
      <c r="J9">
        <f>AVERAGE(J22:J46)</f>
        <v>1.01685</v>
      </c>
      <c r="K9">
        <f>AVERAGE(K22:K46)</f>
        <v>0.93199904999999994</v>
      </c>
      <c r="L9">
        <f>AVERAGE(L22:L46)</f>
        <v>0.59599219999999997</v>
      </c>
      <c r="M9">
        <f>AVERAGE(M22:M46)</f>
        <v>0.48281995</v>
      </c>
    </row>
    <row r="10" spans="1:13" x14ac:dyDescent="0.25">
      <c r="A10" s="9" t="s">
        <v>11</v>
      </c>
      <c r="B10">
        <f>_xlfn.STDEV.P(B22:B46)</f>
        <v>0</v>
      </c>
      <c r="C10">
        <f>_xlfn.STDEV.P(C22:C46)</f>
        <v>6.2784942156185505E-2</v>
      </c>
      <c r="D10">
        <f>_xlfn.STDEV.P(D22:D46)</f>
        <v>5.3547590614953587E-2</v>
      </c>
      <c r="E10">
        <f>_xlfn.STDEV.P(E22:E46)</f>
        <v>3.2184792157511632E-2</v>
      </c>
      <c r="F10">
        <f>_xlfn.STDEV.P(F22:F46)</f>
        <v>3.5682999999999764E-2</v>
      </c>
      <c r="H10" s="9" t="s">
        <v>11</v>
      </c>
      <c r="I10">
        <f>_xlfn.STDEV.P(I22:I46)</f>
        <v>0</v>
      </c>
      <c r="J10">
        <f>_xlfn.STDEV.P(J22:J46)</f>
        <v>1.5463999999999922E-2</v>
      </c>
      <c r="K10">
        <f>_xlfn.STDEV.P(K22:K46)</f>
        <v>1.4778349999999996E-2</v>
      </c>
      <c r="L10">
        <f>_xlfn.STDEV.P(L22:L46)</f>
        <v>4.78711E-2</v>
      </c>
      <c r="M10">
        <f>_xlfn.STDEV.P(M22:M46)</f>
        <v>5.9526250000000204E-2</v>
      </c>
    </row>
    <row r="11" spans="1:13" x14ac:dyDescent="0.25">
      <c r="A11" s="31" t="s">
        <v>12</v>
      </c>
      <c r="B11">
        <f>COUNT(B22:B46)</f>
        <v>3</v>
      </c>
      <c r="C11">
        <f>COUNT(C22:C46)</f>
        <v>3</v>
      </c>
      <c r="D11">
        <f>COUNT(D22:D46)</f>
        <v>3</v>
      </c>
      <c r="E11">
        <f>COUNT(E22:E46)</f>
        <v>3</v>
      </c>
      <c r="F11">
        <f>COUNT(F22:F46)</f>
        <v>2</v>
      </c>
      <c r="H11" s="31" t="s">
        <v>12</v>
      </c>
      <c r="I11">
        <f>COUNT(I22:I46)</f>
        <v>2</v>
      </c>
      <c r="J11">
        <f>COUNT(J22:J46)</f>
        <v>2</v>
      </c>
      <c r="K11">
        <f>COUNT(K22:K46)</f>
        <v>2</v>
      </c>
      <c r="L11">
        <f>COUNT(L22:L46)</f>
        <v>2</v>
      </c>
      <c r="M11">
        <f>COUNT(M22:M46)</f>
        <v>2</v>
      </c>
    </row>
    <row r="13" spans="1:13" x14ac:dyDescent="0.25">
      <c r="A13" s="9" t="s">
        <v>13</v>
      </c>
      <c r="B13">
        <f>B10/(SQRT(B11))</f>
        <v>0</v>
      </c>
      <c r="C13">
        <f>C10/(SQRT(C11))</f>
        <v>3.6248903254928785E-2</v>
      </c>
      <c r="D13">
        <f>D10/(SQRT(D11))</f>
        <v>3.0915715855999334E-2</v>
      </c>
      <c r="E13">
        <f>E10/(SQRT(E11))</f>
        <v>1.8581898415951498E-2</v>
      </c>
      <c r="F13">
        <f>F10/(SQRT(F11))</f>
        <v>2.5231691273079407E-2</v>
      </c>
      <c r="H13" s="9" t="s">
        <v>13</v>
      </c>
      <c r="I13">
        <f>I10/(SQRT(I11))</f>
        <v>0</v>
      </c>
      <c r="J13">
        <f>J10/(SQRT(J11))</f>
        <v>1.0934699264268715E-2</v>
      </c>
      <c r="K13">
        <f>K10/(SQRT(K11))</f>
        <v>1.0449871499748211E-2</v>
      </c>
      <c r="L13">
        <f>L10/(SQRT(L11))</f>
        <v>3.3849979432859334E-2</v>
      </c>
      <c r="M13">
        <f>M10/(SQRT(M11))</f>
        <v>4.2091415033605868E-2</v>
      </c>
    </row>
    <row r="14" spans="1:13" x14ac:dyDescent="0.25">
      <c r="A14" s="9" t="s">
        <v>14</v>
      </c>
      <c r="B14" s="11"/>
      <c r="H14" s="9" t="s">
        <v>14</v>
      </c>
      <c r="I14" s="11"/>
    </row>
    <row r="15" spans="1:13" x14ac:dyDescent="0.25">
      <c r="A15" s="9" t="s">
        <v>16</v>
      </c>
      <c r="B15" s="4"/>
      <c r="F15" s="34"/>
      <c r="H15" s="9" t="s">
        <v>16</v>
      </c>
      <c r="I15" s="4"/>
      <c r="M15" s="34"/>
    </row>
    <row r="16" spans="1:13" x14ac:dyDescent="0.25">
      <c r="A16" s="5"/>
      <c r="B16" s="5"/>
      <c r="C16" s="5"/>
      <c r="D16" s="5"/>
      <c r="E16" s="5"/>
      <c r="F16" s="5"/>
      <c r="H16" s="5"/>
      <c r="I16" s="5"/>
      <c r="J16" s="5"/>
      <c r="K16" s="5"/>
      <c r="L16" s="5"/>
      <c r="M16" s="5"/>
    </row>
    <row r="17" spans="1:13" x14ac:dyDescent="0.25">
      <c r="A17" s="9" t="s">
        <v>17</v>
      </c>
      <c r="B17">
        <f t="shared" ref="B17:F18" si="0">LOG(B22)</f>
        <v>0</v>
      </c>
      <c r="C17">
        <f t="shared" si="0"/>
        <v>1.5640111817770606E-2</v>
      </c>
      <c r="D17">
        <f t="shared" si="0"/>
        <v>-0.10359394659108391</v>
      </c>
      <c r="E17">
        <f t="shared" si="0"/>
        <v>-0.40644369091966437</v>
      </c>
      <c r="F17">
        <f t="shared" si="0"/>
        <v>-0.61420074951253034</v>
      </c>
      <c r="H17" s="9" t="s">
        <v>17</v>
      </c>
      <c r="I17">
        <f t="shared" ref="I17:M18" si="1">LOG(I22)</f>
        <v>0</v>
      </c>
      <c r="J17">
        <f t="shared" si="1"/>
        <v>1.3811817180288222E-2</v>
      </c>
      <c r="K17">
        <f t="shared" si="1"/>
        <v>-3.7526152596337903E-2</v>
      </c>
      <c r="L17">
        <f t="shared" si="1"/>
        <v>-0.26112347937792091</v>
      </c>
      <c r="M17">
        <f t="shared" si="1"/>
        <v>-0.37335819520564162</v>
      </c>
    </row>
    <row r="18" spans="1:13" x14ac:dyDescent="0.25">
      <c r="B18">
        <f t="shared" si="0"/>
        <v>0</v>
      </c>
      <c r="C18">
        <f t="shared" si="0"/>
        <v>5.4525344257484662E-2</v>
      </c>
      <c r="D18">
        <f t="shared" si="0"/>
        <v>-4.312449524040958E-2</v>
      </c>
      <c r="E18">
        <f t="shared" si="0"/>
        <v>-0.32814245655164287</v>
      </c>
      <c r="F18">
        <f t="shared" si="0"/>
        <v>-0.50241525522125907</v>
      </c>
      <c r="I18">
        <f t="shared" si="1"/>
        <v>0</v>
      </c>
      <c r="J18">
        <f t="shared" si="1"/>
        <v>6.0151539797287661E-4</v>
      </c>
      <c r="K18">
        <f t="shared" si="1"/>
        <v>-2.3752117422755209E-2</v>
      </c>
      <c r="L18">
        <f t="shared" si="1"/>
        <v>-0.19120632884750141</v>
      </c>
      <c r="M18">
        <f t="shared" si="1"/>
        <v>-0.26572339842192633</v>
      </c>
    </row>
    <row r="19" spans="1:13" x14ac:dyDescent="0.25">
      <c r="B19">
        <f>LOG(B24)</f>
        <v>0</v>
      </c>
      <c r="C19">
        <f>LOG(C24)</f>
        <v>-7.9159328932214539E-3</v>
      </c>
      <c r="D19">
        <f>LOG(D24)</f>
        <v>-9.8824579804564702E-2</v>
      </c>
      <c r="E19">
        <f>LOG(E24)</f>
        <v>-0.37835020066189723</v>
      </c>
    </row>
    <row r="21" spans="1:13" x14ac:dyDescent="0.25">
      <c r="B21" s="5"/>
      <c r="C21" s="5"/>
      <c r="D21" s="5"/>
      <c r="E21" s="5"/>
      <c r="F21" s="5"/>
      <c r="I21" s="5"/>
      <c r="J21" s="5"/>
      <c r="K21" s="5"/>
      <c r="L21" s="5"/>
      <c r="M21" s="5"/>
    </row>
    <row r="22" spans="1:13" x14ac:dyDescent="0.25">
      <c r="A22" s="12" t="s">
        <v>18</v>
      </c>
      <c r="B22">
        <v>1</v>
      </c>
      <c r="C22">
        <v>1.0366690000000001</v>
      </c>
      <c r="D22">
        <v>0.78778199999999998</v>
      </c>
      <c r="E22">
        <v>0.39224399999999998</v>
      </c>
      <c r="F22">
        <v>0.24310799999999999</v>
      </c>
      <c r="H22" s="12" t="s">
        <v>18</v>
      </c>
      <c r="I22">
        <v>1</v>
      </c>
      <c r="J22">
        <v>1.032314</v>
      </c>
      <c r="K22">
        <v>0.9172207</v>
      </c>
      <c r="L22">
        <v>0.54812110000000003</v>
      </c>
      <c r="M22">
        <v>0.42329369999999999</v>
      </c>
    </row>
    <row r="23" spans="1:13" x14ac:dyDescent="0.25">
      <c r="B23">
        <v>1</v>
      </c>
      <c r="C23">
        <v>1.1337710000000001</v>
      </c>
      <c r="D23">
        <v>0.90547299999999997</v>
      </c>
      <c r="E23">
        <v>0.46973999999999999</v>
      </c>
      <c r="F23">
        <v>0.31447399999999998</v>
      </c>
      <c r="I23">
        <v>1</v>
      </c>
      <c r="J23">
        <v>1.0013860000000001</v>
      </c>
      <c r="K23">
        <v>0.94677739999999999</v>
      </c>
      <c r="L23">
        <v>0.64386330000000003</v>
      </c>
      <c r="M23">
        <v>0.5423462</v>
      </c>
    </row>
    <row r="24" spans="1:13" x14ac:dyDescent="0.25">
      <c r="B24">
        <v>1</v>
      </c>
      <c r="C24">
        <v>0.98193799999999998</v>
      </c>
      <c r="D24">
        <v>0.79648099999999999</v>
      </c>
      <c r="E24">
        <v>0.41845599999999999</v>
      </c>
    </row>
    <row r="25" spans="1:13" x14ac:dyDescent="0.25">
      <c r="A25" s="5"/>
      <c r="B25" s="5"/>
      <c r="C25" s="5"/>
      <c r="D25" s="5"/>
      <c r="E25" s="5"/>
      <c r="F25" s="5"/>
      <c r="H25" s="5"/>
      <c r="I25" s="5"/>
      <c r="J25" s="5"/>
      <c r="K25" s="5"/>
      <c r="L25" s="5"/>
      <c r="M25" s="5"/>
    </row>
  </sheetData>
  <pageMargins left="0.75" right="0.75" top="1" bottom="1" header="0.5" footer="0.5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9"/>
  <sheetViews>
    <sheetView zoomScale="70" zoomScaleNormal="70" workbookViewId="0">
      <selection sqref="A1:XFD1"/>
    </sheetView>
  </sheetViews>
  <sheetFormatPr defaultColWidth="11" defaultRowHeight="15.75" x14ac:dyDescent="0.25"/>
  <cols>
    <col min="1" max="1" width="16.25" customWidth="1"/>
  </cols>
  <sheetData>
    <row r="1" spans="1:15" ht="28.5" x14ac:dyDescent="0.45">
      <c r="A1" s="1" t="s">
        <v>121</v>
      </c>
    </row>
    <row r="3" spans="1:15" ht="28.5" x14ac:dyDescent="0.45">
      <c r="A3" s="1" t="s">
        <v>0</v>
      </c>
    </row>
    <row r="4" spans="1:15" x14ac:dyDescent="0.25">
      <c r="B4" s="5" t="s">
        <v>24</v>
      </c>
      <c r="C4" s="5"/>
      <c r="E4" s="9" t="s">
        <v>47</v>
      </c>
      <c r="F4" s="5" t="s">
        <v>24</v>
      </c>
      <c r="G4" s="5"/>
      <c r="J4" s="5" t="s">
        <v>24</v>
      </c>
      <c r="K4" s="5"/>
      <c r="N4" s="5" t="s">
        <v>24</v>
      </c>
      <c r="O4" s="5"/>
    </row>
    <row r="5" spans="1:15" x14ac:dyDescent="0.25">
      <c r="A5" s="8" t="s">
        <v>32</v>
      </c>
      <c r="B5" s="7" t="s">
        <v>6</v>
      </c>
      <c r="C5" s="7" t="s">
        <v>7</v>
      </c>
      <c r="E5" s="8" t="s">
        <v>48</v>
      </c>
      <c r="F5" s="7" t="s">
        <v>6</v>
      </c>
      <c r="G5" s="7" t="s">
        <v>7</v>
      </c>
      <c r="H5" s="5"/>
      <c r="I5" s="8" t="s">
        <v>49</v>
      </c>
      <c r="J5" s="7" t="s">
        <v>6</v>
      </c>
      <c r="K5" s="7" t="s">
        <v>7</v>
      </c>
      <c r="L5" s="5"/>
      <c r="M5" s="8" t="s">
        <v>50</v>
      </c>
      <c r="N5" s="7" t="s">
        <v>6</v>
      </c>
      <c r="O5" s="7" t="s">
        <v>7</v>
      </c>
    </row>
    <row r="7" spans="1:15" x14ac:dyDescent="0.25">
      <c r="A7" s="9" t="s">
        <v>10</v>
      </c>
      <c r="B7">
        <f>AVERAGE(B30:B44)</f>
        <v>0.37016446666666675</v>
      </c>
      <c r="C7">
        <f>AVERAGE(C30:C44)</f>
        <v>0.26776857142857147</v>
      </c>
      <c r="E7" s="9" t="s">
        <v>10</v>
      </c>
      <c r="F7">
        <f>AVERAGE(F30:F44)</f>
        <v>0.65929400000000016</v>
      </c>
      <c r="G7">
        <f>AVERAGE(G30:G44)</f>
        <v>0.70249428571428563</v>
      </c>
      <c r="I7" s="9" t="s">
        <v>10</v>
      </c>
      <c r="J7">
        <f>AVERAGE(J30:J44)</f>
        <v>0.17913166666666669</v>
      </c>
      <c r="K7">
        <f>AVERAGE(K30:K44)</f>
        <v>0.17527878571428571</v>
      </c>
      <c r="M7" s="9" t="s">
        <v>10</v>
      </c>
      <c r="N7">
        <f>AVERAGE(N30:N44)</f>
        <v>0.16157413333333334</v>
      </c>
      <c r="O7">
        <f>AVERAGE(O30:O44)</f>
        <v>0.12239842857142859</v>
      </c>
    </row>
    <row r="8" spans="1:15" x14ac:dyDescent="0.25">
      <c r="A8" s="9" t="s">
        <v>11</v>
      </c>
      <c r="B8">
        <f>_xlfn.STDEV.P(B30:B44)</f>
        <v>0.34825011304288495</v>
      </c>
      <c r="C8">
        <f>_xlfn.STDEV.P(C30:C44)</f>
        <v>0.21612718316098509</v>
      </c>
      <c r="E8" s="9" t="s">
        <v>11</v>
      </c>
      <c r="F8">
        <f>_xlfn.STDEV.P(F30:F44)</f>
        <v>0.23476627012470619</v>
      </c>
      <c r="G8">
        <f>_xlfn.STDEV.P(G30:G44)</f>
        <v>0.18848630687795292</v>
      </c>
      <c r="I8" s="9" t="s">
        <v>11</v>
      </c>
      <c r="J8">
        <f>_xlfn.STDEV.P(J30:J44)</f>
        <v>0.15028432049093551</v>
      </c>
      <c r="K8">
        <f>_xlfn.STDEV.P(K30:K44)</f>
        <v>0.12437733245777234</v>
      </c>
      <c r="M8" s="9" t="s">
        <v>11</v>
      </c>
      <c r="N8">
        <f>_xlfn.STDEV.P(N30:N44)</f>
        <v>0.16758628309734125</v>
      </c>
      <c r="O8">
        <f>_xlfn.STDEV.P(O30:O44)</f>
        <v>0.15876437168679258</v>
      </c>
    </row>
    <row r="9" spans="1:15" x14ac:dyDescent="0.25">
      <c r="A9" s="31" t="s">
        <v>12</v>
      </c>
      <c r="B9">
        <f>COUNT(B30:B44)</f>
        <v>15</v>
      </c>
      <c r="C9">
        <f>COUNT(C30:C44)</f>
        <v>14</v>
      </c>
      <c r="E9" s="31" t="s">
        <v>12</v>
      </c>
      <c r="F9">
        <f>COUNT(F30:F44)</f>
        <v>15</v>
      </c>
      <c r="G9">
        <f>COUNT(G30:G44)</f>
        <v>14</v>
      </c>
      <c r="I9" s="31" t="s">
        <v>12</v>
      </c>
      <c r="J9">
        <f>COUNT(J30:J44)</f>
        <v>15</v>
      </c>
      <c r="K9">
        <f>COUNT(K30:K44)</f>
        <v>14</v>
      </c>
      <c r="M9" s="31" t="s">
        <v>12</v>
      </c>
      <c r="N9">
        <f>COUNT(N30:N44)</f>
        <v>15</v>
      </c>
      <c r="O9">
        <f>COUNT(O30:O44)</f>
        <v>14</v>
      </c>
    </row>
    <row r="11" spans="1:15" x14ac:dyDescent="0.25">
      <c r="A11" s="9" t="s">
        <v>13</v>
      </c>
      <c r="B11">
        <f>B8/(SQRT(B9))</f>
        <v>8.991779254199625E-2</v>
      </c>
      <c r="C11">
        <f>C8/(SQRT(C9))</f>
        <v>5.7762419382638888E-2</v>
      </c>
      <c r="E11" s="9" t="s">
        <v>13</v>
      </c>
      <c r="F11">
        <f>F8/(SQRT(F9))</f>
        <v>6.0616390296281256E-2</v>
      </c>
      <c r="G11">
        <f>G8/(SQRT(G9))</f>
        <v>5.0375084459688038E-2</v>
      </c>
      <c r="I11" s="9" t="s">
        <v>13</v>
      </c>
      <c r="J11">
        <f>J8/(SQRT(J9))</f>
        <v>3.8803244697166082E-2</v>
      </c>
      <c r="K11">
        <f>K8/(SQRT(K9))</f>
        <v>3.3241240338418729E-2</v>
      </c>
      <c r="M11" s="9" t="s">
        <v>13</v>
      </c>
      <c r="N11">
        <f>N8/(SQRT(N9))</f>
        <v>4.3270592232586946E-2</v>
      </c>
      <c r="O11">
        <f>O8/(SQRT(O9))</f>
        <v>4.2431563148457932E-2</v>
      </c>
    </row>
    <row r="12" spans="1:15" x14ac:dyDescent="0.25">
      <c r="A12" s="9" t="s">
        <v>14</v>
      </c>
      <c r="B12" s="11">
        <f>_xlfn.F.TEST(B15:B29,C15:C29)</f>
        <v>0.24761586443789715</v>
      </c>
      <c r="E12" s="9" t="s">
        <v>14</v>
      </c>
      <c r="F12" s="11">
        <f>_xlfn.F.TEST(F15:F29,G15:G29)</f>
        <v>8.8049114748543031E-2</v>
      </c>
      <c r="I12" s="9" t="s">
        <v>14</v>
      </c>
      <c r="J12" s="11">
        <f>_xlfn.F.TEST(J15:J29,K15:K29)</f>
        <v>0.40871337270296981</v>
      </c>
      <c r="M12" s="9" t="s">
        <v>14</v>
      </c>
      <c r="N12" s="11">
        <f>_xlfn.F.TEST(N15:N29,O15:O29)</f>
        <v>0.18336526456239996</v>
      </c>
    </row>
    <row r="13" spans="1:15" x14ac:dyDescent="0.25">
      <c r="A13" s="9" t="s">
        <v>16</v>
      </c>
      <c r="B13" s="4">
        <f>_xlfn.T.TEST(B15:B29,C15:C29,2,2)</f>
        <v>0.92768986004638521</v>
      </c>
      <c r="E13" s="9" t="s">
        <v>16</v>
      </c>
      <c r="F13" s="4">
        <f>_xlfn.T.TEST(F15:F29,G15:G29,2,2)</f>
        <v>0.46790349133594267</v>
      </c>
      <c r="I13" s="9" t="s">
        <v>16</v>
      </c>
      <c r="J13" s="4">
        <f>_xlfn.T.TEST(J15:J29,K15:K29,2,2)</f>
        <v>0.70243240765628456</v>
      </c>
      <c r="M13" s="9" t="s">
        <v>16</v>
      </c>
      <c r="N13" s="4">
        <f>_xlfn.T.TEST(N15:N29,O15:O29,2,2)</f>
        <v>0.21212678025729692</v>
      </c>
    </row>
    <row r="14" spans="1:15" x14ac:dyDescent="0.25">
      <c r="A14" s="5"/>
      <c r="B14" s="5"/>
      <c r="C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 x14ac:dyDescent="0.25">
      <c r="A15" s="9" t="s">
        <v>17</v>
      </c>
      <c r="B15">
        <f t="shared" ref="B15:C28" si="0">LOG(B30)</f>
        <v>-0.60638093081634026</v>
      </c>
      <c r="C15">
        <f t="shared" si="0"/>
        <v>-0.17677102734285183</v>
      </c>
      <c r="E15" s="9" t="s">
        <v>17</v>
      </c>
      <c r="F15">
        <f t="shared" ref="F15:G28" si="1">LOG(F30)</f>
        <v>-9.0235965709923413E-2</v>
      </c>
      <c r="G15">
        <f t="shared" si="1"/>
        <v>-0.26574838315972116</v>
      </c>
      <c r="I15" s="9" t="s">
        <v>17</v>
      </c>
      <c r="J15">
        <f t="shared" ref="J15:K28" si="2">LOG(J30)</f>
        <v>-1.2468997588131896</v>
      </c>
      <c r="K15">
        <f t="shared" si="2"/>
        <v>-0.34596407288875736</v>
      </c>
      <c r="M15" s="9" t="s">
        <v>17</v>
      </c>
      <c r="N15">
        <f t="shared" ref="N15:O28" si="3">LOG(N30)</f>
        <v>-0.88281822464635007</v>
      </c>
      <c r="O15">
        <f t="shared" si="3"/>
        <v>-2.1655157146651947</v>
      </c>
    </row>
    <row r="16" spans="1:15" x14ac:dyDescent="0.25">
      <c r="B16">
        <f t="shared" si="0"/>
        <v>-0.10289107264081873</v>
      </c>
      <c r="C16">
        <f t="shared" si="0"/>
        <v>-0.75968793127392431</v>
      </c>
      <c r="F16">
        <f t="shared" si="1"/>
        <v>-0.32023606405933402</v>
      </c>
      <c r="G16">
        <f t="shared" si="1"/>
        <v>-5.001507599420553E-2</v>
      </c>
      <c r="J16">
        <f t="shared" si="2"/>
        <v>-0.40155750579767213</v>
      </c>
      <c r="K16">
        <f t="shared" si="2"/>
        <v>-1.0021245451884981</v>
      </c>
      <c r="N16">
        <f t="shared" si="3"/>
        <v>-0.90327069108547331</v>
      </c>
      <c r="O16">
        <f t="shared" si="3"/>
        <v>-2.0330139748820621</v>
      </c>
    </row>
    <row r="17" spans="1:15" x14ac:dyDescent="0.25">
      <c r="B17">
        <f t="shared" si="0"/>
        <v>-1.4523360353683166</v>
      </c>
      <c r="C17">
        <f t="shared" si="0"/>
        <v>-1.4276977663072663</v>
      </c>
      <c r="F17">
        <f t="shared" si="1"/>
        <v>-0.13022106198808245</v>
      </c>
      <c r="G17">
        <f t="shared" si="1"/>
        <v>-1.0921003821581073E-2</v>
      </c>
      <c r="J17">
        <f t="shared" si="2"/>
        <v>-0.60431548352547382</v>
      </c>
      <c r="K17">
        <f t="shared" si="2"/>
        <v>-1.677532607868929</v>
      </c>
      <c r="N17">
        <f t="shared" si="3"/>
        <v>-1.984514501845545</v>
      </c>
      <c r="O17">
        <f t="shared" si="3"/>
        <v>-2.4179366370882911</v>
      </c>
    </row>
    <row r="18" spans="1:15" x14ac:dyDescent="0.25">
      <c r="B18">
        <f t="shared" si="0"/>
        <v>-0.71121215403770777</v>
      </c>
      <c r="C18">
        <f t="shared" si="0"/>
        <v>-0.90649076429177677</v>
      </c>
      <c r="F18">
        <f t="shared" si="1"/>
        <v>-6.0080083442149719E-2</v>
      </c>
      <c r="G18">
        <f t="shared" si="1"/>
        <v>-3.2057687508876082E-2</v>
      </c>
      <c r="J18">
        <f t="shared" si="2"/>
        <v>-0.97542403470761219</v>
      </c>
      <c r="K18">
        <f t="shared" si="2"/>
        <v>-1.1477823701849408</v>
      </c>
      <c r="N18">
        <f t="shared" si="3"/>
        <v>-1.6312669602959533</v>
      </c>
      <c r="O18">
        <f t="shared" si="3"/>
        <v>-3.0227337875727072</v>
      </c>
    </row>
    <row r="19" spans="1:15" x14ac:dyDescent="0.25">
      <c r="B19">
        <f t="shared" si="0"/>
        <v>-3.04987679355224E-3</v>
      </c>
      <c r="C19">
        <f t="shared" si="0"/>
        <v>-1.2898995667769908</v>
      </c>
      <c r="F19">
        <f t="shared" si="1"/>
        <v>-0.84653881057357783</v>
      </c>
      <c r="G19">
        <f t="shared" si="1"/>
        <v>-0.17576283948916574</v>
      </c>
      <c r="J19">
        <f t="shared" si="2"/>
        <v>-0.49025998442961766</v>
      </c>
      <c r="K19">
        <f t="shared" si="2"/>
        <v>-0.60535748167924464</v>
      </c>
      <c r="N19">
        <f t="shared" si="3"/>
        <v>-0.2722831088124914</v>
      </c>
      <c r="O19">
        <f t="shared" si="3"/>
        <v>-1.0720140529005715</v>
      </c>
    </row>
    <row r="20" spans="1:15" x14ac:dyDescent="0.25">
      <c r="B20">
        <f t="shared" si="0"/>
        <v>-0.9364940085859863</v>
      </c>
      <c r="C20">
        <f t="shared" si="0"/>
        <v>-1.5123526524823816</v>
      </c>
      <c r="F20">
        <f t="shared" si="1"/>
        <v>-4.8085263017521328E-2</v>
      </c>
      <c r="G20">
        <f t="shared" si="1"/>
        <v>-6.8614856841528599E-2</v>
      </c>
      <c r="J20">
        <f t="shared" si="2"/>
        <v>-2.3669357273085008</v>
      </c>
      <c r="K20">
        <f t="shared" si="2"/>
        <v>-0.96015774668139342</v>
      </c>
      <c r="N20">
        <f t="shared" si="3"/>
        <v>-0.99776912300840404</v>
      </c>
      <c r="O20">
        <f t="shared" si="3"/>
        <v>-1.4372790014010559</v>
      </c>
    </row>
    <row r="21" spans="1:15" x14ac:dyDescent="0.25">
      <c r="B21">
        <f t="shared" si="0"/>
        <v>-0.45095134798514369</v>
      </c>
      <c r="C21">
        <f t="shared" si="0"/>
        <v>-0.75546559572978933</v>
      </c>
      <c r="F21">
        <f t="shared" si="1"/>
        <v>-0.13286498956074333</v>
      </c>
      <c r="G21">
        <f t="shared" si="1"/>
        <v>-0.31970528860995778</v>
      </c>
      <c r="J21">
        <f t="shared" si="2"/>
        <v>-0.89561191365530768</v>
      </c>
      <c r="K21">
        <f t="shared" si="2"/>
        <v>-1.8839903205752619</v>
      </c>
      <c r="N21">
        <f t="shared" si="3"/>
        <v>-0.86520791809144193</v>
      </c>
      <c r="O21">
        <f t="shared" si="3"/>
        <v>-0.29291207327184127</v>
      </c>
    </row>
    <row r="22" spans="1:15" x14ac:dyDescent="0.25">
      <c r="B22">
        <f t="shared" si="0"/>
        <v>-1.3949428849894876</v>
      </c>
      <c r="C22">
        <f t="shared" si="0"/>
        <v>-0.28015184560012629</v>
      </c>
      <c r="F22">
        <f t="shared" si="1"/>
        <v>-5.9270404475325326E-2</v>
      </c>
      <c r="G22">
        <f t="shared" si="1"/>
        <v>-0.49927926317766763</v>
      </c>
      <c r="J22">
        <f t="shared" si="2"/>
        <v>-0.92320668828104746</v>
      </c>
      <c r="K22">
        <f t="shared" si="2"/>
        <v>-0.68312005796535735</v>
      </c>
      <c r="N22">
        <f t="shared" si="3"/>
        <v>-2.0846001647877301</v>
      </c>
      <c r="O22">
        <f t="shared" si="3"/>
        <v>-0.3225636964914021</v>
      </c>
    </row>
    <row r="23" spans="1:15" x14ac:dyDescent="0.25">
      <c r="B23">
        <f t="shared" si="0"/>
        <v>-1.8169618581719116E-2</v>
      </c>
      <c r="C23">
        <f t="shared" si="0"/>
        <v>-0.74602265666434364</v>
      </c>
      <c r="F23">
        <f t="shared" si="1"/>
        <v>-0.42006556939070566</v>
      </c>
      <c r="G23">
        <f t="shared" si="1"/>
        <v>-0.13434240110753359</v>
      </c>
      <c r="J23">
        <f t="shared" si="2"/>
        <v>-0.34547115808171647</v>
      </c>
      <c r="K23">
        <f t="shared" si="2"/>
        <v>-0.75018306079537733</v>
      </c>
      <c r="N23">
        <f t="shared" si="3"/>
        <v>-0.77339751738496776</v>
      </c>
      <c r="O23">
        <f t="shared" si="3"/>
        <v>-1.0539753619637569</v>
      </c>
    </row>
    <row r="24" spans="1:15" x14ac:dyDescent="0.25">
      <c r="B24">
        <f t="shared" si="0"/>
        <v>-0.13201484947873596</v>
      </c>
      <c r="C24">
        <f t="shared" si="0"/>
        <v>-0.72563429355257469</v>
      </c>
      <c r="F24">
        <f t="shared" si="1"/>
        <v>-0.26233911264952559</v>
      </c>
      <c r="G24">
        <f t="shared" si="1"/>
        <v>-5.3432298742481871E-2</v>
      </c>
      <c r="J24">
        <f t="shared" si="2"/>
        <v>-0.43701519557803004</v>
      </c>
      <c r="K24">
        <f t="shared" si="2"/>
        <v>-1.117845595365766</v>
      </c>
      <c r="N24">
        <f t="shared" si="3"/>
        <v>-1.0563620619928815</v>
      </c>
      <c r="O24">
        <f t="shared" si="3"/>
        <v>-1.4030841722488641</v>
      </c>
    </row>
    <row r="25" spans="1:15" x14ac:dyDescent="0.25">
      <c r="B25">
        <f t="shared" si="0"/>
        <v>-0.15642963777610017</v>
      </c>
      <c r="C25">
        <f t="shared" si="0"/>
        <v>-0.28818602468915805</v>
      </c>
      <c r="F25">
        <f t="shared" si="1"/>
        <v>-0.32610585000393427</v>
      </c>
      <c r="G25">
        <f t="shared" si="1"/>
        <v>-0.2115636372799071</v>
      </c>
      <c r="J25">
        <f t="shared" si="2"/>
        <v>-0.48413939717558863</v>
      </c>
      <c r="K25">
        <f t="shared" si="2"/>
        <v>-0.6886848919995695</v>
      </c>
      <c r="N25">
        <f t="shared" si="3"/>
        <v>-0.69883539391016702</v>
      </c>
      <c r="O25">
        <f t="shared" si="3"/>
        <v>-0.74273432107316351</v>
      </c>
    </row>
    <row r="26" spans="1:15" x14ac:dyDescent="0.25">
      <c r="B26">
        <f t="shared" si="0"/>
        <v>-1.0831356397403447</v>
      </c>
      <c r="C26">
        <f t="shared" si="0"/>
        <v>-0.2413159071244623</v>
      </c>
      <c r="F26">
        <f t="shared" si="1"/>
        <v>-6.9155354610625927E-2</v>
      </c>
      <c r="G26">
        <f t="shared" si="1"/>
        <v>-0.23025131892058923</v>
      </c>
      <c r="J26">
        <f t="shared" si="2"/>
        <v>-1.434140380006339</v>
      </c>
      <c r="K26">
        <f t="shared" si="2"/>
        <v>-0.49253138947355718</v>
      </c>
      <c r="N26">
        <f t="shared" si="3"/>
        <v>-0.95701912528667665</v>
      </c>
      <c r="O26">
        <f t="shared" si="3"/>
        <v>-1.046801050090189</v>
      </c>
    </row>
    <row r="27" spans="1:15" x14ac:dyDescent="0.25">
      <c r="B27">
        <f t="shared" si="0"/>
        <v>-2.0554679790080188</v>
      </c>
      <c r="C27">
        <f t="shared" si="0"/>
        <v>-0.35967561322604041</v>
      </c>
      <c r="F27">
        <f t="shared" si="1"/>
        <v>-0.44199622995238774</v>
      </c>
      <c r="G27">
        <f t="shared" si="1"/>
        <v>-0.25670900545469977</v>
      </c>
      <c r="J27">
        <f t="shared" si="2"/>
        <v>-1.3105756996099227</v>
      </c>
      <c r="K27">
        <f t="shared" si="2"/>
        <v>-0.46822611836725697</v>
      </c>
      <c r="N27">
        <f t="shared" si="3"/>
        <v>-0.22938802078156695</v>
      </c>
      <c r="O27">
        <f t="shared" si="3"/>
        <v>-0.97449342235278957</v>
      </c>
    </row>
    <row r="28" spans="1:15" x14ac:dyDescent="0.25">
      <c r="B28">
        <f t="shared" si="0"/>
        <v>-0.59076365838839495</v>
      </c>
      <c r="C28">
        <f t="shared" si="0"/>
        <v>-1.1397219002477652</v>
      </c>
      <c r="F28">
        <f t="shared" si="1"/>
        <v>-3.0448042445210217E-2</v>
      </c>
      <c r="G28">
        <f t="shared" si="1"/>
        <v>-9.3737167002228464E-2</v>
      </c>
      <c r="J28">
        <f t="shared" si="2"/>
        <v>-1.4199764648306332</v>
      </c>
      <c r="K28">
        <f t="shared" si="2"/>
        <v>-0.94911778933597057</v>
      </c>
      <c r="N28">
        <f t="shared" si="3"/>
        <v>-1.5274190586592733</v>
      </c>
      <c r="O28">
        <f t="shared" si="3"/>
        <v>-1.0877566811003481</v>
      </c>
    </row>
    <row r="29" spans="1:15" x14ac:dyDescent="0.25">
      <c r="B29">
        <f>LOG(B44)</f>
        <v>-1.3906617613377932</v>
      </c>
      <c r="F29">
        <f>LOG(F44)</f>
        <v>-9.9464102888346589E-2</v>
      </c>
      <c r="H29" s="5"/>
      <c r="I29" s="5"/>
      <c r="J29" s="5">
        <f>LOG(J44)</f>
        <v>-1.4407279321926041</v>
      </c>
      <c r="K29" s="5"/>
      <c r="L29" s="5"/>
      <c r="N29">
        <f>LOG(N44)</f>
        <v>-0.77354703232038247</v>
      </c>
    </row>
    <row r="30" spans="1:15" x14ac:dyDescent="0.25">
      <c r="A30" s="12" t="s">
        <v>18</v>
      </c>
      <c r="B30" s="13">
        <v>0.247525</v>
      </c>
      <c r="C30" s="13">
        <v>0.66562399999999999</v>
      </c>
      <c r="E30" s="12" t="s">
        <v>18</v>
      </c>
      <c r="F30" s="13">
        <v>0.81238900000000003</v>
      </c>
      <c r="G30" s="13">
        <v>0.54231499999999999</v>
      </c>
      <c r="I30" s="31" t="s">
        <v>18</v>
      </c>
      <c r="J30" s="2">
        <v>5.6637E-2</v>
      </c>
      <c r="K30" s="2">
        <v>0.45085399999999998</v>
      </c>
      <c r="M30" s="12" t="s">
        <v>18</v>
      </c>
      <c r="N30" s="13">
        <v>0.13097300000000001</v>
      </c>
      <c r="O30" s="13">
        <v>6.8310000000000003E-3</v>
      </c>
    </row>
    <row r="31" spans="1:15" x14ac:dyDescent="0.25">
      <c r="B31">
        <v>0.78905800000000004</v>
      </c>
      <c r="C31">
        <v>0.173905</v>
      </c>
      <c r="F31">
        <v>0.47837000000000002</v>
      </c>
      <c r="G31">
        <v>0.89122000000000001</v>
      </c>
      <c r="J31">
        <v>0.39668199999999998</v>
      </c>
      <c r="K31">
        <v>9.9512000000000003E-2</v>
      </c>
      <c r="N31">
        <v>0.124948</v>
      </c>
      <c r="O31">
        <v>9.2680000000000002E-3</v>
      </c>
    </row>
    <row r="32" spans="1:15" x14ac:dyDescent="0.25">
      <c r="B32">
        <v>3.5291000000000003E-2</v>
      </c>
      <c r="C32">
        <v>3.7351000000000002E-2</v>
      </c>
      <c r="F32">
        <v>0.74093299999999995</v>
      </c>
      <c r="G32">
        <v>0.97516700000000001</v>
      </c>
      <c r="J32">
        <v>0.24870500000000001</v>
      </c>
      <c r="K32">
        <v>2.1011999999999999E-2</v>
      </c>
      <c r="N32">
        <v>1.0363000000000001E-2</v>
      </c>
      <c r="O32">
        <v>3.82E-3</v>
      </c>
    </row>
    <row r="33" spans="1:15" x14ac:dyDescent="0.25">
      <c r="B33">
        <v>0.194441</v>
      </c>
      <c r="C33">
        <v>0.124025</v>
      </c>
      <c r="F33">
        <v>0.87080299999999999</v>
      </c>
      <c r="G33">
        <v>0.92884299999999997</v>
      </c>
      <c r="J33">
        <v>0.105822</v>
      </c>
      <c r="K33">
        <v>7.1156999999999998E-2</v>
      </c>
      <c r="N33">
        <v>2.3373999999999999E-2</v>
      </c>
      <c r="O33">
        <v>9.4899999999999997E-4</v>
      </c>
    </row>
    <row r="34" spans="1:15" x14ac:dyDescent="0.25">
      <c r="B34">
        <v>0.99300200000000005</v>
      </c>
      <c r="C34">
        <v>5.1298000000000003E-2</v>
      </c>
      <c r="F34">
        <v>0.14238400000000001</v>
      </c>
      <c r="G34">
        <v>0.66717099999999996</v>
      </c>
      <c r="J34">
        <v>0.32340000000000002</v>
      </c>
      <c r="K34">
        <v>0.248109</v>
      </c>
      <c r="N34">
        <v>0.53421600000000002</v>
      </c>
      <c r="O34">
        <v>8.4720000000000004E-2</v>
      </c>
    </row>
    <row r="35" spans="1:15" x14ac:dyDescent="0.25">
      <c r="B35">
        <v>0.115746</v>
      </c>
      <c r="C35">
        <v>3.0735999999999999E-2</v>
      </c>
      <c r="F35">
        <v>0.89518900000000001</v>
      </c>
      <c r="G35">
        <v>0.85385699999999998</v>
      </c>
      <c r="J35">
        <v>4.2960000000000003E-3</v>
      </c>
      <c r="K35">
        <v>0.109608</v>
      </c>
      <c r="N35">
        <v>0.10051499999999999</v>
      </c>
      <c r="O35">
        <v>3.6535999999999999E-2</v>
      </c>
    </row>
    <row r="36" spans="1:15" x14ac:dyDescent="0.25">
      <c r="B36">
        <v>0.35403699999999999</v>
      </c>
      <c r="C36">
        <v>0.17560400000000001</v>
      </c>
      <c r="F36">
        <v>0.73643599999999998</v>
      </c>
      <c r="G36">
        <v>0.47895500000000002</v>
      </c>
      <c r="J36">
        <v>0.12717100000000001</v>
      </c>
      <c r="K36">
        <v>1.3062000000000001E-2</v>
      </c>
      <c r="N36">
        <v>0.13639299999999999</v>
      </c>
      <c r="O36">
        <v>0.50943400000000005</v>
      </c>
    </row>
    <row r="37" spans="1:15" x14ac:dyDescent="0.25">
      <c r="B37">
        <v>4.0277E-2</v>
      </c>
      <c r="C37">
        <v>0.52462399999999998</v>
      </c>
      <c r="F37">
        <v>0.87242799999999998</v>
      </c>
      <c r="G37">
        <v>0.31675300000000001</v>
      </c>
      <c r="J37">
        <v>0.119342</v>
      </c>
      <c r="K37">
        <v>0.20743400000000001</v>
      </c>
      <c r="N37">
        <v>8.2299999999999995E-3</v>
      </c>
      <c r="O37">
        <v>0.47581299999999999</v>
      </c>
    </row>
    <row r="38" spans="1:15" x14ac:dyDescent="0.25">
      <c r="B38">
        <v>0.95902600000000005</v>
      </c>
      <c r="C38">
        <v>0.17946400000000001</v>
      </c>
      <c r="F38">
        <v>0.38013200000000003</v>
      </c>
      <c r="G38">
        <v>0.733935</v>
      </c>
      <c r="J38">
        <v>0.45136599999999999</v>
      </c>
      <c r="K38">
        <v>0.17775299999999999</v>
      </c>
      <c r="N38">
        <v>0.16850100000000001</v>
      </c>
      <c r="O38">
        <v>8.8313000000000003E-2</v>
      </c>
    </row>
    <row r="39" spans="1:15" x14ac:dyDescent="0.25">
      <c r="B39">
        <v>0.73787899999999995</v>
      </c>
      <c r="C39">
        <v>0.18809000000000001</v>
      </c>
      <c r="F39">
        <v>0.54658899999999999</v>
      </c>
      <c r="G39">
        <v>0.88423499999999999</v>
      </c>
      <c r="J39">
        <v>0.36558200000000002</v>
      </c>
      <c r="K39">
        <v>7.6234999999999997E-2</v>
      </c>
      <c r="N39">
        <v>8.7829000000000004E-2</v>
      </c>
      <c r="O39">
        <v>3.9529000000000002E-2</v>
      </c>
    </row>
    <row r="40" spans="1:15" x14ac:dyDescent="0.25">
      <c r="B40">
        <v>0.697542</v>
      </c>
      <c r="C40">
        <v>0.51500800000000002</v>
      </c>
      <c r="F40">
        <v>0.47194799999999998</v>
      </c>
      <c r="G40">
        <v>0.61437900000000001</v>
      </c>
      <c r="J40">
        <v>0.32799</v>
      </c>
      <c r="K40">
        <v>0.204793</v>
      </c>
      <c r="N40">
        <v>0.20006199999999999</v>
      </c>
      <c r="O40">
        <v>0.18082799999999999</v>
      </c>
    </row>
    <row r="41" spans="1:15" x14ac:dyDescent="0.25">
      <c r="B41">
        <v>8.2577999999999999E-2</v>
      </c>
      <c r="C41">
        <v>0.57369899999999996</v>
      </c>
      <c r="F41">
        <v>0.85279499999999997</v>
      </c>
      <c r="G41">
        <v>0.588503</v>
      </c>
      <c r="J41">
        <v>3.6801E-2</v>
      </c>
      <c r="K41">
        <v>0.32171300000000003</v>
      </c>
      <c r="N41">
        <v>0.110403</v>
      </c>
      <c r="O41">
        <v>8.9784000000000003E-2</v>
      </c>
    </row>
    <row r="42" spans="1:15" x14ac:dyDescent="0.25">
      <c r="B42">
        <v>8.8009999999999998E-3</v>
      </c>
      <c r="C42">
        <v>0.43684200000000001</v>
      </c>
      <c r="F42">
        <v>0.36141299999999998</v>
      </c>
      <c r="G42">
        <v>0.55372100000000002</v>
      </c>
      <c r="J42">
        <v>4.8912999999999998E-2</v>
      </c>
      <c r="K42">
        <v>0.34023100000000001</v>
      </c>
      <c r="N42">
        <v>0.58967400000000003</v>
      </c>
      <c r="O42">
        <v>0.106049</v>
      </c>
    </row>
    <row r="43" spans="1:15" x14ac:dyDescent="0.25">
      <c r="B43">
        <v>0.25658799999999998</v>
      </c>
      <c r="C43">
        <v>7.2489999999999999E-2</v>
      </c>
      <c r="F43">
        <v>0.93229200000000001</v>
      </c>
      <c r="G43">
        <v>0.80586599999999997</v>
      </c>
      <c r="J43">
        <v>3.8020999999999999E-2</v>
      </c>
      <c r="K43">
        <v>0.11243</v>
      </c>
      <c r="N43">
        <v>2.9687999999999999E-2</v>
      </c>
      <c r="O43">
        <v>8.1703999999999999E-2</v>
      </c>
    </row>
    <row r="44" spans="1:15" x14ac:dyDescent="0.25">
      <c r="A44" s="5"/>
      <c r="B44" s="5">
        <v>4.0675999999999997E-2</v>
      </c>
      <c r="C44" s="5"/>
      <c r="E44" s="5"/>
      <c r="F44" s="5">
        <v>0.79530900000000004</v>
      </c>
      <c r="G44" s="5"/>
      <c r="H44" s="5"/>
      <c r="I44" s="5"/>
      <c r="J44" s="5">
        <v>3.6247000000000001E-2</v>
      </c>
      <c r="K44" s="5"/>
      <c r="L44" s="5"/>
      <c r="M44" s="5"/>
      <c r="N44" s="5">
        <v>0.16844300000000001</v>
      </c>
      <c r="O44" s="5"/>
    </row>
    <row r="49" spans="1:15" x14ac:dyDescent="0.25">
      <c r="B49" s="5" t="s">
        <v>24</v>
      </c>
      <c r="C49" s="5"/>
      <c r="E49" s="9" t="s">
        <v>31</v>
      </c>
      <c r="F49" s="5" t="s">
        <v>24</v>
      </c>
      <c r="G49" s="5"/>
      <c r="J49" s="5" t="s">
        <v>24</v>
      </c>
      <c r="K49" s="5"/>
      <c r="N49" s="5" t="s">
        <v>24</v>
      </c>
      <c r="O49" s="5"/>
    </row>
    <row r="50" spans="1:15" x14ac:dyDescent="0.25">
      <c r="A50" s="8" t="s">
        <v>51</v>
      </c>
      <c r="B50" s="7" t="s">
        <v>6</v>
      </c>
      <c r="C50" s="7" t="s">
        <v>7</v>
      </c>
      <c r="E50" s="8" t="s">
        <v>48</v>
      </c>
      <c r="F50" s="7" t="s">
        <v>6</v>
      </c>
      <c r="G50" s="7" t="s">
        <v>7</v>
      </c>
      <c r="H50" s="5"/>
      <c r="I50" s="8" t="s">
        <v>49</v>
      </c>
      <c r="J50" s="7" t="s">
        <v>6</v>
      </c>
      <c r="K50" s="7" t="s">
        <v>7</v>
      </c>
      <c r="L50" s="5"/>
      <c r="M50" s="8" t="s">
        <v>50</v>
      </c>
      <c r="N50" s="7" t="s">
        <v>6</v>
      </c>
      <c r="O50" s="7" t="s">
        <v>7</v>
      </c>
    </row>
    <row r="52" spans="1:15" x14ac:dyDescent="0.25">
      <c r="A52" s="9" t="s">
        <v>10</v>
      </c>
      <c r="B52">
        <f>AVERAGE(B75:B89)</f>
        <v>31.903164666666665</v>
      </c>
      <c r="C52">
        <f>AVERAGE(C75:C89)</f>
        <v>29.542991428571423</v>
      </c>
      <c r="E52" s="9" t="s">
        <v>10</v>
      </c>
      <c r="F52">
        <f>AVERAGE(F75:F89)</f>
        <v>19.273575333333334</v>
      </c>
      <c r="G52">
        <f>AVERAGE(G75:G89)</f>
        <v>19.286004285714284</v>
      </c>
      <c r="I52" s="9" t="s">
        <v>10</v>
      </c>
      <c r="J52">
        <f>AVERAGE(J75:J89)</f>
        <v>41.647410000000008</v>
      </c>
      <c r="K52">
        <f>AVERAGE(K75:K89)</f>
        <v>41.252662857142859</v>
      </c>
      <c r="M52" s="9" t="s">
        <v>10</v>
      </c>
      <c r="N52">
        <f>AVERAGE(N75:N89)</f>
        <v>74.448899999999995</v>
      </c>
      <c r="O52">
        <f>AVERAGE(O75:O89)</f>
        <v>71.264577857142854</v>
      </c>
    </row>
    <row r="53" spans="1:15" x14ac:dyDescent="0.25">
      <c r="A53" s="9" t="s">
        <v>11</v>
      </c>
      <c r="B53">
        <f>_xlfn.STDEV.P(B75:B89)</f>
        <v>10.581678957590729</v>
      </c>
      <c r="C53">
        <f>_xlfn.STDEV.P(C75:C89)</f>
        <v>8.9241881324920751</v>
      </c>
      <c r="E53" s="9" t="s">
        <v>11</v>
      </c>
      <c r="F53">
        <f>_xlfn.STDEV.P(F75:F89)</f>
        <v>2.2981495933754119</v>
      </c>
      <c r="G53">
        <f>_xlfn.STDEV.P(G75:G89)</f>
        <v>2.0223730972679221</v>
      </c>
      <c r="I53" s="9" t="s">
        <v>11</v>
      </c>
      <c r="J53">
        <f>_xlfn.STDEV.P(J75:J89)</f>
        <v>1.7401932776639117</v>
      </c>
      <c r="K53">
        <f>_xlfn.STDEV.P(K75:K89)</f>
        <v>2.3371241012419781</v>
      </c>
      <c r="M53" s="9" t="s">
        <v>11</v>
      </c>
      <c r="N53">
        <f>_xlfn.STDEV.P(N75:N89)</f>
        <v>9.8297555546290774</v>
      </c>
      <c r="O53">
        <f>_xlfn.STDEV.P(O75:O89)</f>
        <v>8.4340410494030991</v>
      </c>
    </row>
    <row r="54" spans="1:15" x14ac:dyDescent="0.25">
      <c r="A54" s="31" t="s">
        <v>12</v>
      </c>
      <c r="B54">
        <f>COUNT(B75:B89)</f>
        <v>15</v>
      </c>
      <c r="C54">
        <f>COUNT(C75:C89)</f>
        <v>14</v>
      </c>
      <c r="E54" s="31" t="s">
        <v>12</v>
      </c>
      <c r="F54">
        <f>COUNT(F75:F89)</f>
        <v>15</v>
      </c>
      <c r="G54">
        <f>COUNT(G75:G89)</f>
        <v>14</v>
      </c>
      <c r="I54" s="31" t="s">
        <v>12</v>
      </c>
      <c r="J54">
        <f>COUNT(J75:J89)</f>
        <v>15</v>
      </c>
      <c r="K54">
        <f>COUNT(K75:K89)</f>
        <v>14</v>
      </c>
      <c r="M54" s="31" t="s">
        <v>12</v>
      </c>
      <c r="N54">
        <f>COUNT(N75:N89)</f>
        <v>15</v>
      </c>
      <c r="O54">
        <f>COUNT(O75:O89)</f>
        <v>14</v>
      </c>
    </row>
    <row r="56" spans="1:15" x14ac:dyDescent="0.25">
      <c r="A56" s="9" t="s">
        <v>13</v>
      </c>
      <c r="B56">
        <f>B53/(SQRT(B54))</f>
        <v>2.7321777585108231</v>
      </c>
      <c r="C56">
        <f>C53/(SQRT(C54))</f>
        <v>2.3850896033499511</v>
      </c>
      <c r="E56" s="9" t="s">
        <v>13</v>
      </c>
      <c r="F56">
        <f>F53/(SQRT(F54))</f>
        <v>0.59337967348242115</v>
      </c>
      <c r="G56">
        <f>G53/(SQRT(G54))</f>
        <v>0.5405019455861011</v>
      </c>
      <c r="I56" s="9" t="s">
        <v>13</v>
      </c>
      <c r="J56">
        <f>J53/(SQRT(J54))</f>
        <v>0.44931597223829528</v>
      </c>
      <c r="K56">
        <f>K53/(SQRT(K54))</f>
        <v>0.6246226898013898</v>
      </c>
      <c r="M56" s="9" t="s">
        <v>13</v>
      </c>
      <c r="N56">
        <f>N53/(SQRT(N54))</f>
        <v>2.5380319706912178</v>
      </c>
      <c r="O56">
        <f>O53/(SQRT(O54))</f>
        <v>2.2540922852038392</v>
      </c>
    </row>
    <row r="57" spans="1:15" x14ac:dyDescent="0.25">
      <c r="A57" s="9" t="s">
        <v>14</v>
      </c>
      <c r="B57" s="11">
        <f>_xlfn.F.TEST(B60:B74,C60:C74)</f>
        <v>0.82596840763564783</v>
      </c>
      <c r="E57" s="9" t="s">
        <v>14</v>
      </c>
      <c r="F57" s="11">
        <f>_xlfn.F.TEST(F60:F74,G60:G74)</f>
        <v>0.58903218164702376</v>
      </c>
      <c r="I57" s="9" t="s">
        <v>14</v>
      </c>
      <c r="J57" s="11">
        <f>_xlfn.F.TEST(J60:J74,K60:K74)</f>
        <v>0.26787402013401757</v>
      </c>
      <c r="M57" s="9" t="s">
        <v>14</v>
      </c>
      <c r="N57" s="11">
        <f>_xlfn.F.TEST(N60:N74,O60:O74)</f>
        <v>0.64913591787561986</v>
      </c>
    </row>
    <row r="58" spans="1:15" x14ac:dyDescent="0.25">
      <c r="A58" s="9" t="s">
        <v>16</v>
      </c>
      <c r="B58" s="4">
        <f>_xlfn.T.TEST(B60:B74,C60:C74,2,2)</f>
        <v>0.53881529970554709</v>
      </c>
      <c r="E58" s="9" t="s">
        <v>16</v>
      </c>
      <c r="F58" s="4">
        <f>_xlfn.T.TEST(F60:F74,G60:G74,2,2)</f>
        <v>0.95485571640515354</v>
      </c>
      <c r="I58" s="9" t="s">
        <v>16</v>
      </c>
      <c r="J58" s="4">
        <f>_xlfn.T.TEST(J60:J74,K60:K74,2,2)</f>
        <v>0.59448840526654856</v>
      </c>
      <c r="M58" s="9" t="s">
        <v>16</v>
      </c>
      <c r="N58" s="4">
        <f>_xlfn.T.TEST(N60:N74,O60:O74,2,2)</f>
        <v>0.37268488709421987</v>
      </c>
    </row>
    <row r="59" spans="1:15" x14ac:dyDescent="0.25">
      <c r="A59" s="5"/>
      <c r="B59" s="5"/>
      <c r="C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1:15" x14ac:dyDescent="0.25">
      <c r="A60" s="9" t="s">
        <v>17</v>
      </c>
      <c r="B60">
        <f t="shared" ref="B60:C73" si="4">LOG(B75)</f>
        <v>1.408350221398383</v>
      </c>
      <c r="C60">
        <f t="shared" si="4"/>
        <v>1.4850151950007555</v>
      </c>
      <c r="E60" s="9" t="s">
        <v>17</v>
      </c>
      <c r="F60">
        <f t="shared" ref="F60:G73" si="5">LOG(F75)</f>
        <v>1.2201190760746889</v>
      </c>
      <c r="G60">
        <f t="shared" si="5"/>
        <v>1.385887133760147</v>
      </c>
      <c r="I60" s="9" t="s">
        <v>17</v>
      </c>
      <c r="J60">
        <f t="shared" ref="J60:K73" si="6">LOG(J75)</f>
        <v>1.6361895047717783</v>
      </c>
      <c r="K60">
        <f t="shared" si="6"/>
        <v>1.5751678623016292</v>
      </c>
      <c r="M60" s="9" t="s">
        <v>17</v>
      </c>
      <c r="N60">
        <f t="shared" ref="N60:O73" si="7">LOG(N75)</f>
        <v>1.8682337507752498</v>
      </c>
      <c r="O60">
        <f t="shared" si="7"/>
        <v>1.780593573827582</v>
      </c>
    </row>
    <row r="61" spans="1:15" x14ac:dyDescent="0.25">
      <c r="B61">
        <f t="shared" si="4"/>
        <v>1.5447922156971741</v>
      </c>
      <c r="C61">
        <f t="shared" si="4"/>
        <v>1.3759484177355858</v>
      </c>
      <c r="F61">
        <f t="shared" si="5"/>
        <v>1.336190067347927</v>
      </c>
      <c r="G61">
        <f t="shared" si="5"/>
        <v>1.3340677411776865</v>
      </c>
      <c r="J61">
        <f t="shared" si="6"/>
        <v>1.6140306091193735</v>
      </c>
      <c r="K61">
        <f t="shared" si="6"/>
        <v>1.5982768166837786</v>
      </c>
      <c r="N61">
        <f t="shared" si="7"/>
        <v>1.826178891261746</v>
      </c>
      <c r="O61">
        <f t="shared" si="7"/>
        <v>1.8011753881235095</v>
      </c>
    </row>
    <row r="62" spans="1:15" x14ac:dyDescent="0.25">
      <c r="B62">
        <f t="shared" si="4"/>
        <v>1.4205447014391561</v>
      </c>
      <c r="C62">
        <f t="shared" si="4"/>
        <v>1.2619925840420734</v>
      </c>
      <c r="F62">
        <f t="shared" si="5"/>
        <v>1.3341035606070282</v>
      </c>
      <c r="G62">
        <f t="shared" si="5"/>
        <v>1.2438354254088</v>
      </c>
      <c r="J62">
        <f t="shared" si="6"/>
        <v>1.5892900672809502</v>
      </c>
      <c r="K62">
        <f t="shared" si="6"/>
        <v>1.5705511120130022</v>
      </c>
      <c r="N62">
        <f t="shared" si="7"/>
        <v>1.8199065516125703</v>
      </c>
      <c r="O62">
        <f t="shared" si="7"/>
        <v>1.9790163341065978</v>
      </c>
    </row>
    <row r="63" spans="1:15" x14ac:dyDescent="0.25">
      <c r="B63">
        <f t="shared" si="4"/>
        <v>1.3570321770718561</v>
      </c>
      <c r="C63">
        <f t="shared" si="4"/>
        <v>1.2995212447118132</v>
      </c>
      <c r="F63">
        <f t="shared" si="5"/>
        <v>1.2742906583841151</v>
      </c>
      <c r="G63">
        <f t="shared" si="5"/>
        <v>1.2658541716801983</v>
      </c>
      <c r="J63">
        <f t="shared" si="6"/>
        <v>1.5859035968023649</v>
      </c>
      <c r="K63">
        <f t="shared" si="6"/>
        <v>1.5947979236589713</v>
      </c>
      <c r="N63">
        <f t="shared" si="7"/>
        <v>1.9926547677736004</v>
      </c>
      <c r="O63">
        <f t="shared" si="7"/>
        <v>1.8501183293636561</v>
      </c>
    </row>
    <row r="64" spans="1:15" x14ac:dyDescent="0.25">
      <c r="B64">
        <f t="shared" si="4"/>
        <v>1.7317558437592984</v>
      </c>
      <c r="C64">
        <f t="shared" si="4"/>
        <v>1.4594164637719209</v>
      </c>
      <c r="F64">
        <f t="shared" si="5"/>
        <v>1.3174465330754241</v>
      </c>
      <c r="G64">
        <f t="shared" si="5"/>
        <v>1.2857361654961359</v>
      </c>
      <c r="J64">
        <f t="shared" si="6"/>
        <v>1.6593117586940842</v>
      </c>
      <c r="K64">
        <f t="shared" si="6"/>
        <v>1.6295782887238281</v>
      </c>
      <c r="N64">
        <f t="shared" si="7"/>
        <v>1.8310460086737148</v>
      </c>
      <c r="O64">
        <f t="shared" si="7"/>
        <v>1.8000701025521304</v>
      </c>
    </row>
    <row r="65" spans="1:15" x14ac:dyDescent="0.25">
      <c r="B65">
        <f t="shared" si="4"/>
        <v>1.3817926291560494</v>
      </c>
      <c r="C65">
        <f t="shared" si="4"/>
        <v>1.3616375689145779</v>
      </c>
      <c r="F65">
        <f t="shared" si="5"/>
        <v>1.241149607163345</v>
      </c>
      <c r="G65">
        <f t="shared" si="5"/>
        <v>1.2678937000834112</v>
      </c>
      <c r="J65">
        <f t="shared" si="6"/>
        <v>1.6157182258615175</v>
      </c>
      <c r="K65">
        <f t="shared" si="6"/>
        <v>1.6123609022270622</v>
      </c>
      <c r="N65">
        <f t="shared" si="7"/>
        <v>1.9174936936410927</v>
      </c>
      <c r="O65">
        <f t="shared" si="7"/>
        <v>1.8659109647539875</v>
      </c>
    </row>
    <row r="66" spans="1:15" x14ac:dyDescent="0.25">
      <c r="B66">
        <f t="shared" si="4"/>
        <v>1.4780448848158998</v>
      </c>
      <c r="C66">
        <f t="shared" si="4"/>
        <v>1.6728566555901521</v>
      </c>
      <c r="F66">
        <f t="shared" si="5"/>
        <v>1.2438034692497397</v>
      </c>
      <c r="G66">
        <f t="shared" si="5"/>
        <v>1.219887745434125</v>
      </c>
      <c r="J66">
        <f t="shared" si="6"/>
        <v>1.6147121798203805</v>
      </c>
      <c r="K66">
        <f t="shared" si="6"/>
        <v>1.6484567161305816</v>
      </c>
      <c r="N66">
        <f t="shared" si="7"/>
        <v>1.9413492127318521</v>
      </c>
      <c r="O66">
        <f t="shared" si="7"/>
        <v>1.8801396274341795</v>
      </c>
    </row>
    <row r="67" spans="1:15" x14ac:dyDescent="0.25">
      <c r="B67">
        <f t="shared" si="4"/>
        <v>1.3514012438469074</v>
      </c>
      <c r="C67">
        <f t="shared" si="4"/>
        <v>1.694878586786059</v>
      </c>
      <c r="F67">
        <f t="shared" si="5"/>
        <v>1.2894770203423378</v>
      </c>
      <c r="G67">
        <f t="shared" si="5"/>
        <v>1.256427397868813</v>
      </c>
      <c r="J67">
        <f t="shared" si="6"/>
        <v>1.6156242612060279</v>
      </c>
      <c r="K67">
        <f t="shared" si="6"/>
        <v>1.6650821570921974</v>
      </c>
      <c r="N67">
        <f t="shared" si="7"/>
        <v>1.8201222805813388</v>
      </c>
      <c r="O67">
        <f t="shared" si="7"/>
        <v>1.8568598838009671</v>
      </c>
    </row>
    <row r="68" spans="1:15" x14ac:dyDescent="0.25">
      <c r="B68">
        <f t="shared" si="4"/>
        <v>1.5827572247456576</v>
      </c>
      <c r="C68">
        <f t="shared" si="4"/>
        <v>1.4412309071824425</v>
      </c>
      <c r="F68">
        <f t="shared" si="5"/>
        <v>1.3775770541610741</v>
      </c>
      <c r="G68">
        <f t="shared" si="5"/>
        <v>1.278013985169534</v>
      </c>
      <c r="J68">
        <f t="shared" si="6"/>
        <v>1.6173711164471087</v>
      </c>
      <c r="K68">
        <f t="shared" si="6"/>
        <v>1.6125954803618054</v>
      </c>
      <c r="N68">
        <f t="shared" si="7"/>
        <v>1.7941946768263788</v>
      </c>
      <c r="O68">
        <f t="shared" si="7"/>
        <v>1.8611550888466195</v>
      </c>
    </row>
    <row r="69" spans="1:15" x14ac:dyDescent="0.25">
      <c r="B69">
        <f t="shared" si="4"/>
        <v>1.505428109143105</v>
      </c>
      <c r="C69">
        <f t="shared" si="4"/>
        <v>1.3223923576193219</v>
      </c>
      <c r="F69">
        <f t="shared" si="5"/>
        <v>1.3401308735978286</v>
      </c>
      <c r="G69">
        <f t="shared" si="5"/>
        <v>1.2309128576503665</v>
      </c>
      <c r="J69">
        <f t="shared" si="6"/>
        <v>1.6000497742385225</v>
      </c>
      <c r="K69">
        <f t="shared" si="6"/>
        <v>1.6166295639528725</v>
      </c>
      <c r="N69">
        <f t="shared" si="7"/>
        <v>1.7969690426382445</v>
      </c>
      <c r="O69">
        <f t="shared" si="7"/>
        <v>1.851299390666681</v>
      </c>
    </row>
    <row r="70" spans="1:15" x14ac:dyDescent="0.25">
      <c r="B70">
        <f t="shared" si="4"/>
        <v>1.595585386335739</v>
      </c>
      <c r="C70">
        <f t="shared" si="4"/>
        <v>1.5178688627392922</v>
      </c>
      <c r="F70">
        <f t="shared" si="5"/>
        <v>1.3236350594721344</v>
      </c>
      <c r="G70">
        <f t="shared" si="5"/>
        <v>1.2542925488244367</v>
      </c>
      <c r="J70">
        <f t="shared" si="6"/>
        <v>1.6286768995318075</v>
      </c>
      <c r="K70">
        <f t="shared" si="6"/>
        <v>1.6303162866747947</v>
      </c>
      <c r="N70">
        <f t="shared" si="7"/>
        <v>1.889615513965353</v>
      </c>
      <c r="O70">
        <f t="shared" si="7"/>
        <v>1.8624755167550178</v>
      </c>
    </row>
    <row r="71" spans="1:15" x14ac:dyDescent="0.25">
      <c r="B71">
        <f t="shared" si="4"/>
        <v>1.4067792320628743</v>
      </c>
      <c r="C71">
        <f t="shared" si="4"/>
        <v>1.4977065335519624</v>
      </c>
      <c r="F71">
        <f t="shared" si="5"/>
        <v>1.2459265308622667</v>
      </c>
      <c r="G71">
        <f t="shared" si="5"/>
        <v>1.3184748844793861</v>
      </c>
      <c r="J71">
        <f t="shared" si="6"/>
        <v>1.6216578944912081</v>
      </c>
      <c r="K71">
        <f t="shared" si="6"/>
        <v>1.6184808151078205</v>
      </c>
      <c r="N71">
        <f t="shared" si="7"/>
        <v>1.9088668692540749</v>
      </c>
      <c r="O71">
        <f t="shared" si="7"/>
        <v>1.8131667102630764</v>
      </c>
    </row>
    <row r="72" spans="1:15" x14ac:dyDescent="0.25">
      <c r="B72">
        <f t="shared" si="4"/>
        <v>1.7456935326899685</v>
      </c>
      <c r="C72">
        <f t="shared" si="4"/>
        <v>1.5169492436979763</v>
      </c>
      <c r="F72">
        <f t="shared" si="5"/>
        <v>1.2070545622220479</v>
      </c>
      <c r="G72">
        <f t="shared" si="5"/>
        <v>1.328634600111062</v>
      </c>
      <c r="J72">
        <f t="shared" si="6"/>
        <v>1.6337007914689474</v>
      </c>
      <c r="K72">
        <f t="shared" si="6"/>
        <v>1.6232819646583321</v>
      </c>
      <c r="N72">
        <f t="shared" si="7"/>
        <v>1.9083893563243477</v>
      </c>
      <c r="O72">
        <f t="shared" si="7"/>
        <v>1.8063251669281808</v>
      </c>
    </row>
    <row r="73" spans="1:15" x14ac:dyDescent="0.25">
      <c r="B73">
        <f t="shared" si="4"/>
        <v>1.284943913251096</v>
      </c>
      <c r="C73">
        <f t="shared" si="4"/>
        <v>1.4272771885242697</v>
      </c>
      <c r="F73">
        <f t="shared" si="5"/>
        <v>1.2235556426152965</v>
      </c>
      <c r="G73">
        <f t="shared" si="5"/>
        <v>1.2917166352164842</v>
      </c>
      <c r="J73">
        <f t="shared" si="6"/>
        <v>1.6202984944694077</v>
      </c>
      <c r="K73">
        <f t="shared" si="6"/>
        <v>1.611029262953775</v>
      </c>
      <c r="N73">
        <f t="shared" si="7"/>
        <v>1.8470131447319202</v>
      </c>
      <c r="O73">
        <f t="shared" si="7"/>
        <v>1.8926262878401054</v>
      </c>
    </row>
    <row r="74" spans="1:15" x14ac:dyDescent="0.25">
      <c r="B74">
        <f>LOG(B89)</f>
        <v>1.4488106307847142</v>
      </c>
      <c r="F74">
        <f>LOG(F89)</f>
        <v>1.2543723420102759</v>
      </c>
      <c r="H74" s="5"/>
      <c r="I74" s="5"/>
      <c r="J74" s="5">
        <f>LOG(J89)</f>
        <v>1.6356151211295096</v>
      </c>
      <c r="K74" s="5"/>
      <c r="L74" s="5"/>
      <c r="N74">
        <f>LOG(N89)</f>
        <v>1.8618402209150313</v>
      </c>
    </row>
    <row r="75" spans="1:15" x14ac:dyDescent="0.25">
      <c r="A75" s="12" t="s">
        <v>18</v>
      </c>
      <c r="B75" s="13">
        <v>25.6065</v>
      </c>
      <c r="C75" s="13">
        <v>30.550280000000001</v>
      </c>
      <c r="E75" s="12" t="s">
        <v>18</v>
      </c>
      <c r="F75" s="13">
        <v>16.60042</v>
      </c>
      <c r="G75" s="13">
        <v>24.315719999999999</v>
      </c>
      <c r="I75" s="31" t="s">
        <v>18</v>
      </c>
      <c r="J75" s="2">
        <v>43.27026</v>
      </c>
      <c r="K75" s="2">
        <v>37.598269999999999</v>
      </c>
      <c r="M75" s="12" t="s">
        <v>18</v>
      </c>
      <c r="N75" s="13">
        <v>73.830150000000003</v>
      </c>
      <c r="O75" s="13">
        <v>60.338369999999998</v>
      </c>
    </row>
    <row r="76" spans="1:15" x14ac:dyDescent="0.25">
      <c r="B76">
        <v>35.058410000000002</v>
      </c>
      <c r="C76">
        <v>23.76558</v>
      </c>
      <c r="F76">
        <v>21.686530000000001</v>
      </c>
      <c r="G76">
        <v>21.58081</v>
      </c>
      <c r="J76">
        <v>41.117870000000003</v>
      </c>
      <c r="K76">
        <v>39.65307</v>
      </c>
      <c r="N76">
        <v>67.016059999999996</v>
      </c>
      <c r="O76">
        <v>63.266730000000003</v>
      </c>
    </row>
    <row r="77" spans="1:15" x14ac:dyDescent="0.25">
      <c r="B77">
        <v>26.33569</v>
      </c>
      <c r="C77">
        <v>18.28069</v>
      </c>
      <c r="F77">
        <v>21.58259</v>
      </c>
      <c r="G77">
        <v>17.532160000000001</v>
      </c>
      <c r="J77">
        <v>38.840969999999999</v>
      </c>
      <c r="K77">
        <v>37.200699999999998</v>
      </c>
      <c r="N77">
        <v>66.055130000000005</v>
      </c>
      <c r="O77">
        <v>95.283199999999994</v>
      </c>
    </row>
    <row r="78" spans="1:15" x14ac:dyDescent="0.25">
      <c r="B78">
        <v>22.752659999999999</v>
      </c>
      <c r="C78">
        <v>19.93064</v>
      </c>
      <c r="F78">
        <v>18.80575</v>
      </c>
      <c r="G78">
        <v>18.443960000000001</v>
      </c>
      <c r="J78">
        <v>38.539279999999998</v>
      </c>
      <c r="K78">
        <v>39.3367</v>
      </c>
      <c r="N78">
        <v>98.322919999999996</v>
      </c>
      <c r="O78">
        <v>70.813869999999994</v>
      </c>
    </row>
    <row r="79" spans="1:15" x14ac:dyDescent="0.25">
      <c r="B79">
        <v>53.920740000000002</v>
      </c>
      <c r="C79">
        <v>28.801590000000001</v>
      </c>
      <c r="F79">
        <v>20.770479999999999</v>
      </c>
      <c r="G79">
        <v>19.307950000000002</v>
      </c>
      <c r="J79">
        <v>45.63644</v>
      </c>
      <c r="K79">
        <v>42.616549999999997</v>
      </c>
      <c r="N79">
        <v>67.771330000000006</v>
      </c>
      <c r="O79">
        <v>63.105919999999998</v>
      </c>
    </row>
    <row r="80" spans="1:15" x14ac:dyDescent="0.25">
      <c r="B80">
        <v>24.08755</v>
      </c>
      <c r="C80">
        <v>22.99522</v>
      </c>
      <c r="F80">
        <v>17.42407</v>
      </c>
      <c r="G80">
        <v>18.53078</v>
      </c>
      <c r="J80">
        <v>41.27796</v>
      </c>
      <c r="K80">
        <v>40.960090000000001</v>
      </c>
      <c r="N80">
        <v>82.697749999999999</v>
      </c>
      <c r="O80">
        <v>73.436329999999998</v>
      </c>
    </row>
    <row r="81" spans="1:15" x14ac:dyDescent="0.25">
      <c r="B81">
        <v>30.063870000000001</v>
      </c>
      <c r="C81">
        <v>47.082189999999997</v>
      </c>
      <c r="F81">
        <v>17.53087</v>
      </c>
      <c r="G81">
        <v>16.59158</v>
      </c>
      <c r="J81">
        <v>41.182450000000003</v>
      </c>
      <c r="K81">
        <v>44.509909999999998</v>
      </c>
      <c r="N81">
        <v>87.367360000000005</v>
      </c>
      <c r="O81">
        <v>75.882149999999996</v>
      </c>
    </row>
    <row r="82" spans="1:15" x14ac:dyDescent="0.25">
      <c r="B82">
        <v>22.45956</v>
      </c>
      <c r="C82">
        <v>49.531170000000003</v>
      </c>
      <c r="F82">
        <v>19.474979999999999</v>
      </c>
      <c r="G82">
        <v>18.047930000000001</v>
      </c>
      <c r="J82">
        <v>41.269030000000001</v>
      </c>
      <c r="K82">
        <v>46.246850000000002</v>
      </c>
      <c r="N82">
        <v>66.087950000000006</v>
      </c>
      <c r="O82">
        <v>71.921689999999998</v>
      </c>
    </row>
    <row r="83" spans="1:15" x14ac:dyDescent="0.25">
      <c r="B83">
        <v>38.26108</v>
      </c>
      <c r="C83">
        <v>27.620460000000001</v>
      </c>
      <c r="F83">
        <v>23.854869999999998</v>
      </c>
      <c r="G83">
        <v>18.967669999999998</v>
      </c>
      <c r="J83">
        <v>41.435360000000003</v>
      </c>
      <c r="K83">
        <v>40.982219999999998</v>
      </c>
      <c r="N83">
        <v>62.257930000000002</v>
      </c>
      <c r="O83">
        <v>72.636529999999993</v>
      </c>
    </row>
    <row r="84" spans="1:15" x14ac:dyDescent="0.25">
      <c r="B84">
        <v>32.020499999999998</v>
      </c>
      <c r="C84">
        <v>21.008369999999999</v>
      </c>
      <c r="F84">
        <v>21.884209999999999</v>
      </c>
      <c r="G84">
        <v>17.018170000000001</v>
      </c>
      <c r="J84">
        <v>39.815280000000001</v>
      </c>
      <c r="K84">
        <v>41.364669999999997</v>
      </c>
      <c r="N84">
        <v>62.65692</v>
      </c>
      <c r="O84">
        <v>71.006709999999998</v>
      </c>
    </row>
    <row r="85" spans="1:15" x14ac:dyDescent="0.25">
      <c r="B85">
        <v>39.408090000000001</v>
      </c>
      <c r="C85">
        <v>32.95102</v>
      </c>
      <c r="F85">
        <v>21.068570000000001</v>
      </c>
      <c r="G85">
        <v>17.959430000000001</v>
      </c>
      <c r="J85">
        <v>42.528190000000002</v>
      </c>
      <c r="K85">
        <v>42.689030000000002</v>
      </c>
      <c r="N85">
        <v>77.556020000000004</v>
      </c>
      <c r="O85">
        <v>72.857709999999997</v>
      </c>
    </row>
    <row r="86" spans="1:15" x14ac:dyDescent="0.25">
      <c r="B86">
        <v>25.514040000000001</v>
      </c>
      <c r="C86">
        <v>31.456219999999998</v>
      </c>
      <c r="F86">
        <v>17.616779999999999</v>
      </c>
      <c r="G86">
        <v>20.81972</v>
      </c>
      <c r="J86">
        <v>41.846380000000003</v>
      </c>
      <c r="K86">
        <v>41.541370000000001</v>
      </c>
      <c r="N86">
        <v>81.071250000000006</v>
      </c>
      <c r="O86">
        <v>65.037930000000003</v>
      </c>
    </row>
    <row r="87" spans="1:15" x14ac:dyDescent="0.25">
      <c r="B87">
        <v>55.679270000000002</v>
      </c>
      <c r="C87">
        <v>32.881320000000002</v>
      </c>
      <c r="F87">
        <v>16.10848</v>
      </c>
      <c r="G87">
        <v>21.31251</v>
      </c>
      <c r="J87">
        <v>43.023009999999999</v>
      </c>
      <c r="K87">
        <v>42.003160000000001</v>
      </c>
      <c r="N87">
        <v>80.982159999999993</v>
      </c>
      <c r="O87">
        <v>64.0214</v>
      </c>
    </row>
    <row r="88" spans="1:15" x14ac:dyDescent="0.25">
      <c r="B88">
        <v>19.272760000000002</v>
      </c>
      <c r="C88">
        <v>26.747129999999999</v>
      </c>
      <c r="F88">
        <v>16.732299999999999</v>
      </c>
      <c r="G88">
        <v>19.575669999999999</v>
      </c>
      <c r="J88">
        <v>41.715600000000002</v>
      </c>
      <c r="K88">
        <v>40.834690000000002</v>
      </c>
      <c r="N88">
        <v>70.309359999999998</v>
      </c>
      <c r="O88">
        <v>78.095550000000003</v>
      </c>
    </row>
    <row r="89" spans="1:15" x14ac:dyDescent="0.25">
      <c r="A89" s="5"/>
      <c r="B89" s="5">
        <v>28.106750000000002</v>
      </c>
      <c r="C89" s="5"/>
      <c r="E89" s="5"/>
      <c r="F89" s="5">
        <v>17.962730000000001</v>
      </c>
      <c r="G89" s="5"/>
      <c r="H89" s="5"/>
      <c r="I89" s="5"/>
      <c r="J89" s="5">
        <v>43.213070000000002</v>
      </c>
      <c r="K89" s="5"/>
      <c r="L89" s="5"/>
      <c r="M89" s="5"/>
      <c r="N89" s="5">
        <v>72.75121</v>
      </c>
      <c r="O89" s="5"/>
    </row>
    <row r="93" spans="1:15" ht="28.5" x14ac:dyDescent="0.45">
      <c r="A93" s="1" t="s">
        <v>21</v>
      </c>
    </row>
    <row r="94" spans="1:15" x14ac:dyDescent="0.25">
      <c r="B94" s="5" t="s">
        <v>22</v>
      </c>
      <c r="C94" s="5"/>
      <c r="E94" s="9" t="s">
        <v>47</v>
      </c>
      <c r="F94" s="5" t="s">
        <v>22</v>
      </c>
      <c r="G94" s="5"/>
      <c r="J94" s="5" t="s">
        <v>22</v>
      </c>
      <c r="K94" s="5"/>
      <c r="N94" s="5" t="s">
        <v>22</v>
      </c>
      <c r="O94" s="5"/>
    </row>
    <row r="95" spans="1:15" x14ac:dyDescent="0.25">
      <c r="A95" s="8" t="s">
        <v>32</v>
      </c>
      <c r="B95" s="7" t="s">
        <v>6</v>
      </c>
      <c r="C95" s="7" t="s">
        <v>7</v>
      </c>
      <c r="E95" s="8" t="s">
        <v>48</v>
      </c>
      <c r="F95" s="7" t="s">
        <v>6</v>
      </c>
      <c r="G95" s="7" t="s">
        <v>7</v>
      </c>
      <c r="H95" s="5"/>
      <c r="I95" s="8" t="s">
        <v>49</v>
      </c>
      <c r="J95" s="7" t="s">
        <v>6</v>
      </c>
      <c r="K95" s="7" t="s">
        <v>7</v>
      </c>
      <c r="L95" s="5"/>
      <c r="M95" s="8" t="s">
        <v>50</v>
      </c>
      <c r="N95" s="7" t="s">
        <v>6</v>
      </c>
      <c r="O95" s="7" t="s">
        <v>7</v>
      </c>
    </row>
    <row r="97" spans="1:15" x14ac:dyDescent="0.25">
      <c r="A97" s="9" t="s">
        <v>10</v>
      </c>
      <c r="B97">
        <f>AVERAGE(B120:B134)</f>
        <v>4.8590126666666664E-2</v>
      </c>
      <c r="C97">
        <f>AVERAGE(C120:C134)</f>
        <v>0.29068823076923073</v>
      </c>
      <c r="E97" s="9" t="s">
        <v>10</v>
      </c>
      <c r="F97">
        <f>AVERAGE(F120:F134)</f>
        <v>0.93076276000000013</v>
      </c>
      <c r="G97">
        <f>AVERAGE(G120:G134)</f>
        <v>0.60652087692307688</v>
      </c>
      <c r="I97" s="9" t="s">
        <v>10</v>
      </c>
      <c r="J97">
        <f>AVERAGE(J120:J134)</f>
        <v>5.1429393999999996E-2</v>
      </c>
      <c r="K97">
        <f>AVERAGE(K120:K134)</f>
        <v>0.19961093846153849</v>
      </c>
      <c r="M97" s="9" t="s">
        <v>10</v>
      </c>
      <c r="N97">
        <f>AVERAGE(N120:N134)</f>
        <v>1.8163979999999993E-2</v>
      </c>
      <c r="O97">
        <f>AVERAGE(O120:O134)</f>
        <v>0.20847243846153848</v>
      </c>
    </row>
    <row r="98" spans="1:15" x14ac:dyDescent="0.25">
      <c r="A98" s="9" t="s">
        <v>11</v>
      </c>
      <c r="B98">
        <f>_xlfn.STDEV.P(B120:B134)</f>
        <v>7.979885299792612E-2</v>
      </c>
      <c r="C98">
        <f>_xlfn.STDEV.P(C120:C134)</f>
        <v>0.23452948042612201</v>
      </c>
      <c r="E98" s="9" t="s">
        <v>11</v>
      </c>
      <c r="F98">
        <f>_xlfn.STDEV.P(F120:F134)</f>
        <v>8.3296540478660142E-2</v>
      </c>
      <c r="G98">
        <f>_xlfn.STDEV.P(G120:G134)</f>
        <v>0.15518943525363899</v>
      </c>
      <c r="I98" s="9" t="s">
        <v>11</v>
      </c>
      <c r="J98">
        <f>_xlfn.STDEV.P(J120:J134)</f>
        <v>6.6400757170471864E-2</v>
      </c>
      <c r="K98">
        <f>_xlfn.STDEV.P(K120:K134)</f>
        <v>9.5940183337476087E-2</v>
      </c>
      <c r="M98" s="9" t="s">
        <v>11</v>
      </c>
      <c r="N98">
        <f>_xlfn.STDEV.P(N120:N134)</f>
        <v>3.5955738881281993E-2</v>
      </c>
      <c r="O98">
        <f>_xlfn.STDEV.P(O120:O134)</f>
        <v>0.13652382649248468</v>
      </c>
    </row>
    <row r="99" spans="1:15" x14ac:dyDescent="0.25">
      <c r="A99" s="31" t="s">
        <v>12</v>
      </c>
      <c r="B99">
        <f>COUNT(B120:B134)</f>
        <v>15</v>
      </c>
      <c r="C99">
        <f>COUNT(C120:C134)</f>
        <v>13</v>
      </c>
      <c r="E99" s="31" t="s">
        <v>12</v>
      </c>
      <c r="F99">
        <f>COUNT(F120:F134)</f>
        <v>15</v>
      </c>
      <c r="G99">
        <f>COUNT(G120:G134)</f>
        <v>13</v>
      </c>
      <c r="I99" s="31" t="s">
        <v>12</v>
      </c>
      <c r="J99">
        <f>COUNT(J120:J134)</f>
        <v>15</v>
      </c>
      <c r="K99">
        <f>COUNT(K120:K134)</f>
        <v>13</v>
      </c>
      <c r="M99" s="31" t="s">
        <v>12</v>
      </c>
      <c r="N99">
        <f>COUNT(N120:N134)</f>
        <v>15</v>
      </c>
      <c r="O99">
        <f>COUNT(O120:O134)</f>
        <v>13</v>
      </c>
    </row>
    <row r="101" spans="1:15" x14ac:dyDescent="0.25">
      <c r="A101" s="9" t="s">
        <v>13</v>
      </c>
      <c r="B101">
        <f>B98/(SQRT(B99))</f>
        <v>2.0603975247161444E-2</v>
      </c>
      <c r="C101">
        <f>C98/(SQRT(C99))</f>
        <v>6.5046774406485458E-2</v>
      </c>
      <c r="E101" s="9" t="s">
        <v>13</v>
      </c>
      <c r="F101">
        <f>F98/(SQRT(F99))</f>
        <v>2.1507074271369511E-2</v>
      </c>
      <c r="G101">
        <f>G98/(SQRT(G99))</f>
        <v>4.3041805093638016E-2</v>
      </c>
      <c r="I101" s="9" t="s">
        <v>13</v>
      </c>
      <c r="J101">
        <f>J98/(SQRT(J99))</f>
        <v>1.7144601779786682E-2</v>
      </c>
      <c r="K101">
        <f>K98/(SQRT(K99))</f>
        <v>2.6609019261591222E-2</v>
      </c>
      <c r="M101" s="9" t="s">
        <v>13</v>
      </c>
      <c r="N101">
        <f>N98/(SQRT(N99))</f>
        <v>9.2837318591858439E-3</v>
      </c>
      <c r="O101">
        <f>O98/(SQRT(O99))</f>
        <v>3.7864896672400193E-2</v>
      </c>
    </row>
    <row r="102" spans="1:15" x14ac:dyDescent="0.25">
      <c r="A102" s="9" t="s">
        <v>14</v>
      </c>
      <c r="B102" s="11">
        <f>_xlfn.F.TEST(B105:B119,C105:C119)</f>
        <v>3.188950860589576E-3</v>
      </c>
      <c r="E102" s="9" t="s">
        <v>14</v>
      </c>
      <c r="F102" s="11">
        <f>_xlfn.F.TEST(F105:F119,G105:G119)</f>
        <v>4.8188239024582474E-4</v>
      </c>
      <c r="I102" s="9" t="s">
        <v>14</v>
      </c>
      <c r="J102" s="11">
        <f>_xlfn.F.TEST(J105:J119,K105:K119)</f>
        <v>3.9973784211962664E-3</v>
      </c>
      <c r="M102" s="9" t="s">
        <v>14</v>
      </c>
      <c r="N102" s="11">
        <f>_xlfn.F.TEST(N105:N119,O105:O119)</f>
        <v>0.26049402928801124</v>
      </c>
    </row>
    <row r="103" spans="1:15" x14ac:dyDescent="0.25">
      <c r="A103" s="9" t="s">
        <v>16</v>
      </c>
      <c r="B103" s="4">
        <f>_xlfn.T.TEST(B105:B119,C105:C119,2,2)</f>
        <v>1.0273080537137174E-4</v>
      </c>
      <c r="E103" s="9" t="s">
        <v>16</v>
      </c>
      <c r="F103" s="4">
        <f>_xlfn.T.TEST(F105:F119,G105:G119,2,2)</f>
        <v>3.501697041186598E-6</v>
      </c>
      <c r="I103" s="9" t="s">
        <v>16</v>
      </c>
      <c r="J103" s="4">
        <f>_xlfn.T.TEST(J105:J119,K105:K119,2,2)</f>
        <v>1.5097738819539524E-4</v>
      </c>
      <c r="M103" s="9" t="s">
        <v>16</v>
      </c>
      <c r="N103" s="4">
        <f>_xlfn.T.TEST(N105:N119,O105:O119,2,2)</f>
        <v>1.0835032789835636E-6</v>
      </c>
    </row>
    <row r="104" spans="1:15" x14ac:dyDescent="0.25">
      <c r="A104" s="5"/>
      <c r="B104" s="5"/>
      <c r="C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</row>
    <row r="105" spans="1:15" x14ac:dyDescent="0.25">
      <c r="A105" s="9" t="s">
        <v>17</v>
      </c>
      <c r="B105">
        <f t="shared" ref="B105:C117" si="8">LOG(B120)</f>
        <v>-2.4492825765307171</v>
      </c>
      <c r="C105">
        <f t="shared" si="8"/>
        <v>-1.3617703989624377</v>
      </c>
      <c r="E105" s="9" t="s">
        <v>17</v>
      </c>
      <c r="F105">
        <f t="shared" ref="F105:G117" si="9">LOG(F120)</f>
        <v>-7.5326427221908618E-3</v>
      </c>
      <c r="G105">
        <f t="shared" si="9"/>
        <v>-0.23337897940648084</v>
      </c>
      <c r="I105" s="9" t="s">
        <v>17</v>
      </c>
      <c r="J105">
        <f>LOG(J120)</f>
        <v>-1.825882018745733</v>
      </c>
      <c r="K105">
        <f>LOG(K120)</f>
        <v>-1.1428484973125068</v>
      </c>
      <c r="M105" s="9" t="s">
        <v>17</v>
      </c>
      <c r="N105">
        <f t="shared" ref="N105:O113" si="10">LOG(N120)</f>
        <v>-2.7423214251308154</v>
      </c>
      <c r="O105">
        <f t="shared" si="10"/>
        <v>-0.46375729316168096</v>
      </c>
    </row>
    <row r="106" spans="1:15" x14ac:dyDescent="0.25">
      <c r="B106">
        <f t="shared" si="8"/>
        <v>-1.343729264919189</v>
      </c>
      <c r="C106">
        <f t="shared" si="8"/>
        <v>-0.61297876838546861</v>
      </c>
      <c r="F106">
        <f t="shared" si="9"/>
        <v>-0.11846299593705695</v>
      </c>
      <c r="G106">
        <f t="shared" si="9"/>
        <v>-0.31564124890367895</v>
      </c>
      <c r="J106">
        <f>LOG(J121)</f>
        <v>-0.62264092269853633</v>
      </c>
      <c r="K106">
        <f>LOG(K121)</f>
        <v>-0.56128523335459646</v>
      </c>
      <c r="N106">
        <f t="shared" si="10"/>
        <v>-3.0390538042661688</v>
      </c>
      <c r="O106">
        <f t="shared" si="10"/>
        <v>-0.61630668432814006</v>
      </c>
    </row>
    <row r="107" spans="1:15" x14ac:dyDescent="0.25">
      <c r="B107">
        <f t="shared" si="8"/>
        <v>-4.2604276555499077</v>
      </c>
      <c r="C107">
        <f t="shared" si="8"/>
        <v>-0.88554915385293898</v>
      </c>
      <c r="F107">
        <f t="shared" si="9"/>
        <v>-3.5167855738555865E-3</v>
      </c>
      <c r="G107">
        <f t="shared" si="9"/>
        <v>-0.11225558024830935</v>
      </c>
      <c r="K107">
        <f t="shared" ref="K107:K117" si="11">LOG(K122)</f>
        <v>-0.6919801296164001</v>
      </c>
      <c r="N107">
        <f t="shared" si="10"/>
        <v>-2.0933956282750197</v>
      </c>
      <c r="O107">
        <f t="shared" si="10"/>
        <v>-1.6103024517936142</v>
      </c>
    </row>
    <row r="108" spans="1:15" x14ac:dyDescent="0.25">
      <c r="B108">
        <f t="shared" si="8"/>
        <v>-1.9767475403662884</v>
      </c>
      <c r="C108">
        <f t="shared" si="8"/>
        <v>-0.70820283917086302</v>
      </c>
      <c r="F108">
        <f t="shared" si="9"/>
        <v>-4.2583327205407612E-2</v>
      </c>
      <c r="G108">
        <f t="shared" si="9"/>
        <v>-0.34357021182021158</v>
      </c>
      <c r="J108">
        <f t="shared" ref="J108:J113" si="12">LOG(J123)</f>
        <v>-1.044904216857321</v>
      </c>
      <c r="K108">
        <f t="shared" si="11"/>
        <v>-0.45889899279397334</v>
      </c>
      <c r="N108">
        <f t="shared" si="10"/>
        <v>-2.4920092751803087</v>
      </c>
      <c r="O108">
        <f t="shared" si="10"/>
        <v>-0.70106618287585376</v>
      </c>
    </row>
    <row r="109" spans="1:15" x14ac:dyDescent="0.25">
      <c r="B109">
        <f t="shared" si="8"/>
        <v>-1.7120863529239663</v>
      </c>
      <c r="C109">
        <f t="shared" si="8"/>
        <v>-0.45636895159776747</v>
      </c>
      <c r="F109">
        <f t="shared" si="9"/>
        <v>-2.7421830437619012E-2</v>
      </c>
      <c r="G109">
        <f t="shared" si="9"/>
        <v>-5.4076677850675221E-2</v>
      </c>
      <c r="J109">
        <f t="shared" si="12"/>
        <v>-1.2522464847678172</v>
      </c>
      <c r="K109">
        <f t="shared" si="11"/>
        <v>-0.99738043460366721</v>
      </c>
      <c r="N109">
        <f t="shared" si="10"/>
        <v>-2.2802545074704232</v>
      </c>
      <c r="O109">
        <f t="shared" si="10"/>
        <v>-1.7832800328097218</v>
      </c>
    </row>
    <row r="110" spans="1:15" x14ac:dyDescent="0.25">
      <c r="B110">
        <f t="shared" si="8"/>
        <v>-1.6642814002856452</v>
      </c>
      <c r="C110">
        <f t="shared" si="8"/>
        <v>-1.0247934396248066</v>
      </c>
      <c r="F110">
        <f t="shared" si="9"/>
        <v>-9.0209729990856872E-4</v>
      </c>
      <c r="G110">
        <f t="shared" si="9"/>
        <v>-0.19520586987209326</v>
      </c>
      <c r="J110">
        <f t="shared" si="12"/>
        <v>-2.3820565651710268</v>
      </c>
      <c r="K110">
        <f t="shared" si="11"/>
        <v>-0.59947237163379785</v>
      </c>
      <c r="N110">
        <f t="shared" si="10"/>
        <v>-2.6829818989518883</v>
      </c>
      <c r="O110">
        <f t="shared" si="10"/>
        <v>-0.9428666327509132</v>
      </c>
    </row>
    <row r="111" spans="1:15" x14ac:dyDescent="0.25">
      <c r="B111">
        <f t="shared" si="8"/>
        <v>-1.7212006862444444</v>
      </c>
      <c r="C111">
        <f t="shared" si="8"/>
        <v>-0.1099144732836748</v>
      </c>
      <c r="F111">
        <f t="shared" si="9"/>
        <v>-1.5891881816197852E-2</v>
      </c>
      <c r="G111">
        <f t="shared" si="9"/>
        <v>-0.18987976769336304</v>
      </c>
      <c r="J111">
        <f t="shared" si="12"/>
        <v>-1.7301369594455889</v>
      </c>
      <c r="K111">
        <f t="shared" si="11"/>
        <v>-1.0280287236002434</v>
      </c>
      <c r="N111">
        <f t="shared" si="10"/>
        <v>-1.761552422858881</v>
      </c>
      <c r="O111">
        <f t="shared" si="10"/>
        <v>-0.58433066847094972</v>
      </c>
    </row>
    <row r="112" spans="1:15" x14ac:dyDescent="0.25">
      <c r="B112">
        <f t="shared" si="8"/>
        <v>-2.9593976598859268</v>
      </c>
      <c r="C112">
        <f t="shared" si="8"/>
        <v>-1.1039149145767149</v>
      </c>
      <c r="F112">
        <f t="shared" si="9"/>
        <v>-5.3124749561065832E-2</v>
      </c>
      <c r="G112">
        <f t="shared" si="9"/>
        <v>-0.10452938585753656</v>
      </c>
      <c r="J112">
        <f t="shared" si="12"/>
        <v>-1.869540465167</v>
      </c>
      <c r="K112">
        <f t="shared" si="11"/>
        <v>-0.74124542093644008</v>
      </c>
      <c r="N112">
        <f t="shared" si="10"/>
        <v>-0.99295799042183186</v>
      </c>
      <c r="O112">
        <f t="shared" si="10"/>
        <v>-1.4885979703107293</v>
      </c>
    </row>
    <row r="113" spans="1:15" x14ac:dyDescent="0.25">
      <c r="B113">
        <f t="shared" si="8"/>
        <v>-2.2492602487646494</v>
      </c>
      <c r="C113">
        <f t="shared" si="8"/>
        <v>-0.44561988158738952</v>
      </c>
      <c r="F113">
        <f t="shared" si="9"/>
        <v>-1.3536317728669053E-3</v>
      </c>
      <c r="G113">
        <f t="shared" si="9"/>
        <v>-0.19563979493062528</v>
      </c>
      <c r="J113">
        <f t="shared" si="12"/>
        <v>-2.5069604116823485</v>
      </c>
      <c r="K113">
        <f t="shared" si="11"/>
        <v>-0.45549527501447967</v>
      </c>
      <c r="N113">
        <f t="shared" si="10"/>
        <v>-2.9842212436109592</v>
      </c>
      <c r="O113">
        <f t="shared" si="10"/>
        <v>-0.90925042474428441</v>
      </c>
    </row>
    <row r="114" spans="1:15" x14ac:dyDescent="0.25">
      <c r="B114">
        <f t="shared" si="8"/>
        <v>-2.4594202834955459</v>
      </c>
      <c r="C114">
        <f t="shared" si="8"/>
        <v>-0.39692386354404557</v>
      </c>
      <c r="F114">
        <f t="shared" si="9"/>
        <v>0</v>
      </c>
      <c r="G114">
        <f t="shared" si="9"/>
        <v>-0.1454944715218188</v>
      </c>
      <c r="K114">
        <f t="shared" si="11"/>
        <v>-0.96062911411590024</v>
      </c>
      <c r="O114">
        <f>LOG(O129)</f>
        <v>-0.60100454952500015</v>
      </c>
    </row>
    <row r="115" spans="1:15" x14ac:dyDescent="0.25">
      <c r="B115">
        <f t="shared" si="8"/>
        <v>-1.7197404113138635</v>
      </c>
      <c r="C115">
        <f t="shared" si="8"/>
        <v>-0.10727223456805014</v>
      </c>
      <c r="F115">
        <f t="shared" si="9"/>
        <v>-2.7469943559478967E-2</v>
      </c>
      <c r="G115">
        <f t="shared" si="9"/>
        <v>-0.45160812476239526</v>
      </c>
      <c r="J115">
        <f>LOG(J130)</f>
        <v>-1.2541837917181597</v>
      </c>
      <c r="K115">
        <f t="shared" si="11"/>
        <v>-0.4930649449068995</v>
      </c>
      <c r="N115">
        <f>LOG(N130)</f>
        <v>-2.2519671058698565</v>
      </c>
      <c r="O115">
        <f>LOG(O130)</f>
        <v>-0.48787617327705551</v>
      </c>
    </row>
    <row r="116" spans="1:15" x14ac:dyDescent="0.25">
      <c r="B116">
        <f t="shared" si="8"/>
        <v>-0.73584356325411415</v>
      </c>
      <c r="C116">
        <f t="shared" si="8"/>
        <v>-0.93207033619357582</v>
      </c>
      <c r="F116">
        <f t="shared" si="9"/>
        <v>-0.14678866549668304</v>
      </c>
      <c r="G116">
        <f t="shared" si="9"/>
        <v>-0.43381596930661481</v>
      </c>
      <c r="J116">
        <f>LOG(J131)</f>
        <v>-0.76836477718309026</v>
      </c>
      <c r="K116">
        <f t="shared" si="11"/>
        <v>-0.85759488954903906</v>
      </c>
      <c r="N116">
        <f>LOG(N131)</f>
        <v>-0.93429333897402111</v>
      </c>
      <c r="O116">
        <f>LOG(O131)</f>
        <v>-0.3072332520123422</v>
      </c>
    </row>
    <row r="117" spans="1:15" x14ac:dyDescent="0.25">
      <c r="B117">
        <f t="shared" si="8"/>
        <v>-0.54329547060510519</v>
      </c>
      <c r="C117">
        <f t="shared" si="8"/>
        <v>-0.67964596718232817</v>
      </c>
      <c r="F117">
        <f t="shared" si="9"/>
        <v>-5.9966911646080609E-3</v>
      </c>
      <c r="G117">
        <f t="shared" si="9"/>
        <v>-0.24855383258163566</v>
      </c>
      <c r="J117">
        <f>LOG(J132)</f>
        <v>-1.8976349086614721</v>
      </c>
      <c r="K117">
        <f t="shared" si="11"/>
        <v>-0.8232173157590561</v>
      </c>
      <c r="N117">
        <f>LOG(N132)</f>
        <v>-2.9767475403662886</v>
      </c>
      <c r="O117">
        <f>LOG(O132)</f>
        <v>-0.54432696102632594</v>
      </c>
    </row>
    <row r="118" spans="1:15" x14ac:dyDescent="0.25">
      <c r="B118">
        <f>LOG(B133)</f>
        <v>-2.5127201835569313</v>
      </c>
      <c r="F118">
        <f>LOG(F133)</f>
        <v>-1.8098074247891335E-2</v>
      </c>
      <c r="J118">
        <f>LOG(J133)</f>
        <v>-1.4349199558196046</v>
      </c>
      <c r="N118">
        <f>LOG(N133)</f>
        <v>-2.3891269996199482</v>
      </c>
    </row>
    <row r="119" spans="1:15" x14ac:dyDescent="0.25">
      <c r="B119">
        <f>LOG(B134)</f>
        <v>-0.97052693730076822</v>
      </c>
      <c r="F119">
        <f>LOG(F134)</f>
        <v>-2.7380660940376531E-2</v>
      </c>
      <c r="H119" s="5"/>
      <c r="I119" s="5"/>
      <c r="J119" s="5">
        <f>LOG(J134)</f>
        <v>-1.2439270902569426</v>
      </c>
      <c r="K119" s="5"/>
      <c r="L119" s="5"/>
      <c r="N119">
        <f>LOG(N134)</f>
        <v>-2.3900855899140021</v>
      </c>
    </row>
    <row r="120" spans="1:15" x14ac:dyDescent="0.25">
      <c r="A120" s="12" t="s">
        <v>18</v>
      </c>
      <c r="B120" s="13">
        <v>3.5539999999999999E-3</v>
      </c>
      <c r="C120" s="13">
        <v>4.3473999999999999E-2</v>
      </c>
      <c r="E120" s="12" t="s">
        <v>18</v>
      </c>
      <c r="F120" s="13">
        <v>0.98280500000000004</v>
      </c>
      <c r="G120" s="13">
        <v>0.58428000000000002</v>
      </c>
      <c r="I120" s="31" t="s">
        <v>18</v>
      </c>
      <c r="J120" s="2">
        <v>1.4932000000000001E-2</v>
      </c>
      <c r="K120" s="2">
        <v>7.1970000000000006E-2</v>
      </c>
      <c r="M120" s="12" t="s">
        <v>18</v>
      </c>
      <c r="N120" s="13">
        <v>1.81E-3</v>
      </c>
      <c r="O120" s="13">
        <v>0.34375</v>
      </c>
    </row>
    <row r="121" spans="1:15" x14ac:dyDescent="0.25">
      <c r="B121">
        <v>4.5317999999999997E-2</v>
      </c>
      <c r="C121">
        <v>0.24379300000000001</v>
      </c>
      <c r="F121">
        <v>0.76126700000000003</v>
      </c>
      <c r="G121">
        <v>0.483458</v>
      </c>
      <c r="J121">
        <v>0.238429</v>
      </c>
      <c r="K121">
        <v>0.27460899999999999</v>
      </c>
      <c r="N121">
        <v>9.1399999999999999E-4</v>
      </c>
      <c r="O121">
        <v>0.24193200000000001</v>
      </c>
    </row>
    <row r="122" spans="1:15" x14ac:dyDescent="0.25">
      <c r="B122">
        <v>5.49E-5</v>
      </c>
      <c r="C122">
        <v>0.13015199999999999</v>
      </c>
      <c r="F122">
        <v>0.99193500000000001</v>
      </c>
      <c r="G122">
        <v>0.77222599999999997</v>
      </c>
      <c r="J122">
        <v>0</v>
      </c>
      <c r="K122">
        <v>0.20324500000000001</v>
      </c>
      <c r="N122">
        <v>8.0649999999999993E-3</v>
      </c>
      <c r="O122">
        <v>2.453E-2</v>
      </c>
    </row>
    <row r="123" spans="1:15" x14ac:dyDescent="0.25">
      <c r="B123">
        <v>1.055E-2</v>
      </c>
      <c r="C123">
        <v>0.19579299999999999</v>
      </c>
      <c r="F123">
        <v>0.90660200000000002</v>
      </c>
      <c r="G123">
        <v>0.45334600000000003</v>
      </c>
      <c r="J123">
        <v>9.0176999999999993E-2</v>
      </c>
      <c r="K123">
        <v>0.34761700000000001</v>
      </c>
      <c r="N123">
        <v>3.2209999999999999E-3</v>
      </c>
      <c r="O123">
        <v>0.19903699999999999</v>
      </c>
    </row>
    <row r="124" spans="1:15" x14ac:dyDescent="0.25">
      <c r="B124">
        <v>1.9404999999999999E-2</v>
      </c>
      <c r="C124">
        <v>0.34964800000000001</v>
      </c>
      <c r="F124">
        <v>0.93881099999999995</v>
      </c>
      <c r="G124">
        <v>0.88292400000000004</v>
      </c>
      <c r="J124">
        <v>5.5944000000000001E-2</v>
      </c>
      <c r="K124">
        <v>0.100605</v>
      </c>
      <c r="N124">
        <v>5.2449999999999997E-3</v>
      </c>
      <c r="O124">
        <v>1.6471E-2</v>
      </c>
    </row>
    <row r="125" spans="1:15" x14ac:dyDescent="0.25">
      <c r="B125">
        <v>2.1663000000000002E-2</v>
      </c>
      <c r="C125">
        <v>9.4450999999999993E-2</v>
      </c>
      <c r="F125">
        <v>0.99792499999999995</v>
      </c>
      <c r="G125">
        <v>0.637961</v>
      </c>
      <c r="J125">
        <v>4.1489999999999999E-3</v>
      </c>
      <c r="K125">
        <v>0.251494</v>
      </c>
      <c r="N125">
        <v>2.075E-3</v>
      </c>
      <c r="O125">
        <v>0.11405999999999999</v>
      </c>
    </row>
    <row r="126" spans="1:15" x14ac:dyDescent="0.25">
      <c r="B126">
        <v>1.9002000000000002E-2</v>
      </c>
      <c r="C126">
        <v>0.77639999999999998</v>
      </c>
      <c r="F126">
        <v>0.96406899999999995</v>
      </c>
      <c r="G126">
        <v>0.64583299999999999</v>
      </c>
      <c r="J126">
        <v>1.8615E-2</v>
      </c>
      <c r="K126">
        <v>9.375E-2</v>
      </c>
      <c r="N126">
        <v>1.7316000000000002E-2</v>
      </c>
      <c r="O126">
        <v>0.26041700000000001</v>
      </c>
    </row>
    <row r="127" spans="1:15" x14ac:dyDescent="0.25">
      <c r="B127">
        <v>1.098E-3</v>
      </c>
      <c r="C127">
        <v>7.8719999999999998E-2</v>
      </c>
      <c r="F127">
        <v>0.88486140000000002</v>
      </c>
      <c r="G127">
        <v>0.78608699999999998</v>
      </c>
      <c r="J127">
        <v>1.3503909999999999E-2</v>
      </c>
      <c r="K127">
        <v>0.181449</v>
      </c>
      <c r="N127">
        <v>0.10163469999999999</v>
      </c>
      <c r="O127">
        <v>3.2464E-2</v>
      </c>
    </row>
    <row r="128" spans="1:15" x14ac:dyDescent="0.25">
      <c r="B128">
        <v>5.633E-3</v>
      </c>
      <c r="C128">
        <v>0.35841000000000001</v>
      </c>
      <c r="F128">
        <v>0.996888</v>
      </c>
      <c r="G128">
        <v>0.63732390000000005</v>
      </c>
      <c r="J128">
        <v>3.1120000000000002E-3</v>
      </c>
      <c r="K128">
        <v>0.3503521</v>
      </c>
      <c r="N128">
        <v>1.0369999999999999E-3</v>
      </c>
      <c r="O128">
        <v>0.1232394</v>
      </c>
    </row>
    <row r="129" spans="1:15" x14ac:dyDescent="0.25">
      <c r="B129">
        <v>3.4719999999999998E-3</v>
      </c>
      <c r="C129">
        <v>0.40093699999999999</v>
      </c>
      <c r="F129">
        <v>1</v>
      </c>
      <c r="G129">
        <v>0.71532850000000003</v>
      </c>
      <c r="J129">
        <v>0</v>
      </c>
      <c r="K129">
        <v>0.10948910000000001</v>
      </c>
      <c r="N129">
        <v>0</v>
      </c>
      <c r="O129">
        <v>0.25060830000000001</v>
      </c>
    </row>
    <row r="130" spans="1:15" x14ac:dyDescent="0.25">
      <c r="B130">
        <v>1.9066E-2</v>
      </c>
      <c r="C130">
        <v>0.781138</v>
      </c>
      <c r="F130">
        <v>0.93870699999999996</v>
      </c>
      <c r="G130">
        <v>0.35350199999999998</v>
      </c>
      <c r="J130">
        <v>5.5695000000000001E-2</v>
      </c>
      <c r="K130">
        <v>0.32131799999999999</v>
      </c>
      <c r="N130">
        <v>5.5979999999999997E-3</v>
      </c>
      <c r="O130">
        <v>0.32518000000000002</v>
      </c>
    </row>
    <row r="131" spans="1:15" x14ac:dyDescent="0.25">
      <c r="B131">
        <v>0.18371999999999999</v>
      </c>
      <c r="C131">
        <v>0.11693099999999999</v>
      </c>
      <c r="F131">
        <v>0.71319999999999995</v>
      </c>
      <c r="G131">
        <v>0.36828499999999997</v>
      </c>
      <c r="J131">
        <v>0.17046500000000001</v>
      </c>
      <c r="K131">
        <v>0.13880500000000001</v>
      </c>
      <c r="N131">
        <v>0.11633400000000001</v>
      </c>
      <c r="O131">
        <v>0.49290899999999999</v>
      </c>
    </row>
    <row r="132" spans="1:15" x14ac:dyDescent="0.25">
      <c r="B132">
        <v>0.28622300000000001</v>
      </c>
      <c r="C132">
        <v>0.20910000000000001</v>
      </c>
      <c r="F132">
        <v>0.98628700000000002</v>
      </c>
      <c r="G132">
        <v>0.56421699999999997</v>
      </c>
      <c r="J132">
        <v>1.2658000000000001E-2</v>
      </c>
      <c r="K132">
        <v>0.15023900000000001</v>
      </c>
      <c r="N132">
        <v>1.0549999999999999E-3</v>
      </c>
      <c r="O132">
        <v>0.28554400000000002</v>
      </c>
    </row>
    <row r="133" spans="1:15" x14ac:dyDescent="0.25">
      <c r="B133">
        <v>3.0709999999999999E-3</v>
      </c>
      <c r="F133">
        <v>0.95918400000000004</v>
      </c>
      <c r="J133">
        <v>3.6734999999999997E-2</v>
      </c>
      <c r="N133">
        <v>4.0819999999999997E-3</v>
      </c>
    </row>
    <row r="134" spans="1:15" x14ac:dyDescent="0.25">
      <c r="A134" s="5"/>
      <c r="B134" s="5">
        <v>0.10702200000000001</v>
      </c>
      <c r="C134" s="5"/>
      <c r="E134" s="5"/>
      <c r="F134" s="5">
        <v>0.93889999999999996</v>
      </c>
      <c r="G134" s="5"/>
      <c r="H134" s="5"/>
      <c r="I134" s="5"/>
      <c r="J134" s="5">
        <v>5.7026E-2</v>
      </c>
      <c r="K134" s="5"/>
      <c r="L134" s="5"/>
      <c r="M134" s="5"/>
      <c r="N134" s="5">
        <v>4.0730000000000002E-3</v>
      </c>
      <c r="O134" s="5"/>
    </row>
    <row r="139" spans="1:15" x14ac:dyDescent="0.25">
      <c r="B139" s="5" t="s">
        <v>22</v>
      </c>
      <c r="C139" s="5"/>
      <c r="E139" s="9" t="s">
        <v>31</v>
      </c>
      <c r="F139" s="5" t="s">
        <v>22</v>
      </c>
      <c r="G139" s="5"/>
      <c r="J139" s="5" t="s">
        <v>22</v>
      </c>
      <c r="K139" s="5"/>
      <c r="N139" s="5" t="s">
        <v>22</v>
      </c>
      <c r="O139" s="5"/>
    </row>
    <row r="140" spans="1:15" x14ac:dyDescent="0.25">
      <c r="A140" s="8" t="s">
        <v>51</v>
      </c>
      <c r="B140" s="7" t="s">
        <v>6</v>
      </c>
      <c r="C140" s="7" t="s">
        <v>7</v>
      </c>
      <c r="E140" s="8" t="s">
        <v>48</v>
      </c>
      <c r="F140" s="7" t="s">
        <v>6</v>
      </c>
      <c r="G140" s="7" t="s">
        <v>7</v>
      </c>
      <c r="H140" s="5"/>
      <c r="I140" s="8" t="s">
        <v>49</v>
      </c>
      <c r="J140" s="7" t="s">
        <v>6</v>
      </c>
      <c r="K140" s="7" t="s">
        <v>7</v>
      </c>
      <c r="L140" s="5"/>
      <c r="M140" s="8" t="s">
        <v>50</v>
      </c>
      <c r="N140" s="7" t="s">
        <v>6</v>
      </c>
      <c r="O140" s="7" t="s">
        <v>7</v>
      </c>
    </row>
    <row r="142" spans="1:15" x14ac:dyDescent="0.25">
      <c r="A142" s="9" t="s">
        <v>10</v>
      </c>
      <c r="B142">
        <f>AVERAGE(B165:B179)</f>
        <v>19.255156666666668</v>
      </c>
      <c r="C142">
        <f>AVERAGE(C165:C179)</f>
        <v>35.391412307692306</v>
      </c>
      <c r="E142" s="9" t="s">
        <v>10</v>
      </c>
      <c r="F142">
        <f>AVERAGE(F165:F179)</f>
        <v>17.191929999999999</v>
      </c>
      <c r="G142">
        <f>AVERAGE(G165:G179)</f>
        <v>18.21733230769231</v>
      </c>
      <c r="I142" s="9" t="s">
        <v>10</v>
      </c>
      <c r="J142">
        <f>AVERAGE(J165:J179)</f>
        <v>38.643619999999999</v>
      </c>
      <c r="K142">
        <f>AVERAGE(K165:K179)</f>
        <v>41.978144615384615</v>
      </c>
      <c r="M142" s="9" t="s">
        <v>10</v>
      </c>
      <c r="N142">
        <f>AVERAGE(N165:N179)</f>
        <v>78.785444285714291</v>
      </c>
      <c r="O142">
        <f>AVERAGE(O165:O179)</f>
        <v>74.516153076923075</v>
      </c>
    </row>
    <row r="143" spans="1:15" x14ac:dyDescent="0.25">
      <c r="A143" s="9" t="s">
        <v>11</v>
      </c>
      <c r="B143">
        <f>_xlfn.STDEV.P(B165:B179)</f>
        <v>3.9351936295310956</v>
      </c>
      <c r="C143">
        <f>_xlfn.STDEV.P(C165:C179)</f>
        <v>9.3438667189422411</v>
      </c>
      <c r="E143" s="9" t="s">
        <v>11</v>
      </c>
      <c r="F143">
        <f>_xlfn.STDEV.P(F165:F179)</f>
        <v>1.4867220342664373</v>
      </c>
      <c r="G143">
        <f>_xlfn.STDEV.P(G165:G179)</f>
        <v>2.0946492609399314</v>
      </c>
      <c r="I143" s="9" t="s">
        <v>11</v>
      </c>
      <c r="J143">
        <f>_xlfn.STDEV.P(J165:J179)</f>
        <v>5.148728486571315</v>
      </c>
      <c r="K143">
        <f>_xlfn.STDEV.P(K165:K179)</f>
        <v>2.3800885536906957</v>
      </c>
      <c r="M143" s="9" t="s">
        <v>11</v>
      </c>
      <c r="N143">
        <f>_xlfn.STDEV.P(N165:N179)</f>
        <v>23.966726587280117</v>
      </c>
      <c r="O143">
        <f>_xlfn.STDEV.P(O165:O179)</f>
        <v>13.587984535792856</v>
      </c>
    </row>
    <row r="144" spans="1:15" x14ac:dyDescent="0.25">
      <c r="A144" s="31" t="s">
        <v>12</v>
      </c>
      <c r="B144">
        <f>COUNT(B165:B179)</f>
        <v>15</v>
      </c>
      <c r="C144">
        <f>COUNT(C165:C179)</f>
        <v>13</v>
      </c>
      <c r="E144" s="31" t="s">
        <v>12</v>
      </c>
      <c r="F144">
        <f>COUNT(F165:F179)</f>
        <v>15</v>
      </c>
      <c r="G144">
        <f>COUNT(G165:G179)</f>
        <v>13</v>
      </c>
      <c r="I144" s="31" t="s">
        <v>12</v>
      </c>
      <c r="J144">
        <f>COUNT(J165:J179)</f>
        <v>13</v>
      </c>
      <c r="K144">
        <f>COUNT(K165:K179)</f>
        <v>13</v>
      </c>
      <c r="M144" s="31" t="s">
        <v>12</v>
      </c>
      <c r="N144">
        <f>COUNT(N165:N179)</f>
        <v>14</v>
      </c>
      <c r="O144">
        <f>COUNT(O165:O179)</f>
        <v>13</v>
      </c>
    </row>
    <row r="146" spans="1:15" x14ac:dyDescent="0.25">
      <c r="A146" s="9" t="s">
        <v>13</v>
      </c>
      <c r="B146">
        <f>B143/(SQRT(B144))</f>
        <v>1.0160626260850301</v>
      </c>
      <c r="C146">
        <f>C143/(SQRT(C144))</f>
        <v>2.5915223512498247</v>
      </c>
      <c r="E146" s="9" t="s">
        <v>13</v>
      </c>
      <c r="F146">
        <f>F143/(SQRT(F144))</f>
        <v>0.38386997861023497</v>
      </c>
      <c r="G146">
        <f>G143/(SQRT(G144))</f>
        <v>0.58095117803320562</v>
      </c>
      <c r="I146" s="9" t="s">
        <v>13</v>
      </c>
      <c r="J146">
        <f>J143/(SQRT(J144))</f>
        <v>1.4280003509057677</v>
      </c>
      <c r="K146">
        <f>K143/(SQRT(K144))</f>
        <v>0.66011779388282543</v>
      </c>
      <c r="M146" s="9" t="s">
        <v>13</v>
      </c>
      <c r="N146">
        <f>N143/(SQRT(N144))</f>
        <v>6.4053771122920047</v>
      </c>
      <c r="O146">
        <f>O143/(SQRT(O144))</f>
        <v>3.7686288441548381</v>
      </c>
    </row>
    <row r="147" spans="1:15" x14ac:dyDescent="0.25">
      <c r="A147" s="9" t="s">
        <v>14</v>
      </c>
      <c r="B147" s="11">
        <f>_xlfn.F.TEST(B150:B164,C150:C164)</f>
        <v>0.17675531011600362</v>
      </c>
      <c r="E147" s="9" t="s">
        <v>14</v>
      </c>
      <c r="F147" s="11">
        <f>_xlfn.F.TEST(F150:F164,G150:G164)</f>
        <v>0.37234803473910233</v>
      </c>
      <c r="I147" s="9" t="s">
        <v>14</v>
      </c>
      <c r="J147" s="11">
        <f>_xlfn.F.TEST(J150:J164,K150:K164)</f>
        <v>1.2919147085866292E-3</v>
      </c>
      <c r="M147" s="9" t="s">
        <v>14</v>
      </c>
      <c r="N147" s="11">
        <f>_xlfn.F.TEST(N150:N164,O150:O164)</f>
        <v>9.6181977483954156E-2</v>
      </c>
    </row>
    <row r="148" spans="1:15" x14ac:dyDescent="0.25">
      <c r="A148" s="9" t="s">
        <v>16</v>
      </c>
      <c r="B148" s="4">
        <f>_xlfn.T.TEST(B150:B164,C150:C164,2,2)</f>
        <v>3.848652532199246E-7</v>
      </c>
      <c r="E148" s="9" t="s">
        <v>16</v>
      </c>
      <c r="F148" s="4">
        <f>_xlfn.T.TEST(F150:F164,G150:G164,2,2)</f>
        <v>0.1612287246923535</v>
      </c>
      <c r="I148" s="9" t="s">
        <v>16</v>
      </c>
      <c r="J148" s="4">
        <f>_xlfn.T.TEST(J150:J164,K150:K164,2,2)</f>
        <v>6.4371940122618279E-2</v>
      </c>
      <c r="M148" s="9" t="s">
        <v>16</v>
      </c>
      <c r="N148" s="4">
        <f>_xlfn.T.TEST(N150:N164,O150:O164,2,2)</f>
        <v>0.79999621223091633</v>
      </c>
    </row>
    <row r="149" spans="1:15" x14ac:dyDescent="0.25">
      <c r="A149" s="5"/>
      <c r="B149" s="5"/>
      <c r="C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</row>
    <row r="150" spans="1:15" x14ac:dyDescent="0.25">
      <c r="A150" s="9" t="s">
        <v>17</v>
      </c>
      <c r="B150">
        <f t="shared" ref="B150:C162" si="13">LOG(B165)</f>
        <v>1.2123639507722537</v>
      </c>
      <c r="C150">
        <f t="shared" si="13"/>
        <v>1.6206677141183985</v>
      </c>
      <c r="E150" s="9" t="s">
        <v>17</v>
      </c>
      <c r="F150">
        <f t="shared" ref="F150:G162" si="14">LOG(F165)</f>
        <v>1.1994073831032379</v>
      </c>
      <c r="G150">
        <f t="shared" si="14"/>
        <v>1.2577970898980129</v>
      </c>
      <c r="I150" s="9" t="s">
        <v>17</v>
      </c>
      <c r="J150">
        <f>LOG(J165)</f>
        <v>1.6385053305449064</v>
      </c>
      <c r="K150">
        <f>LOG(K165)</f>
        <v>1.6177736196015033</v>
      </c>
      <c r="M150" s="9" t="s">
        <v>17</v>
      </c>
      <c r="N150">
        <f t="shared" ref="N150:O158" si="15">LOG(N165)</f>
        <v>1.7683279915991978</v>
      </c>
      <c r="O150">
        <f t="shared" si="15"/>
        <v>1.9138195193601046</v>
      </c>
    </row>
    <row r="151" spans="1:15" x14ac:dyDescent="0.25">
      <c r="B151">
        <f t="shared" si="13"/>
        <v>1.3796662222047518</v>
      </c>
      <c r="C151">
        <f t="shared" si="13"/>
        <v>1.5434981243718875</v>
      </c>
      <c r="F151">
        <f t="shared" si="14"/>
        <v>1.2810727020869721</v>
      </c>
      <c r="G151">
        <f t="shared" si="14"/>
        <v>1.196259939680073</v>
      </c>
      <c r="J151">
        <f>LOG(J166)</f>
        <v>1.5954440813125237</v>
      </c>
      <c r="K151">
        <f>LOG(K166)</f>
        <v>1.6758267160867089</v>
      </c>
      <c r="N151">
        <f t="shared" si="15"/>
        <v>1.5933290511837706</v>
      </c>
      <c r="O151">
        <f t="shared" si="15"/>
        <v>1.7728426209317265</v>
      </c>
    </row>
    <row r="152" spans="1:15" x14ac:dyDescent="0.25">
      <c r="B152">
        <f t="shared" si="13"/>
        <v>1.2472945498767911</v>
      </c>
      <c r="C152">
        <f t="shared" si="13"/>
        <v>1.3786498640137903</v>
      </c>
      <c r="F152">
        <f t="shared" si="14"/>
        <v>1.2324830351814098</v>
      </c>
      <c r="G152">
        <f t="shared" si="14"/>
        <v>1.2695834529743684</v>
      </c>
      <c r="K152">
        <f t="shared" ref="K152:K162" si="16">LOG(K167)</f>
        <v>1.5994699685472298</v>
      </c>
      <c r="N152">
        <f t="shared" si="15"/>
        <v>1.9569151206157178</v>
      </c>
      <c r="O152">
        <f t="shared" si="15"/>
        <v>1.7766493996360555</v>
      </c>
    </row>
    <row r="153" spans="1:15" x14ac:dyDescent="0.25">
      <c r="B153">
        <f t="shared" si="13"/>
        <v>1.2879290893777575</v>
      </c>
      <c r="C153">
        <f t="shared" si="13"/>
        <v>1.5508899338868842</v>
      </c>
      <c r="F153">
        <f t="shared" si="14"/>
        <v>1.2351689952605289</v>
      </c>
      <c r="G153">
        <f t="shared" si="14"/>
        <v>1.2303152914017643</v>
      </c>
      <c r="J153">
        <f t="shared" ref="J153:J158" si="17">LOG(J168)</f>
        <v>1.6052123580240512</v>
      </c>
      <c r="K153">
        <f t="shared" si="16"/>
        <v>1.6559701957033948</v>
      </c>
      <c r="N153">
        <f t="shared" si="15"/>
        <v>1.774617024408734</v>
      </c>
      <c r="O153">
        <f t="shared" si="15"/>
        <v>1.7841094631926537</v>
      </c>
    </row>
    <row r="154" spans="1:15" x14ac:dyDescent="0.25">
      <c r="B154">
        <f t="shared" si="13"/>
        <v>1.2793497750415563</v>
      </c>
      <c r="C154">
        <f t="shared" si="13"/>
        <v>1.3336874303680826</v>
      </c>
      <c r="F154">
        <f t="shared" si="14"/>
        <v>1.2434924551589248</v>
      </c>
      <c r="G154">
        <f t="shared" si="14"/>
        <v>1.2657993043922313</v>
      </c>
      <c r="J154">
        <f t="shared" si="17"/>
        <v>1.6069987207631589</v>
      </c>
      <c r="K154">
        <f t="shared" si="16"/>
        <v>1.6012667885534322</v>
      </c>
      <c r="N154">
        <f t="shared" si="15"/>
        <v>1.7804429008745362</v>
      </c>
      <c r="O154">
        <f t="shared" si="15"/>
        <v>1.8845161253319358</v>
      </c>
    </row>
    <row r="155" spans="1:15" x14ac:dyDescent="0.25">
      <c r="B155">
        <f t="shared" si="13"/>
        <v>1.2227786202221567</v>
      </c>
      <c r="C155">
        <f t="shared" si="13"/>
        <v>1.4427703512412751</v>
      </c>
      <c r="F155">
        <f t="shared" si="14"/>
        <v>1.2134842871410463</v>
      </c>
      <c r="G155">
        <f t="shared" si="14"/>
        <v>1.2870735646387614</v>
      </c>
      <c r="J155">
        <f t="shared" si="17"/>
        <v>1.4666170505840643</v>
      </c>
      <c r="K155">
        <f t="shared" si="16"/>
        <v>1.6190149208672091</v>
      </c>
      <c r="N155">
        <f t="shared" si="15"/>
        <v>2.1213756485148734</v>
      </c>
      <c r="O155">
        <f t="shared" si="15"/>
        <v>1.717379961003425</v>
      </c>
    </row>
    <row r="156" spans="1:15" x14ac:dyDescent="0.25">
      <c r="B156">
        <f t="shared" si="13"/>
        <v>1.2430457418346919</v>
      </c>
      <c r="C156">
        <f t="shared" si="13"/>
        <v>1.6058788408674192</v>
      </c>
      <c r="F156">
        <f t="shared" si="14"/>
        <v>1.2073332455183197</v>
      </c>
      <c r="G156">
        <f t="shared" si="14"/>
        <v>1.2264521941926778</v>
      </c>
      <c r="J156">
        <f t="shared" si="17"/>
        <v>1.5923853019558014</v>
      </c>
      <c r="K156">
        <f t="shared" si="16"/>
        <v>1.6418006009974606</v>
      </c>
      <c r="N156">
        <f t="shared" si="15"/>
        <v>1.8523255232436977</v>
      </c>
      <c r="O156">
        <f t="shared" si="15"/>
        <v>1.988572110362397</v>
      </c>
    </row>
    <row r="157" spans="1:15" x14ac:dyDescent="0.25">
      <c r="B157">
        <f t="shared" si="13"/>
        <v>1.3567050827281739</v>
      </c>
      <c r="C157">
        <f t="shared" si="13"/>
        <v>1.4631376152019666</v>
      </c>
      <c r="F157">
        <f t="shared" si="14"/>
        <v>1.2884455306099323</v>
      </c>
      <c r="G157">
        <f t="shared" si="14"/>
        <v>1.2624029112222135</v>
      </c>
      <c r="J157">
        <f t="shared" si="17"/>
        <v>1.6213387481695083</v>
      </c>
      <c r="K157">
        <f t="shared" si="16"/>
        <v>1.6222393128871173</v>
      </c>
      <c r="N157">
        <f t="shared" si="15"/>
        <v>1.7782923008001501</v>
      </c>
      <c r="O157">
        <f t="shared" si="15"/>
        <v>1.8029881522685767</v>
      </c>
    </row>
    <row r="158" spans="1:15" x14ac:dyDescent="0.25">
      <c r="B158">
        <f t="shared" si="13"/>
        <v>1.2227786202221567</v>
      </c>
      <c r="C158">
        <f t="shared" si="13"/>
        <v>1.5220635047187354</v>
      </c>
      <c r="F158">
        <f t="shared" si="14"/>
        <v>1.213866646145993</v>
      </c>
      <c r="G158">
        <f t="shared" si="14"/>
        <v>1.1962237309101307</v>
      </c>
      <c r="J158">
        <f t="shared" si="17"/>
        <v>1.3958002756546948</v>
      </c>
      <c r="K158">
        <f t="shared" si="16"/>
        <v>1.6033788932897026</v>
      </c>
      <c r="N158">
        <f t="shared" si="15"/>
        <v>1.9053196217824542</v>
      </c>
      <c r="O158">
        <f t="shared" si="15"/>
        <v>1.9098763904297769</v>
      </c>
    </row>
    <row r="159" spans="1:15" x14ac:dyDescent="0.25">
      <c r="B159">
        <f t="shared" si="13"/>
        <v>1.1573255835318332</v>
      </c>
      <c r="C159">
        <f t="shared" si="13"/>
        <v>1.4436118479153839</v>
      </c>
      <c r="F159">
        <f t="shared" si="14"/>
        <v>1.1573255835318332</v>
      </c>
      <c r="G159">
        <f t="shared" si="14"/>
        <v>1.2042415680896912</v>
      </c>
      <c r="K159">
        <f t="shared" si="16"/>
        <v>1.5811123316159708</v>
      </c>
      <c r="O159">
        <f>LOG(O174)</f>
        <v>1.9204949796729192</v>
      </c>
    </row>
    <row r="160" spans="1:15" x14ac:dyDescent="0.25">
      <c r="B160">
        <f t="shared" si="13"/>
        <v>1.2853072364181106</v>
      </c>
      <c r="C160">
        <f t="shared" si="13"/>
        <v>1.718544867051681</v>
      </c>
      <c r="F160">
        <f t="shared" si="14"/>
        <v>1.249769781977593</v>
      </c>
      <c r="G160">
        <f t="shared" si="14"/>
        <v>1.3766543202749202</v>
      </c>
      <c r="J160">
        <f>LOG(J175)</f>
        <v>1.6074516989725784</v>
      </c>
      <c r="K160">
        <f t="shared" si="16"/>
        <v>1.6134175700133353</v>
      </c>
      <c r="N160">
        <f>LOG(N175)</f>
        <v>1.795135728804734</v>
      </c>
      <c r="O160">
        <f>LOG(O175)</f>
        <v>1.9749728224011645</v>
      </c>
    </row>
    <row r="161" spans="1:15" x14ac:dyDescent="0.25">
      <c r="B161">
        <f t="shared" si="13"/>
        <v>1.4913771040102257</v>
      </c>
      <c r="C161">
        <f t="shared" si="13"/>
        <v>1.717021155219304</v>
      </c>
      <c r="F161">
        <f t="shared" si="14"/>
        <v>1.3037939349572378</v>
      </c>
      <c r="G161">
        <f t="shared" si="14"/>
        <v>1.2982356777161559</v>
      </c>
      <c r="J161">
        <f>LOG(J176)</f>
        <v>1.6234945974874468</v>
      </c>
      <c r="K161">
        <f t="shared" si="16"/>
        <v>1.6332161885313974</v>
      </c>
      <c r="N161">
        <f>LOG(N176)</f>
        <v>1.9112120120398193</v>
      </c>
      <c r="O161">
        <f>LOG(O176)</f>
        <v>1.8964940851228484</v>
      </c>
    </row>
    <row r="162" spans="1:15" x14ac:dyDescent="0.25">
      <c r="B162">
        <f t="shared" si="13"/>
        <v>1.2327476533685453</v>
      </c>
      <c r="C162">
        <f t="shared" si="13"/>
        <v>1.5994648350330325</v>
      </c>
      <c r="F162">
        <f t="shared" si="14"/>
        <v>1.2229205675947168</v>
      </c>
      <c r="G162">
        <f t="shared" si="14"/>
        <v>1.280260044255479</v>
      </c>
      <c r="J162">
        <f>LOG(J177)</f>
        <v>1.591041221309391</v>
      </c>
      <c r="K162">
        <f t="shared" si="16"/>
        <v>1.6259308286887462</v>
      </c>
      <c r="N162">
        <f>LOG(N177)</f>
        <v>2.0074089132016719</v>
      </c>
      <c r="O162">
        <f>LOG(O177)</f>
        <v>1.8994953162158412</v>
      </c>
    </row>
    <row r="163" spans="1:15" x14ac:dyDescent="0.25">
      <c r="B163">
        <f>LOG(B178)</f>
        <v>1.2384706506170746</v>
      </c>
      <c r="F163">
        <f>LOG(F178)</f>
        <v>1.1988131850155159</v>
      </c>
      <c r="J163">
        <f>LOG(J178)</f>
        <v>1.6181978240084491</v>
      </c>
      <c r="N163">
        <f>LOG(N178)</f>
        <v>2.0198695222235648</v>
      </c>
    </row>
    <row r="164" spans="1:15" x14ac:dyDescent="0.25">
      <c r="B164">
        <f>LOG(B179)</f>
        <v>1.2954190847744989</v>
      </c>
      <c r="F164">
        <f>LOG(F179)</f>
        <v>1.2583084447420387</v>
      </c>
      <c r="H164" s="5"/>
      <c r="I164" s="5"/>
      <c r="J164" s="5">
        <f>LOG(J179)</f>
        <v>1.608430071707551</v>
      </c>
      <c r="K164" s="5"/>
      <c r="L164" s="5"/>
      <c r="N164">
        <f>LOG(N179)</f>
        <v>2.0025656016936946</v>
      </c>
    </row>
    <row r="165" spans="1:15" x14ac:dyDescent="0.25">
      <c r="A165" s="12" t="s">
        <v>18</v>
      </c>
      <c r="B165" s="13">
        <v>16.306619999999999</v>
      </c>
      <c r="C165" s="13">
        <v>41.751080000000002</v>
      </c>
      <c r="E165" s="12" t="s">
        <v>18</v>
      </c>
      <c r="F165" s="13">
        <v>15.82732</v>
      </c>
      <c r="G165" s="13">
        <v>18.104939999999999</v>
      </c>
      <c r="I165" s="31" t="s">
        <v>18</v>
      </c>
      <c r="J165" s="2">
        <v>43.501609999999999</v>
      </c>
      <c r="K165" s="2">
        <v>41.473779999999998</v>
      </c>
      <c r="M165" s="12" t="s">
        <v>18</v>
      </c>
      <c r="N165" s="13">
        <v>58.658099999999997</v>
      </c>
      <c r="O165" s="13">
        <v>82.001069999999999</v>
      </c>
    </row>
    <row r="166" spans="1:15" x14ac:dyDescent="0.25">
      <c r="B166">
        <v>23.969899999999999</v>
      </c>
      <c r="C166">
        <v>34.954099999999997</v>
      </c>
      <c r="F166">
        <v>19.10173</v>
      </c>
      <c r="G166">
        <v>15.71303</v>
      </c>
      <c r="J166">
        <v>39.395269999999996</v>
      </c>
      <c r="K166">
        <v>47.405279999999998</v>
      </c>
      <c r="N166">
        <v>39.203879999999998</v>
      </c>
      <c r="O166">
        <v>59.271050000000002</v>
      </c>
    </row>
    <row r="167" spans="1:15" x14ac:dyDescent="0.25">
      <c r="B167">
        <v>17.672360000000001</v>
      </c>
      <c r="C167">
        <v>23.913869999999999</v>
      </c>
      <c r="F167">
        <v>17.079809999999998</v>
      </c>
      <c r="G167">
        <v>18.603020000000001</v>
      </c>
      <c r="K167">
        <v>39.762160000000002</v>
      </c>
      <c r="N167">
        <v>90.55556</v>
      </c>
      <c r="O167">
        <v>59.792870000000001</v>
      </c>
    </row>
    <row r="168" spans="1:15" x14ac:dyDescent="0.25">
      <c r="B168">
        <v>19.40569</v>
      </c>
      <c r="C168">
        <v>35.554119999999998</v>
      </c>
      <c r="F168">
        <v>17.185770000000002</v>
      </c>
      <c r="G168">
        <v>16.994769999999999</v>
      </c>
      <c r="J168">
        <v>40.291400000000003</v>
      </c>
      <c r="K168">
        <v>45.286650000000002</v>
      </c>
      <c r="N168">
        <v>59.513710000000003</v>
      </c>
      <c r="O168">
        <v>60.828830000000004</v>
      </c>
    </row>
    <row r="169" spans="1:15" x14ac:dyDescent="0.25">
      <c r="B169">
        <v>19.0261</v>
      </c>
      <c r="C169">
        <v>21.561920000000001</v>
      </c>
      <c r="F169">
        <v>17.518319999999999</v>
      </c>
      <c r="G169">
        <v>18.44163</v>
      </c>
      <c r="J169">
        <v>40.457470000000001</v>
      </c>
      <c r="K169">
        <v>39.927010000000003</v>
      </c>
      <c r="N169">
        <v>60.317439999999998</v>
      </c>
      <c r="O169">
        <v>76.650700000000001</v>
      </c>
    </row>
    <row r="170" spans="1:15" x14ac:dyDescent="0.25">
      <c r="B170">
        <v>16.702390000000001</v>
      </c>
      <c r="C170">
        <v>27.718540000000001</v>
      </c>
      <c r="F170">
        <v>16.348739999999999</v>
      </c>
      <c r="G170">
        <v>19.3675</v>
      </c>
      <c r="J170">
        <v>29.283100000000001</v>
      </c>
      <c r="K170">
        <v>41.592489999999998</v>
      </c>
      <c r="N170">
        <v>132.2439</v>
      </c>
      <c r="O170">
        <v>52.165089999999999</v>
      </c>
    </row>
    <row r="171" spans="1:15" x14ac:dyDescent="0.25">
      <c r="B171">
        <v>17.500309999999999</v>
      </c>
      <c r="C171">
        <v>40.353279999999998</v>
      </c>
      <c r="F171">
        <v>16.118819999999999</v>
      </c>
      <c r="G171">
        <v>16.844270000000002</v>
      </c>
      <c r="J171">
        <v>39.118780000000001</v>
      </c>
      <c r="K171">
        <v>43.832940000000001</v>
      </c>
      <c r="N171">
        <v>71.174679999999995</v>
      </c>
      <c r="O171">
        <v>97.402950000000004</v>
      </c>
    </row>
    <row r="172" spans="1:15" x14ac:dyDescent="0.25">
      <c r="B172">
        <v>22.735530000000001</v>
      </c>
      <c r="C172">
        <v>29.049430000000001</v>
      </c>
      <c r="F172">
        <v>19.42878</v>
      </c>
      <c r="G172">
        <v>18.297969999999999</v>
      </c>
      <c r="J172">
        <v>41.815640000000002</v>
      </c>
      <c r="K172">
        <v>41.902439999999999</v>
      </c>
      <c r="N172">
        <v>60.019489999999998</v>
      </c>
      <c r="O172">
        <v>63.531359999999999</v>
      </c>
    </row>
    <row r="173" spans="1:15" x14ac:dyDescent="0.25">
      <c r="B173">
        <v>16.702390000000001</v>
      </c>
      <c r="C173">
        <v>33.270820000000001</v>
      </c>
      <c r="F173">
        <v>16.363140000000001</v>
      </c>
      <c r="G173">
        <v>15.71172</v>
      </c>
      <c r="J173">
        <v>24.877130000000001</v>
      </c>
      <c r="K173">
        <v>40.121659999999999</v>
      </c>
      <c r="N173">
        <v>80.411770000000004</v>
      </c>
      <c r="O173">
        <v>81.259919999999994</v>
      </c>
    </row>
    <row r="174" spans="1:15" x14ac:dyDescent="0.25">
      <c r="B174">
        <v>14.36566</v>
      </c>
      <c r="C174">
        <v>27.772300000000001</v>
      </c>
      <c r="F174">
        <v>14.36566</v>
      </c>
      <c r="G174">
        <v>16.004480000000001</v>
      </c>
      <c r="K174">
        <v>38.116439999999997</v>
      </c>
      <c r="O174">
        <v>83.271230000000003</v>
      </c>
    </row>
    <row r="175" spans="1:15" x14ac:dyDescent="0.25">
      <c r="B175">
        <v>19.288889999999999</v>
      </c>
      <c r="C175">
        <v>52.305199999999999</v>
      </c>
      <c r="F175">
        <v>17.77337</v>
      </c>
      <c r="G175">
        <v>23.80424</v>
      </c>
      <c r="J175">
        <v>40.499690000000001</v>
      </c>
      <c r="K175">
        <v>41.059869999999997</v>
      </c>
      <c r="N175">
        <v>62.392980000000001</v>
      </c>
      <c r="O175">
        <v>94.400180000000006</v>
      </c>
    </row>
    <row r="176" spans="1:15" x14ac:dyDescent="0.25">
      <c r="B176">
        <v>31.001100000000001</v>
      </c>
      <c r="C176">
        <v>52.122010000000003</v>
      </c>
      <c r="F176">
        <v>20.127690000000001</v>
      </c>
      <c r="G176">
        <v>19.871729999999999</v>
      </c>
      <c r="J176">
        <v>42.02373</v>
      </c>
      <c r="K176">
        <v>42.975029999999997</v>
      </c>
      <c r="N176">
        <v>81.510210000000001</v>
      </c>
      <c r="O176">
        <v>78.794169999999994</v>
      </c>
    </row>
    <row r="177" spans="1:15" x14ac:dyDescent="0.25">
      <c r="B177">
        <v>17.090219999999999</v>
      </c>
      <c r="C177">
        <v>39.761690000000002</v>
      </c>
      <c r="F177">
        <v>16.707850000000001</v>
      </c>
      <c r="G177">
        <v>19.066020000000002</v>
      </c>
      <c r="J177">
        <v>38.997900000000001</v>
      </c>
      <c r="K177">
        <v>42.260129999999997</v>
      </c>
      <c r="N177">
        <v>101.7206</v>
      </c>
      <c r="O177">
        <v>79.34057</v>
      </c>
    </row>
    <row r="178" spans="1:15" x14ac:dyDescent="0.25">
      <c r="B178">
        <v>17.31692</v>
      </c>
      <c r="F178">
        <v>15.805680000000001</v>
      </c>
      <c r="J178">
        <v>41.514310000000002</v>
      </c>
      <c r="N178">
        <v>104.6814</v>
      </c>
    </row>
    <row r="179" spans="1:15" x14ac:dyDescent="0.25">
      <c r="A179" s="5"/>
      <c r="B179" s="5">
        <v>19.743269999999999</v>
      </c>
      <c r="C179" s="5"/>
      <c r="E179" s="5"/>
      <c r="F179" s="5">
        <v>18.126270000000002</v>
      </c>
      <c r="G179" s="5"/>
      <c r="H179" s="5"/>
      <c r="I179" s="5"/>
      <c r="J179" s="5">
        <v>40.591030000000003</v>
      </c>
      <c r="K179" s="5"/>
      <c r="L179" s="5"/>
      <c r="M179" s="5"/>
      <c r="N179" s="5">
        <v>100.5925</v>
      </c>
      <c r="O179" s="5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8"/>
  <sheetViews>
    <sheetView zoomScale="55" zoomScaleNormal="55" workbookViewId="0">
      <selection sqref="A1:XFD1"/>
    </sheetView>
  </sheetViews>
  <sheetFormatPr defaultColWidth="11" defaultRowHeight="15.75" x14ac:dyDescent="0.25"/>
  <cols>
    <col min="8" max="8" width="11.625" customWidth="1"/>
  </cols>
  <sheetData>
    <row r="1" spans="1:13" ht="28.5" x14ac:dyDescent="0.45">
      <c r="A1" s="1" t="s">
        <v>122</v>
      </c>
    </row>
    <row r="2" spans="1:13" ht="28.5" x14ac:dyDescent="0.45">
      <c r="A2" s="1"/>
    </row>
    <row r="3" spans="1:13" ht="28.5" x14ac:dyDescent="0.45">
      <c r="A3" s="1" t="s">
        <v>0</v>
      </c>
      <c r="H3" s="1" t="s">
        <v>21</v>
      </c>
    </row>
    <row r="4" spans="1:13" x14ac:dyDescent="0.25">
      <c r="B4" s="5" t="s">
        <v>23</v>
      </c>
      <c r="C4" s="5"/>
      <c r="E4" s="5" t="s">
        <v>24</v>
      </c>
      <c r="F4" s="5"/>
      <c r="I4" s="5" t="s">
        <v>23</v>
      </c>
      <c r="J4" s="5"/>
      <c r="L4" s="5" t="s">
        <v>24</v>
      </c>
      <c r="M4" s="5"/>
    </row>
    <row r="5" spans="1:13" x14ac:dyDescent="0.25">
      <c r="A5" s="8" t="s">
        <v>52</v>
      </c>
      <c r="B5" s="7" t="s">
        <v>6</v>
      </c>
      <c r="C5" s="7" t="s">
        <v>7</v>
      </c>
      <c r="D5" s="5"/>
      <c r="E5" s="5" t="s">
        <v>6</v>
      </c>
      <c r="F5" s="5" t="s">
        <v>7</v>
      </c>
      <c r="H5" s="8" t="s">
        <v>53</v>
      </c>
      <c r="I5" s="7" t="s">
        <v>6</v>
      </c>
      <c r="J5" s="7" t="s">
        <v>7</v>
      </c>
      <c r="K5" s="5"/>
      <c r="L5" s="5" t="s">
        <v>6</v>
      </c>
      <c r="M5" s="5" t="s">
        <v>7</v>
      </c>
    </row>
    <row r="7" spans="1:13" x14ac:dyDescent="0.25">
      <c r="A7" s="9" t="s">
        <v>10</v>
      </c>
      <c r="B7">
        <f>AVERAGE(B30:B42)</f>
        <v>1.5069622222222219</v>
      </c>
      <c r="C7">
        <f>AVERAGE(C30:C42)</f>
        <v>3.4887936153846151</v>
      </c>
      <c r="E7">
        <f>AVERAGE(E30:E42)</f>
        <v>1.980607</v>
      </c>
      <c r="F7">
        <f>AVERAGE(F30:F42)</f>
        <v>2.117400875</v>
      </c>
      <c r="H7" s="9" t="s">
        <v>10</v>
      </c>
      <c r="I7">
        <f>AVERAGE(I30:I42)</f>
        <v>1.5661375</v>
      </c>
      <c r="J7">
        <f>AVERAGE(J30:J42)</f>
        <v>1.4471737499999999</v>
      </c>
      <c r="L7">
        <f>AVERAGE(L30:L42)</f>
        <v>1.1960612499999999</v>
      </c>
      <c r="M7">
        <f>AVERAGE(M30:M42)</f>
        <v>1.1452499999999999</v>
      </c>
    </row>
    <row r="8" spans="1:13" x14ac:dyDescent="0.25">
      <c r="A8" s="9" t="s">
        <v>11</v>
      </c>
      <c r="B8">
        <f>_xlfn.STDEV.P(B30:B42)</f>
        <v>0.73966180208371513</v>
      </c>
      <c r="C8">
        <f>_xlfn.STDEV.P(C30:C42)</f>
        <v>2.1975313180720826</v>
      </c>
      <c r="E8">
        <f>_xlfn.STDEV.P(E30:E42)</f>
        <v>0.7107754178374488</v>
      </c>
      <c r="F8">
        <f>_xlfn.STDEV.P(F30:F42)</f>
        <v>0.63606873550671417</v>
      </c>
      <c r="H8" s="9" t="s">
        <v>11</v>
      </c>
      <c r="I8">
        <f>_xlfn.STDEV.P(I30:I42)</f>
        <v>0.19655413972681959</v>
      </c>
      <c r="J8">
        <f>_xlfn.STDEV.P(J30:J42)</f>
        <v>0.27802281484338226</v>
      </c>
      <c r="L8">
        <f>_xlfn.STDEV.P(L30:L42)</f>
        <v>0.28527238958745688</v>
      </c>
      <c r="M8">
        <f>_xlfn.STDEV.P(M30:M42)</f>
        <v>0.35828032307119551</v>
      </c>
    </row>
    <row r="9" spans="1:13" x14ac:dyDescent="0.25">
      <c r="A9" s="31" t="s">
        <v>12</v>
      </c>
      <c r="B9">
        <f>COUNT(B30:B42)</f>
        <v>9</v>
      </c>
      <c r="C9">
        <f>COUNT(C30:C42)</f>
        <v>13</v>
      </c>
      <c r="E9">
        <f>COUNT(E30:E42)</f>
        <v>8</v>
      </c>
      <c r="F9">
        <f>COUNT(F30:F42)</f>
        <v>8</v>
      </c>
      <c r="H9" s="9" t="s">
        <v>12</v>
      </c>
      <c r="I9">
        <f>COUNT(I30:I42)</f>
        <v>8</v>
      </c>
      <c r="J9">
        <f>COUNT(J30:J42)</f>
        <v>8</v>
      </c>
      <c r="L9">
        <f>COUNT(L30:L42)</f>
        <v>8</v>
      </c>
      <c r="M9">
        <f>COUNT(M30:M42)</f>
        <v>8</v>
      </c>
    </row>
    <row r="11" spans="1:13" x14ac:dyDescent="0.25">
      <c r="A11" s="9" t="s">
        <v>13</v>
      </c>
      <c r="B11">
        <f>B8/(SQRT(B9))</f>
        <v>0.24655393402790504</v>
      </c>
      <c r="C11">
        <f>C8/(SQRT(C9))</f>
        <v>0.60948552667283529</v>
      </c>
      <c r="E11">
        <f>E8/(SQRT(E9))</f>
        <v>0.25129705892678089</v>
      </c>
      <c r="F11">
        <f>F8/(SQRT(F9))</f>
        <v>0.22488425808877505</v>
      </c>
      <c r="H11" s="9" t="s">
        <v>13</v>
      </c>
      <c r="I11">
        <f>I8/(SQRT(I9))</f>
        <v>6.9492382535561156E-2</v>
      </c>
      <c r="J11">
        <f>J8/(SQRT(J9))</f>
        <v>9.8295908850163746E-2</v>
      </c>
      <c r="L11">
        <f>L8/(SQRT(L9))</f>
        <v>0.1008590205812907</v>
      </c>
      <c r="M11">
        <f>M8/(SQRT(M9))</f>
        <v>0.12667122300467468</v>
      </c>
    </row>
    <row r="12" spans="1:13" x14ac:dyDescent="0.25">
      <c r="A12" s="9" t="s">
        <v>14</v>
      </c>
      <c r="B12" s="11">
        <f>_xlfn.F.TEST(B15:B29,C15:C29)</f>
        <v>0.13029274138261673</v>
      </c>
      <c r="E12" s="11">
        <f>_xlfn.F.TEST(E15:E29,F15:F29)</f>
        <v>0.5811429880976845</v>
      </c>
      <c r="H12" s="9"/>
      <c r="I12" s="11">
        <f>_xlfn.F.TEST(I15:I29,J15:J29)</f>
        <v>0.13997713338253112</v>
      </c>
      <c r="L12" s="11">
        <f>_xlfn.F.TEST(L15:L29,M15:M29)</f>
        <v>0.28566975260687494</v>
      </c>
    </row>
    <row r="13" spans="1:13" x14ac:dyDescent="0.25">
      <c r="A13" s="9" t="s">
        <v>16</v>
      </c>
      <c r="B13" s="4">
        <f>_xlfn.T.TEST(B15:B29,C15:C29,2,2)</f>
        <v>1.4340406149625826E-2</v>
      </c>
      <c r="E13" s="4">
        <f>_xlfn.T.TEST(E15:E29,F15:F29,2,2)</f>
        <v>0.62863663986886142</v>
      </c>
      <c r="H13" s="9"/>
      <c r="I13" s="4">
        <f>_xlfn.T.TEST(I15:I29,J15:J29,2,2)</f>
        <v>0.33998635856066606</v>
      </c>
      <c r="L13" s="4">
        <f>_xlfn.T.TEST(L15:L29,M15:M29,2,2)</f>
        <v>0.65606811344973304</v>
      </c>
    </row>
    <row r="14" spans="1:13" x14ac:dyDescent="0.25">
      <c r="A14" s="5"/>
      <c r="B14" s="5"/>
      <c r="C14" s="5"/>
      <c r="D14" s="5"/>
      <c r="E14" s="5"/>
      <c r="F14" s="5"/>
      <c r="H14" s="5"/>
      <c r="I14" s="5"/>
      <c r="J14" s="5"/>
      <c r="K14" s="5"/>
      <c r="L14" s="5"/>
      <c r="M14" s="5"/>
    </row>
    <row r="15" spans="1:13" x14ac:dyDescent="0.25">
      <c r="A15" s="9" t="s">
        <v>17</v>
      </c>
      <c r="B15">
        <f t="shared" ref="B15:C27" si="0">LOG(B30)</f>
        <v>0.53641954712773365</v>
      </c>
      <c r="C15">
        <f t="shared" si="0"/>
        <v>1.3511333465899921E-2</v>
      </c>
      <c r="E15">
        <f t="shared" ref="E15:F24" si="1">LOG(E30)</f>
        <v>0.32078645037752457</v>
      </c>
      <c r="H15" s="9" t="s">
        <v>17</v>
      </c>
      <c r="I15">
        <f t="shared" ref="I15:J22" si="2">LOG(I30)</f>
        <v>0.13389003398567909</v>
      </c>
      <c r="J15">
        <f t="shared" si="2"/>
        <v>0.1073795828044485</v>
      </c>
      <c r="L15">
        <f t="shared" ref="L15:M22" si="3">LOG(L30)</f>
        <v>-4.0128991346932104E-2</v>
      </c>
      <c r="M15">
        <f t="shared" si="3"/>
        <v>0.17937941788175668</v>
      </c>
    </row>
    <row r="16" spans="1:13" x14ac:dyDescent="0.25">
      <c r="B16">
        <f t="shared" si="0"/>
        <v>0.21508211501317501</v>
      </c>
      <c r="C16">
        <f t="shared" si="0"/>
        <v>0.42870159962305426</v>
      </c>
      <c r="E16">
        <f t="shared" si="1"/>
        <v>0.16975817018555109</v>
      </c>
      <c r="F16">
        <f>LOG(F31)</f>
        <v>0.28459133670167369</v>
      </c>
      <c r="I16">
        <f t="shared" si="2"/>
        <v>0.20623202432629981</v>
      </c>
      <c r="J16">
        <f t="shared" si="2"/>
        <v>0.19816203904607557</v>
      </c>
      <c r="L16">
        <f t="shared" si="3"/>
        <v>0.24264079781761497</v>
      </c>
      <c r="M16">
        <f t="shared" si="3"/>
        <v>0.10876791767808196</v>
      </c>
    </row>
    <row r="17" spans="1:13" x14ac:dyDescent="0.25">
      <c r="B17">
        <f t="shared" si="0"/>
        <v>0.25995205992225418</v>
      </c>
      <c r="C17">
        <f t="shared" si="0"/>
        <v>-3.8322676594634751E-2</v>
      </c>
      <c r="E17">
        <f t="shared" si="1"/>
        <v>0.16564133259142585</v>
      </c>
      <c r="F17">
        <f>LOG(F32)</f>
        <v>0.1239639552411852</v>
      </c>
      <c r="I17">
        <f t="shared" si="2"/>
        <v>0.13078391458895625</v>
      </c>
      <c r="J17">
        <f t="shared" si="2"/>
        <v>0.1852871125752025</v>
      </c>
      <c r="L17">
        <f t="shared" si="3"/>
        <v>0.10506714881012322</v>
      </c>
      <c r="M17">
        <f t="shared" si="3"/>
        <v>0.1265210255434121</v>
      </c>
    </row>
    <row r="18" spans="1:13" x14ac:dyDescent="0.25">
      <c r="B18">
        <f t="shared" si="0"/>
        <v>5.1654084113286411E-2</v>
      </c>
      <c r="C18">
        <f t="shared" si="0"/>
        <v>0.19686674724923908</v>
      </c>
      <c r="E18">
        <f t="shared" si="1"/>
        <v>0.16564133259142585</v>
      </c>
      <c r="I18">
        <f t="shared" si="2"/>
        <v>0.14335835061546687</v>
      </c>
      <c r="J18">
        <f t="shared" si="2"/>
        <v>-6.819137732110582E-2</v>
      </c>
      <c r="L18">
        <f t="shared" si="3"/>
        <v>0.14699575720946495</v>
      </c>
      <c r="M18">
        <f t="shared" si="3"/>
        <v>0.19368102954128152</v>
      </c>
    </row>
    <row r="19" spans="1:13" x14ac:dyDescent="0.25">
      <c r="B19">
        <f t="shared" si="0"/>
        <v>-2.7709338446166021E-3</v>
      </c>
      <c r="C19">
        <f t="shared" si="0"/>
        <v>0.15311333151060924</v>
      </c>
      <c r="E19">
        <f t="shared" si="1"/>
        <v>-9.4586992720513824E-3</v>
      </c>
      <c r="F19">
        <f t="shared" si="1"/>
        <v>0.42841893707169287</v>
      </c>
      <c r="I19">
        <f t="shared" si="2"/>
        <v>0.1893218410204966</v>
      </c>
      <c r="J19">
        <f t="shared" si="2"/>
        <v>0.25628467848416114</v>
      </c>
      <c r="L19">
        <f t="shared" si="3"/>
        <v>2.6049854739031814E-4</v>
      </c>
      <c r="M19">
        <f t="shared" si="3"/>
        <v>-0.15107228677292164</v>
      </c>
    </row>
    <row r="20" spans="1:13" x14ac:dyDescent="0.25">
      <c r="C20">
        <f t="shared" si="0"/>
        <v>0.39600744770516161</v>
      </c>
      <c r="E20">
        <f t="shared" si="1"/>
        <v>0.42012315903460834</v>
      </c>
      <c r="F20">
        <f t="shared" si="1"/>
        <v>0.52093632537306878</v>
      </c>
      <c r="I20">
        <f t="shared" si="2"/>
        <v>0.22084001583417717</v>
      </c>
      <c r="J20">
        <f t="shared" si="2"/>
        <v>0.15259407792746976</v>
      </c>
      <c r="L20">
        <f t="shared" si="3"/>
        <v>7.2764421050750483E-2</v>
      </c>
      <c r="M20">
        <f t="shared" si="3"/>
        <v>-0.26763841133019284</v>
      </c>
    </row>
    <row r="21" spans="1:13" x14ac:dyDescent="0.25">
      <c r="C21">
        <f t="shared" si="0"/>
        <v>0.32316481987418288</v>
      </c>
      <c r="E21">
        <f t="shared" si="1"/>
        <v>0.50729672866730668</v>
      </c>
      <c r="F21">
        <f t="shared" si="1"/>
        <v>0.2184900778435499</v>
      </c>
      <c r="I21">
        <f t="shared" si="2"/>
        <v>0.2104255416310867</v>
      </c>
      <c r="J21">
        <f t="shared" si="2"/>
        <v>0.238773501720696</v>
      </c>
      <c r="L21">
        <f t="shared" si="3"/>
        <v>0.10325623335505109</v>
      </c>
      <c r="M21">
        <f t="shared" si="3"/>
        <v>0.1252860332936635</v>
      </c>
    </row>
    <row r="22" spans="1:13" x14ac:dyDescent="0.25">
      <c r="B22">
        <f>LOG(B37)</f>
        <v>5.7628072955568453E-2</v>
      </c>
      <c r="C22">
        <f t="shared" si="0"/>
        <v>0.81905013846547192</v>
      </c>
      <c r="E22">
        <f t="shared" si="1"/>
        <v>0.4013117770848732</v>
      </c>
      <c r="F22">
        <f t="shared" si="1"/>
        <v>0.34865877592035494</v>
      </c>
      <c r="I22">
        <f t="shared" si="2"/>
        <v>0.29778238936325796</v>
      </c>
      <c r="J22">
        <f t="shared" si="2"/>
        <v>0.13792351204041489</v>
      </c>
      <c r="L22">
        <f t="shared" si="3"/>
        <v>-0.10765491504828216</v>
      </c>
      <c r="M22">
        <f t="shared" si="3"/>
        <v>-5.2938970493995569E-2</v>
      </c>
    </row>
    <row r="23" spans="1:13" x14ac:dyDescent="0.25">
      <c r="B23">
        <f>LOG(B38)</f>
        <v>7.8964044501760575E-2</v>
      </c>
      <c r="C23">
        <f t="shared" si="0"/>
        <v>0.8965262174895553</v>
      </c>
      <c r="F23">
        <f t="shared" si="1"/>
        <v>0.37957906430756788</v>
      </c>
    </row>
    <row r="24" spans="1:13" x14ac:dyDescent="0.25">
      <c r="B24">
        <f>LOG(B39)</f>
        <v>-6.227153123339748E-2</v>
      </c>
      <c r="C24">
        <f t="shared" si="0"/>
        <v>0.55258305198173041</v>
      </c>
      <c r="F24">
        <f t="shared" si="1"/>
        <v>0.1463714825527544</v>
      </c>
    </row>
    <row r="25" spans="1:13" x14ac:dyDescent="0.25">
      <c r="B25">
        <f>LOG(B40)</f>
        <v>0.12570892597265296</v>
      </c>
      <c r="C25">
        <f t="shared" si="0"/>
        <v>0.78963006100623789</v>
      </c>
    </row>
    <row r="26" spans="1:13" x14ac:dyDescent="0.25">
      <c r="C26">
        <f t="shared" si="0"/>
        <v>0.70199084929291955</v>
      </c>
    </row>
    <row r="27" spans="1:13" x14ac:dyDescent="0.25">
      <c r="C27">
        <f t="shared" si="0"/>
        <v>0.59068582619073129</v>
      </c>
    </row>
    <row r="29" spans="1:13" x14ac:dyDescent="0.25">
      <c r="A29" s="5"/>
      <c r="B29" s="5"/>
      <c r="C29" s="5"/>
      <c r="D29" s="5"/>
      <c r="E29" s="5"/>
      <c r="F29" s="5"/>
      <c r="H29" s="5"/>
      <c r="I29" s="5"/>
      <c r="J29" s="5"/>
      <c r="K29" s="5"/>
      <c r="L29" s="5"/>
      <c r="M29" s="5"/>
    </row>
    <row r="30" spans="1:13" x14ac:dyDescent="0.25">
      <c r="A30" s="9" t="s">
        <v>18</v>
      </c>
      <c r="B30" s="26">
        <v>3.4388999999999998</v>
      </c>
      <c r="C30" s="26">
        <v>1.0316000000000001</v>
      </c>
      <c r="E30">
        <v>2.093083</v>
      </c>
      <c r="H30" s="9" t="s">
        <v>18</v>
      </c>
      <c r="I30">
        <v>1.3611</v>
      </c>
      <c r="J30">
        <v>1.2805</v>
      </c>
      <c r="L30">
        <v>0.91173999999999999</v>
      </c>
      <c r="M30">
        <v>1.5114000000000001</v>
      </c>
    </row>
    <row r="31" spans="1:13" x14ac:dyDescent="0.25">
      <c r="B31" s="26">
        <v>1.6409</v>
      </c>
      <c r="C31" s="26">
        <v>2.6835</v>
      </c>
      <c r="E31">
        <v>1.4782850000000001</v>
      </c>
      <c r="F31">
        <v>1.9257120000000001</v>
      </c>
      <c r="I31">
        <v>1.6077999999999999</v>
      </c>
      <c r="J31">
        <v>1.5782</v>
      </c>
      <c r="L31">
        <v>1.7484</v>
      </c>
      <c r="M31">
        <v>1.2846</v>
      </c>
    </row>
    <row r="32" spans="1:13" x14ac:dyDescent="0.25">
      <c r="B32" s="26">
        <v>1.8194999999999999</v>
      </c>
      <c r="C32" s="26">
        <v>0.91554000000000002</v>
      </c>
      <c r="E32">
        <v>1.4643379999999999</v>
      </c>
      <c r="F32">
        <v>1.330344</v>
      </c>
      <c r="I32">
        <v>1.3513999999999999</v>
      </c>
      <c r="J32">
        <v>1.5321</v>
      </c>
      <c r="L32">
        <v>1.2737000000000001</v>
      </c>
      <c r="M32">
        <v>1.3382000000000001</v>
      </c>
    </row>
    <row r="33" spans="1:29" x14ac:dyDescent="0.25">
      <c r="B33" s="26">
        <v>1.1263000000000001</v>
      </c>
      <c r="C33" s="26">
        <v>1.5734999999999999</v>
      </c>
      <c r="E33">
        <v>1.4643379999999999</v>
      </c>
      <c r="I33">
        <v>1.3911</v>
      </c>
      <c r="J33">
        <v>0.85468999999999995</v>
      </c>
      <c r="L33">
        <v>1.4028</v>
      </c>
      <c r="M33">
        <v>1.5620000000000001</v>
      </c>
    </row>
    <row r="34" spans="1:29" x14ac:dyDescent="0.25">
      <c r="B34" s="26">
        <v>0.99363999999999997</v>
      </c>
      <c r="C34" s="26">
        <v>1.4227000000000001</v>
      </c>
      <c r="E34">
        <v>0.97845599999999999</v>
      </c>
      <c r="F34">
        <v>2.6817540000000002</v>
      </c>
      <c r="I34">
        <v>1.5464</v>
      </c>
      <c r="J34">
        <v>1.8042</v>
      </c>
      <c r="L34">
        <v>1.0005999999999999</v>
      </c>
      <c r="M34">
        <v>0.70620000000000005</v>
      </c>
    </row>
    <row r="35" spans="1:29" x14ac:dyDescent="0.25">
      <c r="B35" s="26"/>
      <c r="C35" s="26">
        <v>2.4889000000000001</v>
      </c>
      <c r="E35">
        <v>2.631014</v>
      </c>
      <c r="F35">
        <v>3.3184580000000001</v>
      </c>
      <c r="I35">
        <v>1.6628000000000001</v>
      </c>
      <c r="J35">
        <v>1.421</v>
      </c>
      <c r="L35">
        <v>1.1823999999999999</v>
      </c>
      <c r="M35">
        <v>0.53996</v>
      </c>
    </row>
    <row r="36" spans="1:29" x14ac:dyDescent="0.25">
      <c r="B36" s="26"/>
      <c r="C36" s="26">
        <v>2.1045769999999999</v>
      </c>
      <c r="E36">
        <v>3.2158570000000002</v>
      </c>
      <c r="F36">
        <v>1.6538269999999999</v>
      </c>
      <c r="I36">
        <v>1.6234</v>
      </c>
      <c r="J36">
        <v>1.7329000000000001</v>
      </c>
      <c r="L36">
        <v>1.2684</v>
      </c>
      <c r="M36">
        <v>1.3344</v>
      </c>
    </row>
    <row r="37" spans="1:29" x14ac:dyDescent="0.25">
      <c r="B37" s="26">
        <v>1.1418999999999999</v>
      </c>
      <c r="C37" s="26">
        <v>6.5925000000000002</v>
      </c>
      <c r="E37">
        <v>2.519485</v>
      </c>
      <c r="F37">
        <v>2.2318180000000001</v>
      </c>
      <c r="I37">
        <v>1.9851000000000001</v>
      </c>
      <c r="J37">
        <v>1.3737999999999999</v>
      </c>
      <c r="L37">
        <v>0.78044999999999998</v>
      </c>
      <c r="M37">
        <v>0.88524000000000003</v>
      </c>
    </row>
    <row r="38" spans="1:29" x14ac:dyDescent="0.25">
      <c r="B38" s="26">
        <v>1.1994</v>
      </c>
      <c r="C38" s="26">
        <v>7.88</v>
      </c>
      <c r="F38">
        <v>2.396509</v>
      </c>
      <c r="I38" s="26"/>
      <c r="J38" s="26"/>
    </row>
    <row r="39" spans="1:29" x14ac:dyDescent="0.25">
      <c r="B39" s="26">
        <v>0.86641999999999997</v>
      </c>
      <c r="C39" s="26">
        <v>3.5693000000000001</v>
      </c>
      <c r="F39">
        <v>1.4007849999999999</v>
      </c>
      <c r="I39" s="26"/>
      <c r="J39" s="26"/>
    </row>
    <row r="40" spans="1:29" x14ac:dyDescent="0.25">
      <c r="B40" s="26">
        <v>1.3357000000000001</v>
      </c>
      <c r="C40" s="26">
        <v>6.1607000000000003</v>
      </c>
      <c r="I40" s="26"/>
      <c r="J40" s="26"/>
    </row>
    <row r="41" spans="1:29" x14ac:dyDescent="0.25">
      <c r="B41" s="26"/>
      <c r="C41" s="26">
        <v>5.0349000000000004</v>
      </c>
      <c r="I41" s="26"/>
      <c r="J41" s="26"/>
    </row>
    <row r="42" spans="1:29" x14ac:dyDescent="0.25">
      <c r="B42" s="26"/>
      <c r="C42" s="26">
        <v>3.8965999999999998</v>
      </c>
      <c r="I42" s="26"/>
      <c r="J42" s="26"/>
    </row>
    <row r="44" spans="1:29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</row>
    <row r="46" spans="1:29" ht="28.5" x14ac:dyDescent="0.45">
      <c r="A46" s="1" t="s">
        <v>54</v>
      </c>
    </row>
    <row r="47" spans="1:29" x14ac:dyDescent="0.25">
      <c r="B47" s="5" t="s">
        <v>23</v>
      </c>
      <c r="C47" s="5"/>
      <c r="E47" s="5" t="s">
        <v>24</v>
      </c>
      <c r="F47" s="5"/>
      <c r="H47" s="5" t="s">
        <v>55</v>
      </c>
      <c r="I47" s="5"/>
      <c r="Q47" s="5" t="s">
        <v>23</v>
      </c>
      <c r="T47" s="5" t="s">
        <v>24</v>
      </c>
      <c r="W47" s="5" t="s">
        <v>55</v>
      </c>
    </row>
    <row r="48" spans="1:29" x14ac:dyDescent="0.25">
      <c r="A48" s="8" t="s">
        <v>5</v>
      </c>
      <c r="B48" s="7" t="s">
        <v>6</v>
      </c>
      <c r="C48" s="7" t="s">
        <v>7</v>
      </c>
      <c r="D48" s="5"/>
      <c r="E48" s="5" t="s">
        <v>6</v>
      </c>
      <c r="F48" s="5" t="s">
        <v>7</v>
      </c>
      <c r="G48" s="5"/>
      <c r="H48" s="5" t="s">
        <v>6</v>
      </c>
      <c r="I48" s="5" t="s">
        <v>7</v>
      </c>
      <c r="J48" s="8" t="s">
        <v>56</v>
      </c>
      <c r="K48" s="5" t="s">
        <v>23</v>
      </c>
      <c r="L48" s="5" t="s">
        <v>24</v>
      </c>
      <c r="M48" s="5" t="s">
        <v>55</v>
      </c>
      <c r="P48" s="8" t="s">
        <v>19</v>
      </c>
      <c r="Q48" s="7" t="s">
        <v>6</v>
      </c>
      <c r="R48" s="7" t="s">
        <v>7</v>
      </c>
      <c r="S48" s="5"/>
      <c r="T48" s="5" t="s">
        <v>6</v>
      </c>
      <c r="U48" s="5" t="s">
        <v>7</v>
      </c>
      <c r="V48" s="5"/>
      <c r="W48" s="5" t="s">
        <v>6</v>
      </c>
      <c r="X48" s="5" t="s">
        <v>7</v>
      </c>
      <c r="Y48" s="8" t="s">
        <v>57</v>
      </c>
      <c r="Z48" s="5" t="s">
        <v>23</v>
      </c>
      <c r="AA48" s="5" t="s">
        <v>24</v>
      </c>
      <c r="AB48" s="5" t="s">
        <v>55</v>
      </c>
    </row>
    <row r="49" spans="1:29" x14ac:dyDescent="0.25">
      <c r="N49" s="13"/>
      <c r="AC49" s="13"/>
    </row>
    <row r="50" spans="1:29" x14ac:dyDescent="0.25">
      <c r="A50" s="9" t="s">
        <v>10</v>
      </c>
      <c r="B50">
        <f>AVERAGE(B74:B89)</f>
        <v>0.90893333333333326</v>
      </c>
      <c r="C50">
        <f t="shared" ref="C50:M50" si="4">AVERAGE(C74:C89)</f>
        <v>2.8305625000000005</v>
      </c>
      <c r="E50">
        <f t="shared" si="4"/>
        <v>0.79849999999999988</v>
      </c>
      <c r="F50">
        <f t="shared" si="4"/>
        <v>1.1100000000000003</v>
      </c>
      <c r="H50">
        <f t="shared" si="4"/>
        <v>0.71850000000000003</v>
      </c>
      <c r="I50">
        <f t="shared" si="4"/>
        <v>1.605636363636364</v>
      </c>
      <c r="K50">
        <f t="shared" si="4"/>
        <v>3.1141585374798302</v>
      </c>
      <c r="L50">
        <f t="shared" si="4"/>
        <v>1.3901064495929871</v>
      </c>
      <c r="M50">
        <f t="shared" si="4"/>
        <v>2.234706142848105</v>
      </c>
      <c r="P50" s="9" t="s">
        <v>10</v>
      </c>
      <c r="Q50">
        <f>AVERAGE(Q74:Q89)</f>
        <v>10.994733333333333</v>
      </c>
      <c r="R50">
        <f t="shared" ref="R50" si="5">AVERAGE(R74:R89)</f>
        <v>14.818875</v>
      </c>
      <c r="T50">
        <f>AVERAGE(T74:T85)</f>
        <v>10.864875</v>
      </c>
      <c r="U50">
        <f>AVERAGE(U74:U85)</f>
        <v>10.999777777777778</v>
      </c>
      <c r="W50">
        <f t="shared" ref="W50:X50" si="6">AVERAGE(W74:W89)</f>
        <v>10.358750000000001</v>
      </c>
      <c r="X50">
        <f t="shared" si="6"/>
        <v>11.800818181818181</v>
      </c>
      <c r="Z50">
        <f t="shared" ref="Z50:AB50" si="7">AVERAGE(Z74:Z89)</f>
        <v>1.347815772400119</v>
      </c>
      <c r="AA50">
        <f t="shared" si="7"/>
        <v>1.0124164132378679</v>
      </c>
      <c r="AB50">
        <f t="shared" si="7"/>
        <v>1.139212567328894</v>
      </c>
    </row>
    <row r="51" spans="1:29" x14ac:dyDescent="0.25">
      <c r="A51" s="9" t="s">
        <v>11</v>
      </c>
      <c r="B51">
        <f>_xlfn.STDEV.P(B74:B89)</f>
        <v>0.32269169324432423</v>
      </c>
      <c r="C51">
        <f>_xlfn.STDEV.P(C74:C89)</f>
        <v>1.1363716364349066</v>
      </c>
      <c r="E51">
        <f>_xlfn.STDEV.P(E74:E86)</f>
        <v>0.16603463494102724</v>
      </c>
      <c r="F51">
        <f>_xlfn.STDEV.P(F74:F86)</f>
        <v>0.43449255203947668</v>
      </c>
      <c r="H51">
        <f>_xlfn.STDEV.P(H74:H86)</f>
        <v>0.16894155794238422</v>
      </c>
      <c r="I51">
        <f>_xlfn.STDEV.P(I74:I86)</f>
        <v>0.23311498244712131</v>
      </c>
      <c r="K51">
        <f>_xlfn.STDEV.P(K74:K89)</f>
        <v>1.2502255058327423</v>
      </c>
      <c r="L51">
        <f t="shared" ref="L51:M51" si="8">_xlfn.STDEV.P(L74:L89)</f>
        <v>0.54413594494612083</v>
      </c>
      <c r="M51">
        <f t="shared" si="8"/>
        <v>0.32444673966196502</v>
      </c>
      <c r="P51" s="9" t="s">
        <v>11</v>
      </c>
      <c r="Q51">
        <f>_xlfn.STDEV.P(Q74:Q89)</f>
        <v>2.2537158491897133</v>
      </c>
      <c r="R51">
        <f>_xlfn.STDEV.P(R74:R89)</f>
        <v>3.772108377204324</v>
      </c>
      <c r="T51">
        <f>_xlfn.STDEV.P(T74:T85)</f>
        <v>1.5628459966916195</v>
      </c>
      <c r="U51">
        <f>_xlfn.STDEV.P(U74:U85)</f>
        <v>1.5490121423939747</v>
      </c>
      <c r="W51">
        <f>_xlfn.STDEV.P(W74:W86)</f>
        <v>1.4542758292359843</v>
      </c>
      <c r="X51">
        <f>_xlfn.STDEV.P(X74:X86)</f>
        <v>1.9253393947883535</v>
      </c>
      <c r="Z51">
        <f>_xlfn.STDEV.P(Z74:Z89)</f>
        <v>0.34308320746336024</v>
      </c>
      <c r="AA51">
        <f t="shared" ref="AA51:AB51" si="9">_xlfn.STDEV.P(AA74:AA89)</f>
        <v>0.14257063632982117</v>
      </c>
      <c r="AB51">
        <f t="shared" si="9"/>
        <v>0.18586599684212471</v>
      </c>
    </row>
    <row r="52" spans="1:29" x14ac:dyDescent="0.25">
      <c r="A52" s="9" t="s">
        <v>12</v>
      </c>
      <c r="B52">
        <f>COUNT(B74:B89)</f>
        <v>15</v>
      </c>
      <c r="C52">
        <f>COUNT(C74:C89)</f>
        <v>16</v>
      </c>
      <c r="E52">
        <f>COUNT(E74:E86)</f>
        <v>8</v>
      </c>
      <c r="F52">
        <f>COUNT(F74:F86)</f>
        <v>9</v>
      </c>
      <c r="H52">
        <f>COUNT(H74:H86)</f>
        <v>8</v>
      </c>
      <c r="I52">
        <f>COUNT(I74:I86)</f>
        <v>11</v>
      </c>
      <c r="K52">
        <f>COUNT(K74:K89)</f>
        <v>16</v>
      </c>
      <c r="L52">
        <f t="shared" ref="L52:M52" si="10">COUNT(L74:L89)</f>
        <v>9</v>
      </c>
      <c r="M52">
        <f t="shared" si="10"/>
        <v>11</v>
      </c>
      <c r="P52" s="9" t="s">
        <v>12</v>
      </c>
      <c r="Q52">
        <f>COUNT(Q74:Q89)</f>
        <v>15</v>
      </c>
      <c r="R52">
        <f>COUNT(R74:R89)</f>
        <v>16</v>
      </c>
      <c r="T52">
        <f>COUNT(T74:T85)</f>
        <v>8</v>
      </c>
      <c r="U52">
        <f>COUNT(U74:U85)</f>
        <v>9</v>
      </c>
      <c r="W52">
        <f>COUNT(W74:W86)</f>
        <v>8</v>
      </c>
      <c r="X52">
        <f>COUNT(X74:X86)</f>
        <v>11</v>
      </c>
      <c r="Z52">
        <f>COUNT(Z74:Z89)</f>
        <v>16</v>
      </c>
      <c r="AA52">
        <f t="shared" ref="AA52:AB52" si="11">COUNT(AA74:AA89)</f>
        <v>9</v>
      </c>
      <c r="AB52">
        <f t="shared" si="11"/>
        <v>11</v>
      </c>
    </row>
    <row r="54" spans="1:29" x14ac:dyDescent="0.25">
      <c r="A54" s="9" t="s">
        <v>13</v>
      </c>
      <c r="B54">
        <f>B51/(SQRT(B52))</f>
        <v>8.3318636926316011E-2</v>
      </c>
      <c r="C54">
        <f>C51/(SQRT(C52))</f>
        <v>0.28409290910872664</v>
      </c>
      <c r="E54">
        <f>E51/(SQRT(E52))</f>
        <v>5.8702108139316624E-2</v>
      </c>
      <c r="F54">
        <f>F51/(SQRT(F52))</f>
        <v>0.14483085067982557</v>
      </c>
      <c r="H54">
        <f>H51/(SQRT(H52))</f>
        <v>5.9729860622639956E-2</v>
      </c>
      <c r="I54">
        <f>I51/(SQRT(I52))</f>
        <v>7.0286811798853308E-2</v>
      </c>
      <c r="K54">
        <f>K51/(SQRT(K52))</f>
        <v>0.31255637645818557</v>
      </c>
      <c r="L54">
        <f t="shared" ref="L54:M54" si="12">L51/(SQRT(L52))</f>
        <v>0.18137864831537362</v>
      </c>
      <c r="M54">
        <f t="shared" si="12"/>
        <v>9.7824372719350711E-2</v>
      </c>
      <c r="P54" s="9" t="s">
        <v>13</v>
      </c>
      <c r="Q54">
        <f>Q51/(SQRT(Q52))</f>
        <v>0.5819069300663644</v>
      </c>
      <c r="R54">
        <f>R51/(SQRT(R52))</f>
        <v>0.943027094301081</v>
      </c>
      <c r="T54">
        <f>T51/(SQRT(T52))</f>
        <v>0.55254950110544632</v>
      </c>
      <c r="U54">
        <f>U51/(SQRT(U52))</f>
        <v>0.51633738079799152</v>
      </c>
      <c r="W54">
        <f>W51/(SQRT(W52))</f>
        <v>0.51416415028422702</v>
      </c>
      <c r="X54">
        <f>X51/(SQRT(X52))</f>
        <v>0.58051166969117407</v>
      </c>
      <c r="Z54">
        <f>Z51/(SQRT(Z52))</f>
        <v>8.577080186584006E-2</v>
      </c>
      <c r="AA54">
        <f t="shared" ref="AA54:AB54" si="13">AA51/(SQRT(AA52))</f>
        <v>4.7523545443273724E-2</v>
      </c>
      <c r="AB54">
        <f t="shared" si="13"/>
        <v>5.6040706619155389E-2</v>
      </c>
    </row>
    <row r="55" spans="1:29" x14ac:dyDescent="0.25">
      <c r="A55" s="9" t="s">
        <v>14</v>
      </c>
      <c r="B55" s="11">
        <f>_xlfn.F.TEST(B58:B73,C58:C73)</f>
        <v>0.45414951479793436</v>
      </c>
      <c r="E55" s="11">
        <f>_xlfn.F.TEST(E58:E73,F58:F73)</f>
        <v>0.15644337304911693</v>
      </c>
      <c r="H55" s="11">
        <f>_xlfn.F.TEST(H58:H73,I58:I73)</f>
        <v>0.20898548617038648</v>
      </c>
      <c r="Q55" s="11">
        <f>_xlfn.F.TEST(Q58:Q73,R58:R73)</f>
        <v>0.87082012931283881</v>
      </c>
      <c r="T55" s="11">
        <f>_xlfn.F.TEST(T58:T73,U58:U73)</f>
        <v>0.856839805293796</v>
      </c>
      <c r="W55" s="11">
        <f>_xlfn.F.TEST(W58:W73,X58:X73)</f>
        <v>0.81212405555248934</v>
      </c>
    </row>
    <row r="56" spans="1:29" x14ac:dyDescent="0.25">
      <c r="A56" s="9" t="s">
        <v>16</v>
      </c>
      <c r="B56" s="4">
        <f>_xlfn.T.TEST(B58:B73,C58:C73,2,2)</f>
        <v>2.0815565890106902E-7</v>
      </c>
      <c r="E56" s="4">
        <f>_xlfn.T.TEST(E58:E73,F58:F73,2,2)</f>
        <v>0.15360865800359935</v>
      </c>
      <c r="H56" s="4">
        <f>_xlfn.T.TEST(H58:H73,I58:I73,2,2)</f>
        <v>4.9194138790396065E-7</v>
      </c>
      <c r="P56" s="9"/>
      <c r="Q56" s="4">
        <f>_xlfn.T.TEST(Q58:Q73,R58:R73,2,2)</f>
        <v>1.0795730862267893E-3</v>
      </c>
      <c r="T56" s="4">
        <f>_xlfn.T.TEST(T58:T73,U58:U73,2,2)</f>
        <v>0.85279150901645862</v>
      </c>
      <c r="W56" s="4">
        <f>_xlfn.T.TEST(W58:W73,X58:X73,2,2)</f>
        <v>0.10207170208455736</v>
      </c>
    </row>
    <row r="57" spans="1:29" x14ac:dyDescent="0.25">
      <c r="N57" s="5"/>
      <c r="AC57" s="5"/>
    </row>
    <row r="58" spans="1:29" x14ac:dyDescent="0.25">
      <c r="A58" s="12" t="s">
        <v>17</v>
      </c>
      <c r="B58" s="13">
        <f>LOG(B74)</f>
        <v>-0.14266750356873156</v>
      </c>
      <c r="C58" s="13">
        <f>LOG(C74)</f>
        <v>0.10174707394636621</v>
      </c>
      <c r="D58" s="13"/>
      <c r="E58" s="13">
        <f>LOG(F76)</f>
        <v>-5.3547734986926908E-2</v>
      </c>
      <c r="F58" s="13">
        <f>LOG(F74)</f>
        <v>0.15228834438305647</v>
      </c>
      <c r="G58" s="13"/>
      <c r="H58" s="13">
        <f>LOG(H74)</f>
        <v>-2.6872146400301365E-2</v>
      </c>
      <c r="I58" s="13">
        <f>LOG(I74)</f>
        <v>5.3462604925455293E-2</v>
      </c>
      <c r="J58" s="13"/>
      <c r="K58" s="13">
        <f>LOG(K74)</f>
        <v>0.14321504333961008</v>
      </c>
      <c r="L58" s="13">
        <f t="shared" ref="L58:M59" si="14">LOG(L74)</f>
        <v>0.25001342390855474</v>
      </c>
      <c r="M58" s="13">
        <f t="shared" si="14"/>
        <v>0.19703583245521078</v>
      </c>
      <c r="P58" s="12" t="s">
        <v>17</v>
      </c>
      <c r="Q58" s="13">
        <f>LOG(Q74)</f>
        <v>1.0035897671891398</v>
      </c>
      <c r="R58" s="13">
        <f>LOG(R74)</f>
        <v>0.97836314708388283</v>
      </c>
      <c r="S58" s="13"/>
      <c r="T58" s="13">
        <f>LOG(T74)</f>
        <v>0.98838056522200857</v>
      </c>
      <c r="U58" s="13">
        <f>LOG(U74)</f>
        <v>1.0468462039458213</v>
      </c>
      <c r="V58" s="13"/>
      <c r="W58" s="13">
        <f>LOG(W74)</f>
        <v>0.93856975622106109</v>
      </c>
      <c r="X58" s="13">
        <f>LOG(X74)</f>
        <v>1.0870712059065355</v>
      </c>
      <c r="Y58" s="13"/>
      <c r="Z58" s="13">
        <f>LOG(Z74)</f>
        <v>-6.2821553346324902E-2</v>
      </c>
      <c r="AA58" s="13">
        <f t="shared" ref="AA58:AB59" si="15">LOG(AA74)</f>
        <v>1.0821469803085704E-2</v>
      </c>
      <c r="AB58" s="13">
        <f t="shared" si="15"/>
        <v>7.1763854054778836E-2</v>
      </c>
    </row>
    <row r="59" spans="1:29" x14ac:dyDescent="0.25">
      <c r="B59">
        <f>LOG(B75)</f>
        <v>-9.7997108649270553E-2</v>
      </c>
      <c r="C59">
        <f>LOG(C75)</f>
        <v>0.42602301568987611</v>
      </c>
      <c r="E59">
        <f>LOG(E75)</f>
        <v>-1.5472686656207449E-2</v>
      </c>
      <c r="F59">
        <f>LOG(F75)</f>
        <v>-0.10237290870955855</v>
      </c>
      <c r="H59">
        <f>LOG(H75)</f>
        <v>-0.26280735729526272</v>
      </c>
      <c r="I59">
        <f>LOG(I75)</f>
        <v>0.11159852488039401</v>
      </c>
      <c r="K59">
        <f>LOG(K75)</f>
        <v>0.46749098508311993</v>
      </c>
      <c r="L59">
        <f t="shared" si="14"/>
        <v>-4.6478291840602098E-3</v>
      </c>
      <c r="M59">
        <f t="shared" si="14"/>
        <v>0.25517175241014955</v>
      </c>
      <c r="Q59">
        <f>LOG(Q75)</f>
        <v>1.1200471943530406</v>
      </c>
      <c r="R59">
        <f>LOG(R75)</f>
        <v>1.1820149861507345</v>
      </c>
      <c r="T59">
        <f>LOG(T75)</f>
        <v>1.0302352960122447</v>
      </c>
      <c r="U59">
        <f>LOG(U75)</f>
        <v>1.0384214456424594</v>
      </c>
      <c r="W59">
        <f>LOG(W75)</f>
        <v>1.0577421558287528</v>
      </c>
      <c r="X59">
        <f>LOG(X75)</f>
        <v>1.023746163152476</v>
      </c>
      <c r="Z59">
        <f>LOG(Z75)</f>
        <v>0.14083028572052683</v>
      </c>
      <c r="AA59">
        <f t="shared" si="15"/>
        <v>2.3967114997238796E-3</v>
      </c>
      <c r="AB59">
        <f t="shared" si="15"/>
        <v>8.4388113007194121E-3</v>
      </c>
    </row>
    <row r="60" spans="1:29" x14ac:dyDescent="0.25">
      <c r="B60">
        <f t="shared" ref="B60:C73" si="16">LOG(B76)</f>
        <v>-0.35556141053216145</v>
      </c>
      <c r="C60">
        <f t="shared" si="16"/>
        <v>0.55242484570408545</v>
      </c>
      <c r="E60">
        <f t="shared" ref="E60:F66" si="17">LOG(E76)</f>
        <v>-0.21752737583371382</v>
      </c>
      <c r="F60">
        <f t="shared" si="17"/>
        <v>-5.3547734986926908E-2</v>
      </c>
      <c r="H60">
        <f t="shared" ref="H60:H65" si="18">LOG(H76)</f>
        <v>-0.19654288435158612</v>
      </c>
      <c r="I60">
        <f t="shared" ref="I60:I67" si="19">LOG(I76)</f>
        <v>0.1903316981702915</v>
      </c>
      <c r="K60">
        <f t="shared" ref="K60:M73" si="20">LOG(K76)</f>
        <v>0.59389281509732927</v>
      </c>
      <c r="L60">
        <f t="shared" si="20"/>
        <v>4.4177344538571452E-2</v>
      </c>
      <c r="M60">
        <f t="shared" si="20"/>
        <v>0.33390492570004698</v>
      </c>
      <c r="Q60">
        <f t="shared" ref="Q60:R72" si="21">LOG(Q76)</f>
        <v>0.94909712511291588</v>
      </c>
      <c r="R60">
        <f t="shared" ref="R60:R67" si="22">LOG(R76)</f>
        <v>1.2715163445116315</v>
      </c>
      <c r="T60">
        <f t="shared" ref="T60:T65" si="23">LOG(T76)</f>
        <v>1.0146045334360509</v>
      </c>
      <c r="U60">
        <f t="shared" ref="U60:U66" si="24">LOG(U76)</f>
        <v>1.0371475036325548</v>
      </c>
      <c r="W60">
        <f t="shared" ref="W60:W65" si="25">LOG(W76)</f>
        <v>0.9319661147281727</v>
      </c>
      <c r="X60">
        <f t="shared" ref="X60:X68" si="26">LOG(X76)</f>
        <v>1.0907869279492677</v>
      </c>
      <c r="Z60">
        <f t="shared" ref="Z60:AB73" si="27">LOG(Z76)</f>
        <v>0.23033164408142368</v>
      </c>
      <c r="AA60">
        <f t="shared" si="27"/>
        <v>1.1227694898191579E-3</v>
      </c>
      <c r="AB60">
        <f t="shared" si="27"/>
        <v>7.5479576097510978E-2</v>
      </c>
    </row>
    <row r="61" spans="1:29" x14ac:dyDescent="0.25">
      <c r="B61">
        <f t="shared" si="16"/>
        <v>-3.1984286006358213E-2</v>
      </c>
      <c r="C61">
        <f t="shared" si="16"/>
        <v>0.56867097800989674</v>
      </c>
      <c r="E61">
        <f t="shared" si="17"/>
        <v>-0.14752000636314366</v>
      </c>
      <c r="F61">
        <f t="shared" si="17"/>
        <v>0.13735411137073292</v>
      </c>
      <c r="H61">
        <f t="shared" si="18"/>
        <v>-0.34198860334288755</v>
      </c>
      <c r="I61">
        <f t="shared" si="19"/>
        <v>0.23929947912689256</v>
      </c>
      <c r="K61">
        <f t="shared" si="20"/>
        <v>0.61013894740314067</v>
      </c>
      <c r="L61">
        <f t="shared" si="20"/>
        <v>0.23507919089623125</v>
      </c>
      <c r="M61">
        <f t="shared" si="20"/>
        <v>0.38287270665664808</v>
      </c>
      <c r="Q61">
        <f t="shared" si="21"/>
        <v>0.91566360350577314</v>
      </c>
      <c r="R61">
        <f t="shared" si="22"/>
        <v>1.1797528068974983</v>
      </c>
      <c r="T61">
        <f t="shared" si="23"/>
        <v>0.94026739144601201</v>
      </c>
      <c r="U61">
        <f t="shared" si="24"/>
        <v>1.0247318896552491</v>
      </c>
      <c r="W61">
        <f t="shared" si="25"/>
        <v>1.1054761211218211</v>
      </c>
      <c r="X61">
        <f t="shared" si="26"/>
        <v>1.1639957546417437</v>
      </c>
      <c r="Z61">
        <f t="shared" si="27"/>
        <v>0.13856810646729043</v>
      </c>
      <c r="AA61">
        <f t="shared" si="27"/>
        <v>-1.129284448748656E-2</v>
      </c>
      <c r="AB61">
        <f t="shared" si="27"/>
        <v>0.14868840278998707</v>
      </c>
    </row>
    <row r="62" spans="1:29" x14ac:dyDescent="0.25">
      <c r="B62">
        <f t="shared" si="16"/>
        <v>9.3421685162235063E-2</v>
      </c>
      <c r="C62">
        <f t="shared" si="16"/>
        <v>0.33183204443624864</v>
      </c>
      <c r="E62">
        <f t="shared" si="17"/>
        <v>-0.2865094569060575</v>
      </c>
      <c r="F62">
        <f t="shared" si="17"/>
        <v>0.26387267686522364</v>
      </c>
      <c r="H62">
        <f t="shared" si="18"/>
        <v>-5.7991946977686754E-2</v>
      </c>
      <c r="I62">
        <f t="shared" si="19"/>
        <v>0.24821856119007474</v>
      </c>
      <c r="K62">
        <f t="shared" si="20"/>
        <v>0.37330001382949246</v>
      </c>
      <c r="L62">
        <f t="shared" si="20"/>
        <v>0.361597756390722</v>
      </c>
      <c r="M62">
        <f t="shared" si="20"/>
        <v>0.39179178871983028</v>
      </c>
      <c r="Q62">
        <f t="shared" si="21"/>
        <v>1.1141103565318915</v>
      </c>
      <c r="R62">
        <f t="shared" si="22"/>
        <v>1.1320033929866318</v>
      </c>
      <c r="T62">
        <f t="shared" si="23"/>
        <v>0.99642410395509107</v>
      </c>
      <c r="U62">
        <f t="shared" si="24"/>
        <v>1.0677402029262404</v>
      </c>
      <c r="W62">
        <f t="shared" si="25"/>
        <v>0.96458958748990331</v>
      </c>
      <c r="X62">
        <f t="shared" si="26"/>
        <v>1.1077186105202628</v>
      </c>
      <c r="Z62">
        <f t="shared" si="27"/>
        <v>9.0818692556423913E-2</v>
      </c>
      <c r="AA62">
        <f t="shared" si="27"/>
        <v>3.1715468783504772E-2</v>
      </c>
      <c r="AB62">
        <f t="shared" si="27"/>
        <v>9.2411258668506233E-2</v>
      </c>
    </row>
    <row r="63" spans="1:29" x14ac:dyDescent="0.25">
      <c r="B63">
        <f t="shared" si="16"/>
        <v>8.6715663944882504E-2</v>
      </c>
      <c r="C63">
        <f t="shared" si="16"/>
        <v>0.38542751480513054</v>
      </c>
      <c r="E63">
        <f t="shared" si="17"/>
        <v>-6.4492734175287211E-2</v>
      </c>
      <c r="F63">
        <f t="shared" si="17"/>
        <v>-0.2692177243336108</v>
      </c>
      <c r="H63">
        <f t="shared" si="18"/>
        <v>-7.6238039171299746E-2</v>
      </c>
      <c r="I63">
        <f t="shared" si="19"/>
        <v>0.17609125905568124</v>
      </c>
      <c r="K63">
        <f t="shared" si="20"/>
        <v>0.42689548419837436</v>
      </c>
      <c r="L63">
        <f t="shared" si="20"/>
        <v>-0.17149264480811247</v>
      </c>
      <c r="M63">
        <f t="shared" si="20"/>
        <v>0.31966448658543672</v>
      </c>
      <c r="Q63">
        <f t="shared" si="21"/>
        <v>1.100439475279108</v>
      </c>
      <c r="R63">
        <f t="shared" si="22"/>
        <v>1.1560643123398653</v>
      </c>
      <c r="T63">
        <f t="shared" si="23"/>
        <v>1.1498962071587606</v>
      </c>
      <c r="U63">
        <f t="shared" si="24"/>
        <v>0.97322024685223374</v>
      </c>
      <c r="W63">
        <f t="shared" si="25"/>
        <v>1.0756564335979342</v>
      </c>
      <c r="X63">
        <f t="shared" si="26"/>
        <v>1.1989593386702027</v>
      </c>
      <c r="Z63">
        <f t="shared" si="27"/>
        <v>0.11487961190965752</v>
      </c>
      <c r="AA63">
        <f t="shared" si="27"/>
        <v>-6.2804487290501892E-2</v>
      </c>
      <c r="AB63">
        <f t="shared" si="27"/>
        <v>0.18365198681844608</v>
      </c>
    </row>
    <row r="64" spans="1:29" x14ac:dyDescent="0.25">
      <c r="B64">
        <f t="shared" si="16"/>
        <v>0.13956426617584977</v>
      </c>
      <c r="C64">
        <f t="shared" si="16"/>
        <v>0.29269900304392971</v>
      </c>
      <c r="E64">
        <f t="shared" si="17"/>
        <v>-1.7728766960431602E-2</v>
      </c>
      <c r="F64">
        <f t="shared" si="17"/>
        <v>0.21298618473666817</v>
      </c>
      <c r="H64">
        <f t="shared" si="18"/>
        <v>-0.22329881601158919</v>
      </c>
      <c r="I64">
        <f t="shared" si="19"/>
        <v>0.28194193344082474</v>
      </c>
      <c r="K64">
        <f t="shared" si="20"/>
        <v>0.33416697243717358</v>
      </c>
      <c r="L64">
        <f t="shared" si="20"/>
        <v>0.3107112642621665</v>
      </c>
      <c r="M64">
        <f t="shared" si="20"/>
        <v>0.42551516097058023</v>
      </c>
      <c r="Q64">
        <f t="shared" si="21"/>
        <v>1.1430772841736192</v>
      </c>
      <c r="R64">
        <f t="shared" si="22"/>
        <v>1.0486748149922294</v>
      </c>
      <c r="T64">
        <f t="shared" si="23"/>
        <v>1.0858611737884505</v>
      </c>
      <c r="U64">
        <f t="shared" si="24"/>
        <v>1.1708775072755802</v>
      </c>
      <c r="W64">
        <f t="shared" si="25"/>
        <v>0.99268603916212794</v>
      </c>
      <c r="X64">
        <f t="shared" si="26"/>
        <v>1.0211892990699381</v>
      </c>
      <c r="Z64">
        <f t="shared" si="27"/>
        <v>7.490114562021589E-3</v>
      </c>
      <c r="AA64">
        <f t="shared" si="27"/>
        <v>0.13485277313284444</v>
      </c>
      <c r="AB64">
        <f t="shared" si="27"/>
        <v>5.8819472181814306E-3</v>
      </c>
    </row>
    <row r="65" spans="1:29" x14ac:dyDescent="0.25">
      <c r="B65">
        <f t="shared" si="16"/>
        <v>0.11494441571258467</v>
      </c>
      <c r="C65">
        <f t="shared" si="16"/>
        <v>0.46434048462766725</v>
      </c>
      <c r="E65">
        <f t="shared" si="17"/>
        <v>-2.6136156026866902E-3</v>
      </c>
      <c r="F65">
        <f t="shared" si="17"/>
        <v>-0.15242734085788781</v>
      </c>
      <c r="H65">
        <f t="shared" si="18"/>
        <v>-6.6006836168757702E-2</v>
      </c>
      <c r="I65">
        <f t="shared" si="19"/>
        <v>0.25623653320592293</v>
      </c>
      <c r="K65">
        <f t="shared" si="20"/>
        <v>0.50580845402091112</v>
      </c>
      <c r="L65">
        <f t="shared" si="20"/>
        <v>-5.4702261332389472E-2</v>
      </c>
      <c r="M65">
        <f t="shared" si="20"/>
        <v>0.39980976073567848</v>
      </c>
      <c r="Q65">
        <f t="shared" si="21"/>
        <v>1.1234596194433382</v>
      </c>
      <c r="R65">
        <f t="shared" si="22"/>
        <v>1.1773055843418601</v>
      </c>
      <c r="T65">
        <f t="shared" si="23"/>
        <v>1.0484029561527397</v>
      </c>
      <c r="U65">
        <f t="shared" si="24"/>
        <v>0.96199028744006487</v>
      </c>
      <c r="W65">
        <f t="shared" si="25"/>
        <v>1.0218092770223399</v>
      </c>
      <c r="X65">
        <f t="shared" si="26"/>
        <v>0.98163742465576909</v>
      </c>
      <c r="Z65">
        <f t="shared" si="27"/>
        <v>0.13612088391165234</v>
      </c>
      <c r="AA65">
        <f t="shared" si="27"/>
        <v>-7.4034446702670786E-2</v>
      </c>
      <c r="AB65">
        <f t="shared" si="27"/>
        <v>-3.3669927195987513E-2</v>
      </c>
    </row>
    <row r="66" spans="1:29" x14ac:dyDescent="0.25">
      <c r="B66">
        <f t="shared" si="16"/>
        <v>-5.6011124926228104E-2</v>
      </c>
      <c r="C66">
        <f t="shared" si="16"/>
        <v>0.52724311638808863</v>
      </c>
      <c r="F66">
        <f t="shared" si="17"/>
        <v>-8.9909454405931857E-2</v>
      </c>
      <c r="I66">
        <f t="shared" si="19"/>
        <v>0.20951501454263097</v>
      </c>
      <c r="K66">
        <f t="shared" si="20"/>
        <v>0.56871108578133245</v>
      </c>
      <c r="L66">
        <f t="shared" si="20"/>
        <v>7.8156251195664484E-3</v>
      </c>
      <c r="M66">
        <f t="shared" si="20"/>
        <v>0.35308824207238654</v>
      </c>
      <c r="Q66">
        <f t="shared" si="21"/>
        <v>1.0932815675672454</v>
      </c>
      <c r="R66">
        <f t="shared" si="22"/>
        <v>1.1879153546499899</v>
      </c>
      <c r="U66">
        <f t="shared" si="24"/>
        <v>1.0162810245428304</v>
      </c>
      <c r="X66">
        <f t="shared" si="26"/>
        <v>1.0386598943024961</v>
      </c>
      <c r="Z66">
        <f t="shared" si="27"/>
        <v>0.14673065421978204</v>
      </c>
      <c r="AA66">
        <f t="shared" si="27"/>
        <v>-1.9743709599905204E-2</v>
      </c>
      <c r="AB66">
        <f t="shared" si="27"/>
        <v>2.3352542450739363E-2</v>
      </c>
    </row>
    <row r="67" spans="1:29" x14ac:dyDescent="0.25">
      <c r="B67">
        <f t="shared" si="16"/>
        <v>8.5647288296856541E-2</v>
      </c>
      <c r="C67">
        <f t="shared" si="16"/>
        <v>0.74358815015990387</v>
      </c>
      <c r="I67">
        <f t="shared" si="19"/>
        <v>0.27021285489624264</v>
      </c>
      <c r="K67">
        <f t="shared" si="20"/>
        <v>0.78505611955314769</v>
      </c>
      <c r="M67">
        <f t="shared" si="20"/>
        <v>0.41378608242599813</v>
      </c>
      <c r="Q67">
        <f t="shared" si="21"/>
        <v>1.1504186944792982</v>
      </c>
      <c r="R67">
        <f t="shared" si="22"/>
        <v>1.1101855274111616</v>
      </c>
      <c r="X67">
        <f t="shared" si="26"/>
        <v>1.0471190387201814</v>
      </c>
      <c r="Z67">
        <f t="shared" si="27"/>
        <v>6.9000826980953833E-2</v>
      </c>
      <c r="AB67">
        <f t="shared" si="27"/>
        <v>3.1811686868424824E-2</v>
      </c>
    </row>
    <row r="68" spans="1:29" x14ac:dyDescent="0.25">
      <c r="B68">
        <f t="shared" si="16"/>
        <v>-5.305672930217456E-2</v>
      </c>
      <c r="C68">
        <f t="shared" si="16"/>
        <v>0.60863298949003697</v>
      </c>
      <c r="K68">
        <f t="shared" si="20"/>
        <v>0.65010095888328079</v>
      </c>
      <c r="M68">
        <f t="shared" si="20"/>
        <v>0.31412828605096405</v>
      </c>
      <c r="Q68">
        <f t="shared" si="21"/>
        <v>0.92706224349300004</v>
      </c>
      <c r="R68">
        <f t="shared" si="21"/>
        <v>1.1155772311285228</v>
      </c>
      <c r="X68">
        <f t="shared" si="26"/>
        <v>0.96964884048072519</v>
      </c>
      <c r="Z68">
        <f t="shared" si="27"/>
        <v>7.4392530698315029E-2</v>
      </c>
      <c r="AB68">
        <f t="shared" si="27"/>
        <v>-4.5658511371031399E-2</v>
      </c>
    </row>
    <row r="69" spans="1:29" x14ac:dyDescent="0.25">
      <c r="B69">
        <f t="shared" si="16"/>
        <v>-8.9909454405931857E-2</v>
      </c>
      <c r="C69">
        <f t="shared" si="16"/>
        <v>0.61762929775784203</v>
      </c>
      <c r="K69">
        <f t="shared" si="20"/>
        <v>0.65909726715108585</v>
      </c>
      <c r="Q69">
        <f t="shared" si="21"/>
        <v>0.99295096057044652</v>
      </c>
      <c r="R69">
        <f t="shared" si="21"/>
        <v>1.1155772311285228</v>
      </c>
      <c r="Z69">
        <f t="shared" si="27"/>
        <v>7.4392530698315029E-2</v>
      </c>
    </row>
    <row r="70" spans="1:29" x14ac:dyDescent="0.25">
      <c r="B70">
        <f t="shared" si="16"/>
        <v>-8.3309926200514969E-3</v>
      </c>
      <c r="C70">
        <f t="shared" si="16"/>
        <v>0.31868926994774588</v>
      </c>
      <c r="K70">
        <f t="shared" si="20"/>
        <v>0.36015723934098975</v>
      </c>
      <c r="Q70">
        <f t="shared" si="21"/>
        <v>0.94290054114029398</v>
      </c>
      <c r="R70">
        <f t="shared" si="21"/>
        <v>1.1516456025116282</v>
      </c>
      <c r="Z70">
        <f t="shared" si="27"/>
        <v>0.11046090208142029</v>
      </c>
    </row>
    <row r="71" spans="1:29" x14ac:dyDescent="0.25">
      <c r="B71">
        <f t="shared" si="16"/>
        <v>-0.74472749489669399</v>
      </c>
      <c r="C71">
        <f t="shared" si="16"/>
        <v>0.17609125905568124</v>
      </c>
      <c r="K71">
        <f t="shared" si="20"/>
        <v>0.21755922844892506</v>
      </c>
      <c r="Q71">
        <f t="shared" si="21"/>
        <v>0.8639767839043867</v>
      </c>
      <c r="R71">
        <f t="shared" si="21"/>
        <v>1.0883133155880969</v>
      </c>
      <c r="Z71">
        <f t="shared" si="27"/>
        <v>4.7128615157888999E-2</v>
      </c>
    </row>
    <row r="72" spans="1:29" x14ac:dyDescent="0.25">
      <c r="B72">
        <f t="shared" si="16"/>
        <v>-0.18909571933129959</v>
      </c>
      <c r="C72">
        <f t="shared" si="16"/>
        <v>0.41447194962930273</v>
      </c>
      <c r="K72">
        <f t="shared" si="20"/>
        <v>0.45593991902254655</v>
      </c>
      <c r="Q72">
        <f t="shared" si="21"/>
        <v>1.0342673970380256</v>
      </c>
      <c r="R72">
        <f t="shared" si="21"/>
        <v>1.4315406629154253</v>
      </c>
      <c r="Z72">
        <f t="shared" si="27"/>
        <v>0.39035596248521753</v>
      </c>
    </row>
    <row r="73" spans="1:29" x14ac:dyDescent="0.25">
      <c r="C73">
        <f t="shared" si="16"/>
        <v>0.12710479836480765</v>
      </c>
      <c r="K73">
        <f t="shared" si="20"/>
        <v>0.16857276775805147</v>
      </c>
      <c r="N73" s="5"/>
      <c r="Q73" s="5"/>
      <c r="R73" s="5">
        <f>LOG(R89)</f>
        <v>1.2206310194480923</v>
      </c>
      <c r="S73" s="5"/>
      <c r="T73" s="5"/>
      <c r="U73" s="5"/>
      <c r="Z73">
        <f t="shared" si="27"/>
        <v>0.17944631901788446</v>
      </c>
      <c r="AC73" s="5"/>
    </row>
    <row r="74" spans="1:29" x14ac:dyDescent="0.25">
      <c r="A74" s="12" t="s">
        <v>18</v>
      </c>
      <c r="B74" s="13">
        <v>0.72</v>
      </c>
      <c r="C74" s="14">
        <v>1.264</v>
      </c>
      <c r="D74" s="13"/>
      <c r="E74" s="15">
        <v>0.77200000000000002</v>
      </c>
      <c r="F74" s="15">
        <v>1.42</v>
      </c>
      <c r="G74" s="13"/>
      <c r="H74" s="14">
        <v>0.94</v>
      </c>
      <c r="I74" s="15">
        <v>1.131</v>
      </c>
      <c r="J74" s="13"/>
      <c r="K74" s="13">
        <f>C74/B$50</f>
        <v>1.3906410444477044</v>
      </c>
      <c r="L74" s="13">
        <f>F74/E$50</f>
        <v>1.7783343769567941</v>
      </c>
      <c r="M74" s="13">
        <f>I74/H$50</f>
        <v>1.5741127348643005</v>
      </c>
      <c r="P74" s="12" t="s">
        <v>18</v>
      </c>
      <c r="Q74" s="35">
        <v>10.083</v>
      </c>
      <c r="R74" s="36">
        <v>9.5139999999999993</v>
      </c>
      <c r="S74" s="37"/>
      <c r="T74" s="35">
        <v>9.7360000000000007</v>
      </c>
      <c r="U74" s="36">
        <v>11.138999999999999</v>
      </c>
      <c r="V74" s="38"/>
      <c r="W74" s="39">
        <v>8.6809999999999992</v>
      </c>
      <c r="X74" s="40">
        <v>12.22</v>
      </c>
      <c r="Y74" s="13"/>
      <c r="Z74" s="13">
        <f>R74/Q$50</f>
        <v>0.86532339726293195</v>
      </c>
      <c r="AA74" s="13">
        <f>U74/T$50</f>
        <v>1.0252303869119526</v>
      </c>
      <c r="AB74" s="13">
        <f>X74/W$50</f>
        <v>1.1796790153252081</v>
      </c>
    </row>
    <row r="75" spans="1:29" x14ac:dyDescent="0.25">
      <c r="B75" s="41">
        <v>0.79800000000000004</v>
      </c>
      <c r="C75" s="41">
        <v>2.6669999999999998</v>
      </c>
      <c r="E75" s="41">
        <v>0.96499999999999997</v>
      </c>
      <c r="F75" s="41">
        <v>0.79</v>
      </c>
      <c r="H75" s="41">
        <v>0.54600000000000004</v>
      </c>
      <c r="I75" s="41">
        <v>1.2929999999999999</v>
      </c>
      <c r="K75">
        <f>C75/B$50</f>
        <v>2.9342085961566671</v>
      </c>
      <c r="L75">
        <f>F75/E$50</f>
        <v>0.98935504070131519</v>
      </c>
      <c r="M75">
        <f>I75/H$50</f>
        <v>1.7995824634655531</v>
      </c>
      <c r="Q75" s="41">
        <v>13.183999999999999</v>
      </c>
      <c r="R75" s="41">
        <v>15.206</v>
      </c>
      <c r="S75" s="42"/>
      <c r="T75" s="41">
        <v>10.721</v>
      </c>
      <c r="U75" s="41">
        <v>10.925000000000001</v>
      </c>
      <c r="V75" s="42"/>
      <c r="W75" s="41">
        <v>11.422000000000001</v>
      </c>
      <c r="X75" s="41">
        <v>10.561999999999999</v>
      </c>
      <c r="Z75">
        <f>R75/Q$50</f>
        <v>1.3830258123586445</v>
      </c>
      <c r="AA75">
        <f>U75/T$50</f>
        <v>1.0055338878726172</v>
      </c>
      <c r="AB75">
        <f>X75/W$50</f>
        <v>1.0196210932786292</v>
      </c>
    </row>
    <row r="76" spans="1:29" x14ac:dyDescent="0.25">
      <c r="B76" s="41">
        <v>0.441</v>
      </c>
      <c r="C76" s="41">
        <v>3.5680000000000001</v>
      </c>
      <c r="E76" s="41">
        <v>0.60599999999999998</v>
      </c>
      <c r="F76" s="41">
        <v>0.88400000000000001</v>
      </c>
      <c r="H76" s="41">
        <v>0.63600000000000001</v>
      </c>
      <c r="I76" s="41">
        <v>1.55</v>
      </c>
      <c r="K76">
        <f t="shared" ref="K76:K89" si="28">C76/B$50</f>
        <v>3.9254804166055455</v>
      </c>
      <c r="L76">
        <f t="shared" ref="L76:L82" si="29">F76/E$50</f>
        <v>1.1070757670632438</v>
      </c>
      <c r="M76">
        <f t="shared" ref="M76:M84" si="30">I76/H$50</f>
        <v>2.1572720946416144</v>
      </c>
      <c r="Q76" s="41">
        <v>8.8940000000000001</v>
      </c>
      <c r="R76" s="41">
        <v>18.686</v>
      </c>
      <c r="S76" s="42"/>
      <c r="T76" s="41">
        <v>10.342000000000001</v>
      </c>
      <c r="U76" s="41">
        <v>10.893000000000001</v>
      </c>
      <c r="V76" s="42"/>
      <c r="W76" s="41">
        <v>8.5500000000000007</v>
      </c>
      <c r="X76" s="41">
        <v>12.324999999999999</v>
      </c>
      <c r="Z76">
        <f t="shared" ref="Z76:Z89" si="31">R76/Q$50</f>
        <v>1.6995409923539151</v>
      </c>
      <c r="AA76">
        <f t="shared" ref="AA76:AA82" si="32">U76/T$50</f>
        <v>1.0025886169882305</v>
      </c>
      <c r="AB76">
        <f t="shared" ref="AB76:AB84" si="33">X76/W$50</f>
        <v>1.1898153734765293</v>
      </c>
    </row>
    <row r="77" spans="1:29" x14ac:dyDescent="0.25">
      <c r="B77" s="41">
        <v>0.92900000000000005</v>
      </c>
      <c r="C77" s="41">
        <v>3.7040000000000002</v>
      </c>
      <c r="E77" s="41">
        <v>0.71199999999999997</v>
      </c>
      <c r="F77" s="41">
        <v>1.3720000000000001</v>
      </c>
      <c r="H77" s="41">
        <v>0.45500000000000002</v>
      </c>
      <c r="I77" s="41">
        <v>1.7350000000000001</v>
      </c>
      <c r="K77">
        <f t="shared" si="28"/>
        <v>4.0751063517676407</v>
      </c>
      <c r="L77">
        <f t="shared" si="29"/>
        <v>1.7182216656230436</v>
      </c>
      <c r="M77">
        <f t="shared" si="30"/>
        <v>2.4147529575504523</v>
      </c>
      <c r="Q77" s="41">
        <v>8.2349999999999994</v>
      </c>
      <c r="R77" s="41">
        <v>15.127000000000001</v>
      </c>
      <c r="S77" s="42"/>
      <c r="T77" s="41">
        <v>8.7149999999999999</v>
      </c>
      <c r="U77" s="41">
        <v>10.586</v>
      </c>
      <c r="V77" s="42"/>
      <c r="W77" s="41">
        <v>12.749000000000001</v>
      </c>
      <c r="X77" s="41">
        <v>14.587999999999999</v>
      </c>
      <c r="Z77">
        <f t="shared" si="31"/>
        <v>1.3758405539622003</v>
      </c>
      <c r="AA77">
        <f t="shared" si="32"/>
        <v>0.97433242444114643</v>
      </c>
      <c r="AB77">
        <f t="shared" si="33"/>
        <v>1.408278025823579</v>
      </c>
    </row>
    <row r="78" spans="1:29" x14ac:dyDescent="0.25">
      <c r="B78" s="41">
        <v>1.24</v>
      </c>
      <c r="C78" s="41">
        <v>2.1469999999999998</v>
      </c>
      <c r="E78" s="41">
        <v>0.51700000000000002</v>
      </c>
      <c r="F78" s="41">
        <v>1.8360000000000001</v>
      </c>
      <c r="H78" s="41">
        <v>0.875</v>
      </c>
      <c r="I78" s="41">
        <v>1.7709999999999999</v>
      </c>
      <c r="K78">
        <f t="shared" si="28"/>
        <v>2.3621094323015988</v>
      </c>
      <c r="L78">
        <f t="shared" si="29"/>
        <v>2.2993112085159679</v>
      </c>
      <c r="M78">
        <f t="shared" si="30"/>
        <v>2.464857341684064</v>
      </c>
      <c r="Q78" s="41">
        <v>13.005000000000001</v>
      </c>
      <c r="R78" s="41">
        <v>13.552</v>
      </c>
      <c r="S78" s="42"/>
      <c r="T78" s="41">
        <v>9.9179999999999993</v>
      </c>
      <c r="U78" s="41">
        <v>11.688000000000001</v>
      </c>
      <c r="V78" s="42"/>
      <c r="W78" s="41">
        <v>9.2170000000000005</v>
      </c>
      <c r="X78" s="41">
        <v>12.815</v>
      </c>
      <c r="Z78">
        <f t="shared" si="31"/>
        <v>1.2325901492229614</v>
      </c>
      <c r="AA78">
        <f t="shared" si="32"/>
        <v>1.0757601905222105</v>
      </c>
      <c r="AB78">
        <f t="shared" si="33"/>
        <v>1.2371183781826958</v>
      </c>
    </row>
    <row r="79" spans="1:29" x14ac:dyDescent="0.25">
      <c r="B79" s="41">
        <v>1.2210000000000001</v>
      </c>
      <c r="C79" s="41">
        <v>2.4289999999999998</v>
      </c>
      <c r="E79" s="41">
        <v>0.86199999999999999</v>
      </c>
      <c r="F79" s="41">
        <v>0.53800000000000003</v>
      </c>
      <c r="H79" s="41">
        <v>0.83899999999999997</v>
      </c>
      <c r="I79" s="41">
        <v>1.5</v>
      </c>
      <c r="K79">
        <f t="shared" si="28"/>
        <v>2.6723632096230014</v>
      </c>
      <c r="L79">
        <f t="shared" si="29"/>
        <v>0.6737633061991235</v>
      </c>
      <c r="M79">
        <f t="shared" si="30"/>
        <v>2.0876826722338202</v>
      </c>
      <c r="Q79" s="41">
        <v>12.602</v>
      </c>
      <c r="R79" s="41">
        <v>14.324</v>
      </c>
      <c r="S79" s="42"/>
      <c r="T79" s="41">
        <v>14.122</v>
      </c>
      <c r="U79" s="41">
        <v>9.4019999999999992</v>
      </c>
      <c r="V79" s="42"/>
      <c r="W79" s="41">
        <v>11.903</v>
      </c>
      <c r="X79" s="41">
        <v>15.811</v>
      </c>
      <c r="Z79">
        <f t="shared" si="31"/>
        <v>1.3028055857046708</v>
      </c>
      <c r="AA79">
        <f t="shared" si="32"/>
        <v>0.86535740171884168</v>
      </c>
      <c r="AB79">
        <f t="shared" si="33"/>
        <v>1.5263424641003982</v>
      </c>
    </row>
    <row r="80" spans="1:29" x14ac:dyDescent="0.25">
      <c r="B80" s="41">
        <v>1.379</v>
      </c>
      <c r="C80" s="41">
        <v>1.962</v>
      </c>
      <c r="E80" s="41">
        <v>0.96</v>
      </c>
      <c r="F80" s="41">
        <v>1.633</v>
      </c>
      <c r="H80" s="41">
        <v>0.59799999999999998</v>
      </c>
      <c r="I80" s="41">
        <v>1.9139999999999999</v>
      </c>
      <c r="K80">
        <f t="shared" si="28"/>
        <v>2.1585741528531615</v>
      </c>
      <c r="L80">
        <f t="shared" si="29"/>
        <v>2.0450845335003134</v>
      </c>
      <c r="M80">
        <f t="shared" si="30"/>
        <v>2.6638830897703545</v>
      </c>
      <c r="Q80" s="41">
        <v>13.901999999999999</v>
      </c>
      <c r="R80" s="41">
        <v>11.186</v>
      </c>
      <c r="S80" s="42"/>
      <c r="T80" s="41">
        <v>12.186</v>
      </c>
      <c r="U80" s="41">
        <v>14.821</v>
      </c>
      <c r="V80" s="42"/>
      <c r="W80" s="41">
        <v>9.8330000000000002</v>
      </c>
      <c r="X80" s="41">
        <v>10.5</v>
      </c>
      <c r="Z80">
        <f t="shared" si="31"/>
        <v>1.0173962078813492</v>
      </c>
      <c r="AA80">
        <f t="shared" si="32"/>
        <v>1.3641206180466872</v>
      </c>
      <c r="AB80">
        <f t="shared" si="33"/>
        <v>1.0136358151321345</v>
      </c>
    </row>
    <row r="81" spans="1:29" x14ac:dyDescent="0.25">
      <c r="B81" s="41">
        <v>1.3029999999999999</v>
      </c>
      <c r="C81" s="41">
        <v>2.9129999999999998</v>
      </c>
      <c r="E81" s="41">
        <v>0.99399999999999999</v>
      </c>
      <c r="F81" s="41">
        <v>0.70399999999999996</v>
      </c>
      <c r="G81" s="41"/>
      <c r="H81" s="41">
        <v>0.85899999999999999</v>
      </c>
      <c r="I81" s="41">
        <v>1.804</v>
      </c>
      <c r="K81">
        <f t="shared" si="28"/>
        <v>3.2048555082881034</v>
      </c>
      <c r="L81">
        <f t="shared" si="29"/>
        <v>0.88165309956167826</v>
      </c>
      <c r="M81">
        <f t="shared" si="30"/>
        <v>2.5107863604732081</v>
      </c>
      <c r="Q81" s="41">
        <v>13.288</v>
      </c>
      <c r="R81" s="41">
        <v>15.042</v>
      </c>
      <c r="S81" s="42"/>
      <c r="T81" s="41">
        <v>11.179</v>
      </c>
      <c r="U81" s="41">
        <v>9.1620000000000008</v>
      </c>
      <c r="V81" s="42"/>
      <c r="W81" s="41">
        <v>10.515000000000001</v>
      </c>
      <c r="X81" s="41">
        <v>9.5860000000000003</v>
      </c>
      <c r="Z81">
        <f t="shared" si="31"/>
        <v>1.3681095797381777</v>
      </c>
      <c r="AA81">
        <f t="shared" si="32"/>
        <v>0.84326787008594217</v>
      </c>
      <c r="AB81">
        <f t="shared" si="33"/>
        <v>0.9254012308434898</v>
      </c>
    </row>
    <row r="82" spans="1:29" x14ac:dyDescent="0.25">
      <c r="B82" s="41">
        <v>0.879</v>
      </c>
      <c r="C82" s="41">
        <v>3.367</v>
      </c>
      <c r="F82" s="41">
        <v>0.81299999999999994</v>
      </c>
      <c r="I82" s="41">
        <v>1.62</v>
      </c>
      <c r="K82">
        <f t="shared" si="28"/>
        <v>3.7043420859615668</v>
      </c>
      <c r="L82">
        <f t="shared" si="29"/>
        <v>1.0181590482154039</v>
      </c>
      <c r="M82">
        <f t="shared" si="30"/>
        <v>2.2546972860125263</v>
      </c>
      <c r="Q82" s="41">
        <v>12.396000000000001</v>
      </c>
      <c r="R82" s="41">
        <v>15.414</v>
      </c>
      <c r="S82" s="42"/>
      <c r="T82" s="42"/>
      <c r="U82" s="41">
        <v>10.382</v>
      </c>
      <c r="V82" s="42"/>
      <c r="W82" s="42"/>
      <c r="X82" s="41">
        <v>10.930999999999999</v>
      </c>
      <c r="Z82">
        <f t="shared" si="31"/>
        <v>1.4019439610480171</v>
      </c>
      <c r="AA82">
        <f t="shared" si="32"/>
        <v>0.95555632255318168</v>
      </c>
      <c r="AB82">
        <f t="shared" si="33"/>
        <v>1.0552431519247012</v>
      </c>
    </row>
    <row r="83" spans="1:29" x14ac:dyDescent="0.25">
      <c r="B83" s="41">
        <v>1.218</v>
      </c>
      <c r="C83" s="41">
        <v>5.5410000000000004</v>
      </c>
      <c r="I83" s="41">
        <v>1.863</v>
      </c>
      <c r="K83">
        <f t="shared" si="28"/>
        <v>6.0961566671556415</v>
      </c>
      <c r="M83">
        <f t="shared" si="30"/>
        <v>2.5929018789144047</v>
      </c>
      <c r="Q83" s="41">
        <v>14.138999999999999</v>
      </c>
      <c r="R83" s="41">
        <v>12.888</v>
      </c>
      <c r="S83" s="42"/>
      <c r="T83" s="42"/>
      <c r="U83" s="42"/>
      <c r="V83" s="42"/>
      <c r="W83" s="42"/>
      <c r="X83" s="41">
        <v>11.146000000000001</v>
      </c>
      <c r="Z83">
        <f t="shared" si="31"/>
        <v>1.1721975976376569</v>
      </c>
      <c r="AB83">
        <f t="shared" si="33"/>
        <v>1.0759985519488355</v>
      </c>
    </row>
    <row r="84" spans="1:29" x14ac:dyDescent="0.25">
      <c r="B84" s="41">
        <v>0.88500000000000001</v>
      </c>
      <c r="C84" s="41">
        <v>4.0609999999999999</v>
      </c>
      <c r="I84" s="41">
        <v>1.4810000000000001</v>
      </c>
      <c r="K84">
        <f t="shared" si="28"/>
        <v>4.4678744315681387</v>
      </c>
      <c r="M84">
        <f t="shared" si="30"/>
        <v>2.061238691718859</v>
      </c>
      <c r="Q84" s="41">
        <v>8.4540000000000006</v>
      </c>
      <c r="R84" s="41">
        <v>13.048999999999999</v>
      </c>
      <c r="S84" s="42"/>
      <c r="T84" s="42"/>
      <c r="U84" s="42"/>
      <c r="V84" s="42"/>
      <c r="W84" s="42"/>
      <c r="X84" s="41">
        <v>9.3249999999999993</v>
      </c>
      <c r="Z84">
        <f t="shared" si="31"/>
        <v>1.1868409723443345</v>
      </c>
      <c r="AB84">
        <f t="shared" si="33"/>
        <v>0.90020514058163381</v>
      </c>
    </row>
    <row r="85" spans="1:29" x14ac:dyDescent="0.25">
      <c r="B85" s="41">
        <v>0.81299999999999994</v>
      </c>
      <c r="C85" s="41">
        <v>4.1459999999999999</v>
      </c>
      <c r="K85">
        <f t="shared" si="28"/>
        <v>4.561390641044448</v>
      </c>
      <c r="Q85" s="41">
        <v>9.8390000000000004</v>
      </c>
      <c r="R85" s="41">
        <v>13.048999999999999</v>
      </c>
      <c r="S85" s="42"/>
      <c r="T85" s="42"/>
      <c r="U85" s="42"/>
      <c r="V85" s="42"/>
      <c r="W85" s="42"/>
      <c r="X85" s="42"/>
      <c r="Z85">
        <f t="shared" si="31"/>
        <v>1.1868409723443345</v>
      </c>
    </row>
    <row r="86" spans="1:29" x14ac:dyDescent="0.25">
      <c r="B86" s="41">
        <v>0.98099999999999998</v>
      </c>
      <c r="C86" s="41">
        <v>2.0830000000000002</v>
      </c>
      <c r="K86">
        <f t="shared" si="28"/>
        <v>2.2916972275194372</v>
      </c>
      <c r="Q86" s="41">
        <v>8.7680000000000007</v>
      </c>
      <c r="R86" s="41">
        <v>14.179</v>
      </c>
      <c r="S86" s="42"/>
      <c r="T86" s="42"/>
      <c r="U86" s="42"/>
      <c r="V86" s="42"/>
      <c r="W86" s="42"/>
      <c r="X86" s="42"/>
      <c r="Z86">
        <f t="shared" si="31"/>
        <v>1.2896174532048679</v>
      </c>
    </row>
    <row r="87" spans="1:29" x14ac:dyDescent="0.25">
      <c r="B87" s="41">
        <v>0.18</v>
      </c>
      <c r="C87" s="41">
        <v>1.5</v>
      </c>
      <c r="K87">
        <f t="shared" si="28"/>
        <v>1.6502860495819276</v>
      </c>
      <c r="Q87" s="41">
        <v>7.3109999999999999</v>
      </c>
      <c r="R87" s="41">
        <v>12.255000000000001</v>
      </c>
      <c r="S87" s="42"/>
      <c r="T87" s="42"/>
      <c r="U87" s="42"/>
      <c r="V87" s="42"/>
      <c r="W87" s="42"/>
      <c r="X87" s="42"/>
      <c r="Z87">
        <f t="shared" si="31"/>
        <v>1.1146245778281725</v>
      </c>
    </row>
    <row r="88" spans="1:29" x14ac:dyDescent="0.25">
      <c r="B88" s="41">
        <v>0.64700000000000002</v>
      </c>
      <c r="C88" s="41">
        <v>2.597</v>
      </c>
      <c r="K88">
        <f t="shared" si="28"/>
        <v>2.8571952471761772</v>
      </c>
      <c r="Q88" s="41">
        <v>10.821</v>
      </c>
      <c r="R88" s="41">
        <v>27.010999999999999</v>
      </c>
      <c r="S88" s="42"/>
      <c r="T88" s="42"/>
      <c r="U88" s="42"/>
      <c r="V88" s="42"/>
      <c r="W88" s="42"/>
      <c r="X88" s="42"/>
      <c r="Z88">
        <f t="shared" si="31"/>
        <v>2.4567217031184629</v>
      </c>
    </row>
    <row r="89" spans="1:29" x14ac:dyDescent="0.25">
      <c r="C89" s="41">
        <v>1.34</v>
      </c>
      <c r="K89">
        <f t="shared" si="28"/>
        <v>1.4742555376265221</v>
      </c>
      <c r="N89" s="5"/>
      <c r="Q89" s="42"/>
      <c r="R89" s="41">
        <v>16.62</v>
      </c>
      <c r="S89" s="42"/>
      <c r="T89" s="42"/>
      <c r="U89" s="42"/>
      <c r="V89" s="42"/>
      <c r="W89" s="42"/>
      <c r="X89" s="42"/>
      <c r="Z89">
        <f t="shared" si="31"/>
        <v>1.5116328423912058</v>
      </c>
      <c r="AC89" s="5"/>
    </row>
    <row r="90" spans="1:29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</row>
    <row r="93" spans="1:29" ht="28.5" x14ac:dyDescent="0.45">
      <c r="A93" s="1" t="s">
        <v>29</v>
      </c>
    </row>
    <row r="94" spans="1:29" x14ac:dyDescent="0.25">
      <c r="B94" s="5" t="s">
        <v>22</v>
      </c>
      <c r="C94" s="5"/>
      <c r="E94" s="5" t="s">
        <v>58</v>
      </c>
      <c r="F94" s="5"/>
      <c r="Q94" s="5" t="s">
        <v>22</v>
      </c>
      <c r="R94" s="5"/>
      <c r="T94" s="5" t="s">
        <v>58</v>
      </c>
      <c r="U94" s="5"/>
    </row>
    <row r="95" spans="1:29" x14ac:dyDescent="0.25">
      <c r="A95" s="8" t="s">
        <v>5</v>
      </c>
      <c r="B95" s="7" t="s">
        <v>6</v>
      </c>
      <c r="C95" s="7" t="s">
        <v>7</v>
      </c>
      <c r="D95" s="5"/>
      <c r="E95" s="5" t="s">
        <v>6</v>
      </c>
      <c r="F95" s="5" t="s">
        <v>7</v>
      </c>
      <c r="G95" s="8" t="s">
        <v>56</v>
      </c>
      <c r="H95" s="5" t="s">
        <v>22</v>
      </c>
      <c r="I95" s="5" t="s">
        <v>58</v>
      </c>
      <c r="P95" s="8" t="s">
        <v>19</v>
      </c>
      <c r="Q95" s="7" t="s">
        <v>6</v>
      </c>
      <c r="R95" s="7" t="s">
        <v>7</v>
      </c>
      <c r="S95" s="5"/>
      <c r="T95" s="5" t="s">
        <v>6</v>
      </c>
      <c r="U95" s="5" t="s">
        <v>7</v>
      </c>
      <c r="V95" s="8" t="s">
        <v>56</v>
      </c>
      <c r="W95" s="5" t="s">
        <v>22</v>
      </c>
      <c r="X95" s="5" t="s">
        <v>58</v>
      </c>
    </row>
    <row r="97" spans="1:24" x14ac:dyDescent="0.25">
      <c r="A97" s="9" t="s">
        <v>10</v>
      </c>
      <c r="B97" s="10">
        <f>AVERAGE(B120:B131)</f>
        <v>0.3380970909090909</v>
      </c>
      <c r="C97">
        <f>AVERAGE(C120:C131)</f>
        <v>0.98680910000000011</v>
      </c>
      <c r="E97">
        <f>AVERAGE(E120:E131)</f>
        <v>4.9828636363636353E-2</v>
      </c>
      <c r="F97">
        <f>AVERAGE(F120:F131)</f>
        <v>4.402375E-2</v>
      </c>
      <c r="H97">
        <f>AVERAGE(H120:H135)</f>
        <v>2.9187151458376137</v>
      </c>
      <c r="I97">
        <f>AVERAGE(I120:I135)</f>
        <v>0.88350300575609153</v>
      </c>
      <c r="P97" s="9" t="s">
        <v>10</v>
      </c>
      <c r="Q97">
        <f>AVERAGE(Q120:Q131)</f>
        <v>7.9928476363636358</v>
      </c>
      <c r="R97">
        <f>AVERAGE(R120:R131)</f>
        <v>8.5274788000000008</v>
      </c>
      <c r="T97">
        <f>AVERAGE(T120:T131)</f>
        <v>6.349463181818181</v>
      </c>
      <c r="U97">
        <f>AVERAGE(U120:U131)</f>
        <v>5.9853010000000006</v>
      </c>
      <c r="W97">
        <f>AVERAGE(W120:W135)</f>
        <v>1.0668886969900497</v>
      </c>
      <c r="X97">
        <f>AVERAGE(X120:X135)</f>
        <v>0.94264677636670646</v>
      </c>
    </row>
    <row r="98" spans="1:24" x14ac:dyDescent="0.25">
      <c r="A98" s="9" t="s">
        <v>11</v>
      </c>
      <c r="B98">
        <f>_xlfn.STDEV.P(B120:B131)</f>
        <v>0.1595922870609835</v>
      </c>
      <c r="C98">
        <f>_xlfn.STDEV.P(C120:C131)</f>
        <v>0.35051882330923373</v>
      </c>
      <c r="E98">
        <f>_xlfn.STDEV.P(E120:E131)</f>
        <v>4.0459532869888494E-2</v>
      </c>
      <c r="F98">
        <f>_xlfn.STDEV.P(F120:F131)</f>
        <v>2.5792594052120851E-2</v>
      </c>
      <c r="H98">
        <f>_xlfn.STDEV.P(H120:H135)</f>
        <v>1.036740133926449</v>
      </c>
      <c r="I98">
        <f>_xlfn.STDEV.P(I120:I135)</f>
        <v>0.51762592626242565</v>
      </c>
      <c r="P98" s="9" t="s">
        <v>11</v>
      </c>
      <c r="Q98">
        <f>_xlfn.STDEV.P(Q120:Q131)</f>
        <v>0.68422301176713307</v>
      </c>
      <c r="R98">
        <f>_xlfn.STDEV.P(R120:R131)</f>
        <v>0.8426169626750698</v>
      </c>
      <c r="T98">
        <f>_xlfn.STDEV.P(T120:T131)</f>
        <v>0.50782585638633304</v>
      </c>
      <c r="U98">
        <f>_xlfn.STDEV.P(U120:U131)</f>
        <v>0.63349501775940842</v>
      </c>
      <c r="W98">
        <f>_xlfn.STDEV.P(W120:W135)</f>
        <v>0.10542137183268266</v>
      </c>
      <c r="X98">
        <f>_xlfn.STDEV.P(X120:X135)</f>
        <v>9.977142942941207E-2</v>
      </c>
    </row>
    <row r="99" spans="1:24" x14ac:dyDescent="0.25">
      <c r="A99" s="9" t="s">
        <v>12</v>
      </c>
      <c r="B99">
        <f>COUNT(B120:B131)</f>
        <v>11</v>
      </c>
      <c r="C99">
        <f>COUNT(C120:C131)</f>
        <v>10</v>
      </c>
      <c r="E99">
        <f>COUNT(E120:E131)</f>
        <v>11</v>
      </c>
      <c r="F99">
        <f>COUNT(F120:F131)</f>
        <v>8</v>
      </c>
      <c r="H99">
        <f>COUNT(H120:H135)</f>
        <v>10</v>
      </c>
      <c r="I99">
        <f>COUNT(I120:I135)</f>
        <v>8</v>
      </c>
      <c r="P99" s="9" t="s">
        <v>12</v>
      </c>
      <c r="Q99">
        <f>COUNT(Q120:Q131)</f>
        <v>11</v>
      </c>
      <c r="R99">
        <f>COUNT(R120:R131)</f>
        <v>10</v>
      </c>
      <c r="T99">
        <f>COUNT(T120:T131)</f>
        <v>11</v>
      </c>
      <c r="U99">
        <f>COUNT(U120:U131)</f>
        <v>8</v>
      </c>
      <c r="W99">
        <f>COUNT(W120:W135)</f>
        <v>10</v>
      </c>
      <c r="X99">
        <f>COUNT(X120:X135)</f>
        <v>8</v>
      </c>
    </row>
    <row r="101" spans="1:24" x14ac:dyDescent="0.25">
      <c r="A101" s="9" t="s">
        <v>13</v>
      </c>
      <c r="B101">
        <f>B98/(SQRT(B99))</f>
        <v>4.8118885055997561E-2</v>
      </c>
      <c r="C101">
        <f>C98/(SQRT(C99))</f>
        <v>0.11084378444192972</v>
      </c>
      <c r="E101">
        <f>E98/(SQRT(E99))</f>
        <v>1.2199008156588304E-2</v>
      </c>
      <c r="F101">
        <f>F98/(SQRT(F99))</f>
        <v>9.1190590793232326E-3</v>
      </c>
      <c r="H101">
        <f>H98/(SQRT(H99))</f>
        <v>0.32784601649155831</v>
      </c>
      <c r="I101">
        <f t="shared" ref="I101" si="34">I98/(SQRT(I99))</f>
        <v>0.18300840128906448</v>
      </c>
      <c r="P101" s="9" t="s">
        <v>13</v>
      </c>
      <c r="Q101">
        <f>Q98/(SQRT(Q99))</f>
        <v>0.20630100026895529</v>
      </c>
      <c r="R101">
        <f>R98/(SQRT(R99))</f>
        <v>0.26645887971463061</v>
      </c>
      <c r="T101">
        <f>T98/(SQRT(T99))</f>
        <v>0.15311525677039756</v>
      </c>
      <c r="U101">
        <f>U98/(SQRT(U99))</f>
        <v>0.22397431145278501</v>
      </c>
      <c r="W101">
        <f>W98/(SQRT(W99))</f>
        <v>3.3337164905079639E-2</v>
      </c>
      <c r="X101">
        <f t="shared" ref="X101" si="35">X98/(SQRT(X99))</f>
        <v>3.5274527159106173E-2</v>
      </c>
    </row>
    <row r="102" spans="1:24" x14ac:dyDescent="0.25">
      <c r="A102" s="9" t="s">
        <v>14</v>
      </c>
      <c r="B102" s="11">
        <f>_xlfn.F.TEST(B105:B117,C105:C117)</f>
        <v>0.38945052835757932</v>
      </c>
      <c r="E102">
        <f>_xlfn.F.TEST(E105:E117,F105:F117)</f>
        <v>0.68308632146814652</v>
      </c>
      <c r="H102">
        <f>_xlfn.F.TEST(H105:H117,I105:I117)</f>
        <v>5.2787219308945837E-2</v>
      </c>
      <c r="P102" s="9" t="s">
        <v>14</v>
      </c>
      <c r="Q102" s="11">
        <f>_xlfn.F.TEST(Q105:Q117,R105:R117)</f>
        <v>0.5945492286906775</v>
      </c>
      <c r="T102">
        <f>_xlfn.F.TEST(T105:T117,U105:U117)</f>
        <v>0.41437545565418527</v>
      </c>
      <c r="W102">
        <f>_xlfn.F.TEST(W105:W117,X105:X117)</f>
        <v>0.9405108426053066</v>
      </c>
    </row>
    <row r="103" spans="1:24" x14ac:dyDescent="0.25">
      <c r="A103" s="9" t="s">
        <v>16</v>
      </c>
      <c r="B103" s="4">
        <f>_xlfn.T.TEST(B105:B117,C105:C117,2,2)</f>
        <v>5.2364457069267683E-6</v>
      </c>
      <c r="E103" s="4">
        <f>_xlfn.T.TEST(E105:E117,F105:F117,2,2)</f>
        <v>0.96067378109702029</v>
      </c>
      <c r="H103" s="4">
        <f>_xlfn.T.TEST(H105:H117,I105:I117,2,2)</f>
        <v>6.6362833552985952E-5</v>
      </c>
      <c r="P103" s="9" t="s">
        <v>16</v>
      </c>
      <c r="Q103" s="4">
        <f>_xlfn.T.TEST(Q105:Q117,R105:R117,2,2)</f>
        <v>0.15050221304408645</v>
      </c>
      <c r="T103" s="4">
        <f>_xlfn.T.TEST(T105:T117,U105:U117,2,2)</f>
        <v>0.17372105942391514</v>
      </c>
      <c r="W103" s="4">
        <f>_xlfn.T.TEST(W105:W117,X105:X117,2,2)</f>
        <v>2.5359297568481071E-2</v>
      </c>
    </row>
    <row r="105" spans="1:24" x14ac:dyDescent="0.25">
      <c r="A105" s="12" t="s">
        <v>17</v>
      </c>
      <c r="B105" s="13">
        <f t="shared" ref="B105:C115" si="36">LOG(B120)</f>
        <v>-0.64075282551030577</v>
      </c>
      <c r="C105" s="13">
        <f t="shared" si="36"/>
        <v>2.4424500936563624E-2</v>
      </c>
      <c r="D105" s="13"/>
      <c r="E105" s="13">
        <f t="shared" ref="E105:F115" si="37">LOG(E120)</f>
        <v>-1.6869557669179773</v>
      </c>
      <c r="F105" s="13">
        <f t="shared" si="37"/>
        <v>-1.627106399728339</v>
      </c>
      <c r="G105" s="13"/>
      <c r="H105" s="13">
        <f t="shared" ref="H105:I108" si="38">LOG(H120)</f>
        <v>0.49538306695743917</v>
      </c>
      <c r="I105" s="13">
        <f t="shared" si="38"/>
        <v>-0.32458540193348234</v>
      </c>
      <c r="P105" s="12" t="s">
        <v>17</v>
      </c>
      <c r="Q105" s="13">
        <f t="shared" ref="Q105:R115" si="39">LOG(Q120)</f>
        <v>0.95305337707694449</v>
      </c>
      <c r="R105" s="13">
        <f t="shared" si="39"/>
        <v>0.92172891464316353</v>
      </c>
      <c r="S105" s="13"/>
      <c r="T105" s="13">
        <f t="shared" ref="T105:U108" si="40">LOG(T120)</f>
        <v>0.76361178104049854</v>
      </c>
      <c r="U105" s="13">
        <f t="shared" si="40"/>
        <v>0.72740907801470078</v>
      </c>
      <c r="V105" s="13"/>
      <c r="W105" s="13">
        <f t="shared" ref="W105:X108" si="41">LOG(W120)</f>
        <v>1.9027380331762687E-2</v>
      </c>
      <c r="X105" s="13">
        <f t="shared" si="41"/>
        <v>-7.5327931209682078E-2</v>
      </c>
    </row>
    <row r="106" spans="1:24" x14ac:dyDescent="0.25">
      <c r="B106">
        <f t="shared" si="36"/>
        <v>-0.76666369855082928</v>
      </c>
      <c r="C106">
        <f t="shared" si="36"/>
        <v>-0.13717299449073667</v>
      </c>
      <c r="E106" s="2">
        <f t="shared" si="37"/>
        <v>-1.0944199717647574</v>
      </c>
      <c r="F106">
        <f t="shared" si="37"/>
        <v>-1.2261696891047342</v>
      </c>
      <c r="H106">
        <f t="shared" si="38"/>
        <v>0.33378557153013888</v>
      </c>
      <c r="I106">
        <f t="shared" si="38"/>
        <v>7.6351308690122577E-2</v>
      </c>
      <c r="Q106">
        <f t="shared" si="39"/>
        <v>0.86551638814391596</v>
      </c>
      <c r="R106">
        <f t="shared" si="39"/>
        <v>0.85242161614339595</v>
      </c>
      <c r="T106">
        <f>LOG(T121)</f>
        <v>0.77334490722369897</v>
      </c>
      <c r="U106">
        <f t="shared" si="40"/>
        <v>0.87114853227700417</v>
      </c>
      <c r="W106">
        <f t="shared" si="41"/>
        <v>-5.027991816800479E-2</v>
      </c>
      <c r="X106">
        <f t="shared" si="41"/>
        <v>6.8411523052621312E-2</v>
      </c>
    </row>
    <row r="107" spans="1:24" x14ac:dyDescent="0.25">
      <c r="B107">
        <f t="shared" si="36"/>
        <v>-0.81568909833110181</v>
      </c>
      <c r="C107">
        <f t="shared" si="36"/>
        <v>-2.938398180366408E-2</v>
      </c>
      <c r="E107" s="2">
        <f t="shared" si="37"/>
        <v>-1.4606353042538596</v>
      </c>
      <c r="F107">
        <f t="shared" si="37"/>
        <v>-1.6303574815947408</v>
      </c>
      <c r="H107">
        <f t="shared" si="38"/>
        <v>0.44157458421721146</v>
      </c>
      <c r="I107">
        <f t="shared" si="38"/>
        <v>-0.327836483799884</v>
      </c>
      <c r="Q107">
        <f t="shared" si="39"/>
        <v>0.86057671306842798</v>
      </c>
      <c r="R107">
        <f t="shared" si="39"/>
        <v>0.92474641833057991</v>
      </c>
      <c r="T107">
        <f t="shared" ref="T107:T109" si="42">LOG(T122)</f>
        <v>0.79806944826842841</v>
      </c>
      <c r="U107">
        <f t="shared" si="40"/>
        <v>0.73470752220480207</v>
      </c>
      <c r="W107">
        <f t="shared" si="41"/>
        <v>2.204488401917911E-2</v>
      </c>
      <c r="X107">
        <f t="shared" si="41"/>
        <v>-6.8029487019580767E-2</v>
      </c>
    </row>
    <row r="108" spans="1:24" x14ac:dyDescent="0.25">
      <c r="B108">
        <f t="shared" si="36"/>
        <v>-0.57155580036928189</v>
      </c>
      <c r="C108">
        <f t="shared" si="36"/>
        <v>-9.4209730711578808E-3</v>
      </c>
      <c r="E108" s="2">
        <f t="shared" si="37"/>
        <v>-1.9366666410482505</v>
      </c>
      <c r="F108">
        <f t="shared" si="37"/>
        <v>-1.9542468524058587</v>
      </c>
      <c r="H108">
        <f t="shared" si="38"/>
        <v>0.46153759294971769</v>
      </c>
      <c r="I108">
        <f t="shared" si="38"/>
        <v>-0.65172585461100208</v>
      </c>
      <c r="Q108">
        <f t="shared" si="39"/>
        <v>0.94063077102183701</v>
      </c>
      <c r="R108">
        <f t="shared" si="39"/>
        <v>0.91163155697866771</v>
      </c>
      <c r="T108">
        <f t="shared" si="42"/>
        <v>0.80682896265959003</v>
      </c>
      <c r="U108">
        <f t="shared" si="40"/>
        <v>0.75089392038212532</v>
      </c>
      <c r="W108">
        <f t="shared" si="41"/>
        <v>8.9300226672668938E-3</v>
      </c>
      <c r="X108">
        <f t="shared" si="41"/>
        <v>-5.1843088842257516E-2</v>
      </c>
    </row>
    <row r="109" spans="1:24" x14ac:dyDescent="0.25">
      <c r="B109">
        <f t="shared" si="36"/>
        <v>-0.52794015003751205</v>
      </c>
      <c r="E109">
        <f t="shared" si="37"/>
        <v>-1.0969100130080565</v>
      </c>
      <c r="Q109">
        <f t="shared" si="39"/>
        <v>0.86287542538173079</v>
      </c>
      <c r="T109">
        <f t="shared" si="42"/>
        <v>0.82724407220943674</v>
      </c>
    </row>
    <row r="110" spans="1:24" x14ac:dyDescent="0.25">
      <c r="B110">
        <f t="shared" si="36"/>
        <v>-0.4698220811223402</v>
      </c>
      <c r="C110">
        <f>LOG(C125)</f>
        <v>-0.23202012780030984</v>
      </c>
      <c r="E110">
        <f t="shared" si="37"/>
        <v>-1.5709586717600439</v>
      </c>
      <c r="F110">
        <f>LOG(F125)</f>
        <v>-1.5243288116755704</v>
      </c>
      <c r="H110">
        <f>LOG(H125)</f>
        <v>0.23893843822056571</v>
      </c>
      <c r="I110">
        <f>LOG(I125)</f>
        <v>-0.22180781388071361</v>
      </c>
      <c r="Q110">
        <f t="shared" si="39"/>
        <v>0.8791251374558291</v>
      </c>
      <c r="R110">
        <f>LOG(R125)</f>
        <v>0.9775101542491571</v>
      </c>
      <c r="T110">
        <f>LOG(T125)</f>
        <v>0.87696456593586691</v>
      </c>
      <c r="U110">
        <f>LOG(U125)</f>
        <v>0.76876141745240845</v>
      </c>
      <c r="W110">
        <f>LOG(W125)</f>
        <v>7.4808619937756338E-2</v>
      </c>
      <c r="X110">
        <f>LOG(X125)</f>
        <v>-3.3975591771974407E-2</v>
      </c>
    </row>
    <row r="111" spans="1:24" x14ac:dyDescent="0.25">
      <c r="B111">
        <f t="shared" si="36"/>
        <v>-0.26951327428184801</v>
      </c>
      <c r="C111">
        <f>LOG(C126)</f>
        <v>-0.10737565853723985</v>
      </c>
      <c r="E111">
        <f t="shared" si="37"/>
        <v>-1.9486930891820262</v>
      </c>
      <c r="F111">
        <f>LOG(F126)</f>
        <v>-1.3617304417923015</v>
      </c>
      <c r="H111">
        <f>LOG(H126)</f>
        <v>0.3635829074836357</v>
      </c>
      <c r="I111">
        <f>LOG(I126)</f>
        <v>-5.9209443997444849E-2</v>
      </c>
      <c r="Q111">
        <f t="shared" si="39"/>
        <v>0.87977203759867206</v>
      </c>
      <c r="R111">
        <f>LOG(R126)</f>
        <v>0.89749012949939111</v>
      </c>
      <c r="T111">
        <f>LOG(T126)</f>
        <v>0.77166095934888734</v>
      </c>
      <c r="U111">
        <f>LOG(U126)</f>
        <v>0.80395060613924318</v>
      </c>
      <c r="W111">
        <f>LOG(W126)</f>
        <v>-5.211404812009721E-3</v>
      </c>
      <c r="X111">
        <f>LOG(X126)</f>
        <v>1.2135969148604003E-3</v>
      </c>
    </row>
    <row r="112" spans="1:24" x14ac:dyDescent="0.25">
      <c r="B112">
        <f t="shared" si="36"/>
        <v>-0.59446240791799021</v>
      </c>
      <c r="C112">
        <f>LOG(C127)</f>
        <v>-0.19974701259396246</v>
      </c>
      <c r="E112">
        <f t="shared" si="37"/>
        <v>-1.3200726794343611</v>
      </c>
      <c r="H112">
        <f>LOG(H127)</f>
        <v>0.27121155342691305</v>
      </c>
      <c r="Q112">
        <f t="shared" si="39"/>
        <v>0.87401538204640006</v>
      </c>
      <c r="R112">
        <f>LOG(R127)</f>
        <v>0.87739069861442687</v>
      </c>
      <c r="T112">
        <f>LOG(T127)</f>
        <v>0.79362662060954603</v>
      </c>
      <c r="W112">
        <f>LOG(W127)</f>
        <v>-2.5310835696973906E-2</v>
      </c>
    </row>
    <row r="113" spans="1:24" x14ac:dyDescent="0.25">
      <c r="B113">
        <f t="shared" si="36"/>
        <v>-0.43012419093471038</v>
      </c>
      <c r="E113">
        <f t="shared" si="37"/>
        <v>-1.3030585381331001</v>
      </c>
      <c r="Q113">
        <f t="shared" si="39"/>
        <v>0.95124749294728272</v>
      </c>
      <c r="T113">
        <f t="shared" ref="T113:U115" si="43">LOG(T128)</f>
        <v>0.80303224163204201</v>
      </c>
    </row>
    <row r="114" spans="1:24" x14ac:dyDescent="0.25">
      <c r="B114">
        <f t="shared" si="36"/>
        <v>-0.42766172290742682</v>
      </c>
      <c r="C114">
        <f>LOG(C129)</f>
        <v>2.9188504215504726E-2</v>
      </c>
      <c r="E114">
        <f t="shared" si="37"/>
        <v>-1.5285175933723365</v>
      </c>
      <c r="F114">
        <f>LOG(F129)</f>
        <v>-1.0340179291723568</v>
      </c>
      <c r="H114">
        <f>LOG(H129)</f>
        <v>0.50014707023638028</v>
      </c>
      <c r="I114">
        <f t="shared" ref="I114:I115" si="44">LOG(I129)</f>
        <v>0.26850306862250006</v>
      </c>
      <c r="Q114">
        <f t="shared" si="39"/>
        <v>0.90032386093773209</v>
      </c>
      <c r="R114">
        <f>LOG(R129)</f>
        <v>0.95956628497310648</v>
      </c>
      <c r="T114">
        <f t="shared" si="43"/>
        <v>0.76260932611762566</v>
      </c>
      <c r="U114">
        <f>LOG(U129)</f>
        <v>0.75503593376777156</v>
      </c>
      <c r="W114">
        <f>LOG(W129)</f>
        <v>5.6864750661705599E-2</v>
      </c>
      <c r="X114">
        <f t="shared" ref="X114:X115" si="45">LOG(X129)</f>
        <v>-4.7701075456611279E-2</v>
      </c>
    </row>
    <row r="115" spans="1:24" x14ac:dyDescent="0.25">
      <c r="B115">
        <f t="shared" si="36"/>
        <v>-0.13926442161896269</v>
      </c>
      <c r="C115">
        <f>LOG(C130)</f>
        <v>9.5808984889306642E-2</v>
      </c>
      <c r="E115">
        <f t="shared" si="37"/>
        <v>-0.80811323292148263</v>
      </c>
      <c r="F115">
        <f>LOG(F130)</f>
        <v>-1.1623673770736527</v>
      </c>
      <c r="H115">
        <f>LOG(H130)</f>
        <v>0.56676755091018216</v>
      </c>
      <c r="I115">
        <f t="shared" si="44"/>
        <v>0.14015362072120416</v>
      </c>
      <c r="Q115">
        <f t="shared" si="39"/>
        <v>0.9453989053141687</v>
      </c>
      <c r="R115">
        <f>LOG(R130)</f>
        <v>0.9808690961663431</v>
      </c>
      <c r="T115">
        <f t="shared" si="43"/>
        <v>0.83847127907192887</v>
      </c>
      <c r="U115">
        <f t="shared" si="43"/>
        <v>0.78671991336369862</v>
      </c>
      <c r="W115">
        <f>LOG(W130)</f>
        <v>7.816756185494228E-2</v>
      </c>
      <c r="X115">
        <f t="shared" si="45"/>
        <v>-1.6017095860684248E-2</v>
      </c>
    </row>
    <row r="116" spans="1:24" x14ac:dyDescent="0.25">
      <c r="C116">
        <f>LOG(C131)</f>
        <v>0.26792486935602744</v>
      </c>
      <c r="H116">
        <f>LOG(H131)</f>
        <v>0.73888343537690293</v>
      </c>
      <c r="R116">
        <f>LOG(R131)</f>
        <v>0.98334442289171597</v>
      </c>
      <c r="W116">
        <f>LOG(W131)</f>
        <v>8.0642888580315139E-2</v>
      </c>
    </row>
    <row r="119" spans="1:24" x14ac:dyDescent="0.25">
      <c r="Q119" s="5"/>
      <c r="R119" s="5"/>
      <c r="S119" s="5"/>
      <c r="T119" s="5"/>
      <c r="U119" s="5"/>
    </row>
    <row r="120" spans="1:24" x14ac:dyDescent="0.25">
      <c r="A120" s="12" t="s">
        <v>18</v>
      </c>
      <c r="B120" s="14">
        <v>0.22869</v>
      </c>
      <c r="C120" s="15">
        <v>1.0578510000000001</v>
      </c>
      <c r="D120" s="13"/>
      <c r="E120" s="14">
        <v>2.0560999999999999E-2</v>
      </c>
      <c r="F120" s="15">
        <v>2.3598999999999998E-2</v>
      </c>
      <c r="G120" s="13"/>
      <c r="H120" s="13">
        <f>C120/B$97</f>
        <v>3.1288379239099693</v>
      </c>
      <c r="I120" s="13">
        <f>F120/E$97</f>
        <v>0.47360316721855822</v>
      </c>
      <c r="P120" s="12" t="s">
        <v>18</v>
      </c>
      <c r="Q120" s="43">
        <v>8.9753910000000001</v>
      </c>
      <c r="R120" s="44">
        <v>8.350816</v>
      </c>
      <c r="S120" s="2"/>
      <c r="T120" s="43">
        <v>5.8024550000000001</v>
      </c>
      <c r="U120" s="44">
        <v>5.3383750000000001</v>
      </c>
      <c r="V120" s="13"/>
      <c r="W120" s="13">
        <f>R120/Q$97</f>
        <v>1.0447860862513854</v>
      </c>
      <c r="X120" s="13">
        <f>U120/T$97</f>
        <v>0.84076005280045518</v>
      </c>
    </row>
    <row r="121" spans="1:24" x14ac:dyDescent="0.25">
      <c r="B121" s="24">
        <v>0.17113400000000001</v>
      </c>
      <c r="C121" s="26">
        <v>0.72916700000000001</v>
      </c>
      <c r="E121" s="24">
        <v>8.0460000000000004E-2</v>
      </c>
      <c r="F121" s="26">
        <v>5.9406E-2</v>
      </c>
      <c r="H121">
        <f>C121/B$97</f>
        <v>2.1566793078265847</v>
      </c>
      <c r="I121">
        <f>F121/E$97</f>
        <v>1.1922060151610523</v>
      </c>
      <c r="Q121" s="43">
        <v>7.336964</v>
      </c>
      <c r="R121" s="44">
        <v>7.1190429999999996</v>
      </c>
      <c r="T121" s="43">
        <v>5.9339639999999996</v>
      </c>
      <c r="U121" s="44">
        <v>7.4327329999999998</v>
      </c>
      <c r="W121">
        <f>R121/Q$97</f>
        <v>0.89067668043761494</v>
      </c>
      <c r="X121">
        <f>U121/T$97</f>
        <v>1.1706080950723179</v>
      </c>
    </row>
    <row r="122" spans="1:24" x14ac:dyDescent="0.25">
      <c r="B122" s="24">
        <v>0.152866</v>
      </c>
      <c r="C122" s="26">
        <v>0.93457900000000005</v>
      </c>
      <c r="E122" s="24">
        <v>3.4623000000000001E-2</v>
      </c>
      <c r="F122" s="26">
        <v>2.3422999999999999E-2</v>
      </c>
      <c r="H122">
        <f t="shared" ref="H122:H131" si="46">C122/B$97</f>
        <v>2.7642325980595142</v>
      </c>
      <c r="I122">
        <f t="shared" ref="I122:I130" si="47">F122/E$97</f>
        <v>0.47007106172974661</v>
      </c>
      <c r="Q122" s="43">
        <v>7.2539860000000003</v>
      </c>
      <c r="R122" s="44">
        <v>8.4090399999999992</v>
      </c>
      <c r="T122" s="43">
        <v>6.2815880000000002</v>
      </c>
      <c r="U122" s="44">
        <v>5.4288460000000001</v>
      </c>
      <c r="W122">
        <f t="shared" ref="W122:W123" si="48">R122/Q$97</f>
        <v>1.0520705989368404</v>
      </c>
      <c r="X122">
        <f t="shared" ref="X122:X123" si="49">U122/T$97</f>
        <v>0.8550086589281457</v>
      </c>
    </row>
    <row r="123" spans="1:24" x14ac:dyDescent="0.25">
      <c r="B123" s="24">
        <v>0.26819100000000001</v>
      </c>
      <c r="C123" s="26">
        <v>0.97854099999999999</v>
      </c>
      <c r="E123" s="24">
        <v>1.157E-2</v>
      </c>
      <c r="F123" s="26">
        <v>1.1110999999999999E-2</v>
      </c>
      <c r="H123">
        <f t="shared" si="46"/>
        <v>2.8942603361917558</v>
      </c>
      <c r="I123">
        <f t="shared" si="47"/>
        <v>0.22298422776242216</v>
      </c>
      <c r="Q123" s="43">
        <v>8.7222950000000008</v>
      </c>
      <c r="R123" s="44">
        <v>8.1588989999999999</v>
      </c>
      <c r="T123" s="43">
        <v>6.4095709999999997</v>
      </c>
      <c r="U123" s="44">
        <v>5.6349999999999998</v>
      </c>
      <c r="W123">
        <f t="shared" si="48"/>
        <v>1.0207749942437172</v>
      </c>
      <c r="X123">
        <f t="shared" si="49"/>
        <v>0.88747660056301114</v>
      </c>
    </row>
    <row r="124" spans="1:24" x14ac:dyDescent="0.25">
      <c r="B124" s="24">
        <v>0.29652400000000001</v>
      </c>
      <c r="C124" s="24"/>
      <c r="E124" s="24">
        <v>0.08</v>
      </c>
      <c r="F124" s="24"/>
      <c r="Q124" s="43">
        <v>7.2924829999999998</v>
      </c>
      <c r="R124" s="45"/>
      <c r="T124" s="43">
        <v>6.7180629999999999</v>
      </c>
      <c r="U124" s="45"/>
    </row>
    <row r="125" spans="1:24" x14ac:dyDescent="0.25">
      <c r="B125" s="24">
        <v>0.33898299999999998</v>
      </c>
      <c r="C125" s="24">
        <v>0.58611100000000005</v>
      </c>
      <c r="E125" s="24">
        <v>2.6856000000000001E-2</v>
      </c>
      <c r="F125" s="24">
        <v>2.9899999999999999E-2</v>
      </c>
      <c r="H125">
        <f t="shared" si="46"/>
        <v>1.7335582463133239</v>
      </c>
      <c r="I125">
        <f t="shared" si="47"/>
        <v>0.60005655747425279</v>
      </c>
      <c r="Q125" s="43">
        <v>7.5705099999999996</v>
      </c>
      <c r="R125" s="45">
        <v>9.4953319999999994</v>
      </c>
      <c r="T125" s="43">
        <v>7.5329410000000001</v>
      </c>
      <c r="U125" s="45">
        <v>5.8716670000000004</v>
      </c>
      <c r="W125">
        <f t="shared" ref="W125:W127" si="50">R125/Q$97</f>
        <v>1.1879786068735725</v>
      </c>
      <c r="X125">
        <f t="shared" ref="X125:X126" si="51">U125/T$97</f>
        <v>0.92475014530577015</v>
      </c>
    </row>
    <row r="126" spans="1:24" x14ac:dyDescent="0.25">
      <c r="B126" s="24">
        <v>0.53763399999999995</v>
      </c>
      <c r="C126" s="24">
        <v>0.78095199999999998</v>
      </c>
      <c r="E126" s="24">
        <v>1.1254E-2</v>
      </c>
      <c r="F126" s="24">
        <v>4.3478000000000003E-2</v>
      </c>
      <c r="H126">
        <f t="shared" si="46"/>
        <v>2.3098453698614816</v>
      </c>
      <c r="I126">
        <f t="shared" si="47"/>
        <v>0.87255046842359751</v>
      </c>
      <c r="Q126" s="43">
        <v>7.5817949999999996</v>
      </c>
      <c r="R126" s="45">
        <v>7.8975090000000003</v>
      </c>
      <c r="T126" s="43">
        <v>5.9109999999999996</v>
      </c>
      <c r="U126" s="45">
        <v>6.3672310000000003</v>
      </c>
      <c r="W126">
        <f t="shared" si="50"/>
        <v>0.98807200628598368</v>
      </c>
      <c r="X126">
        <f t="shared" si="51"/>
        <v>1.0027983181684867</v>
      </c>
    </row>
    <row r="127" spans="1:24" x14ac:dyDescent="0.25">
      <c r="B127" s="24">
        <v>0.25441200000000003</v>
      </c>
      <c r="C127" s="24">
        <v>0.63132500000000003</v>
      </c>
      <c r="E127" s="24">
        <v>4.7855000000000002E-2</v>
      </c>
      <c r="F127" s="24"/>
      <c r="H127">
        <f t="shared" si="46"/>
        <v>1.8672890627436767</v>
      </c>
      <c r="Q127" s="43">
        <v>7.4819599999999999</v>
      </c>
      <c r="R127" s="45">
        <v>7.5403359999999999</v>
      </c>
      <c r="T127" s="43">
        <v>6.2176549999999997</v>
      </c>
      <c r="U127" s="45"/>
      <c r="W127">
        <f t="shared" si="50"/>
        <v>0.94338542945508874</v>
      </c>
    </row>
    <row r="128" spans="1:24" x14ac:dyDescent="0.25">
      <c r="B128" s="24">
        <v>0.37142900000000001</v>
      </c>
      <c r="C128" s="24"/>
      <c r="E128" s="24">
        <v>4.9766999999999999E-2</v>
      </c>
      <c r="F128" s="24"/>
      <c r="Q128" s="43">
        <v>8.9381470000000007</v>
      </c>
      <c r="R128" s="45"/>
      <c r="T128" s="43">
        <v>6.3537809999999997</v>
      </c>
      <c r="U128" s="45"/>
    </row>
    <row r="129" spans="1:24" x14ac:dyDescent="0.25">
      <c r="B129" s="24">
        <v>0.37354100000000001</v>
      </c>
      <c r="C129" s="24">
        <v>1.0695190000000001</v>
      </c>
      <c r="E129" s="24">
        <v>2.9613E-2</v>
      </c>
      <c r="F129" s="24">
        <v>9.2466000000000007E-2</v>
      </c>
      <c r="H129">
        <f t="shared" si="46"/>
        <v>3.1633487207009932</v>
      </c>
      <c r="I129">
        <f t="shared" si="47"/>
        <v>1.8556799211844235</v>
      </c>
      <c r="Q129" s="43">
        <v>7.9492079999999996</v>
      </c>
      <c r="R129" s="45">
        <v>9.1110050000000005</v>
      </c>
      <c r="T129" s="43">
        <v>5.7890769999999998</v>
      </c>
      <c r="U129" s="45">
        <v>5.6890000000000001</v>
      </c>
      <c r="W129">
        <f t="shared" ref="W129:W131" si="52">R129/Q$97</f>
        <v>1.1398947427133832</v>
      </c>
      <c r="X129">
        <f t="shared" ref="X129:X130" si="53">U129/T$97</f>
        <v>0.89598125654001259</v>
      </c>
    </row>
    <row r="130" spans="1:24" x14ac:dyDescent="0.25">
      <c r="B130" s="26">
        <v>0.72566399999999998</v>
      </c>
      <c r="C130" s="26">
        <v>1.2468349999999999</v>
      </c>
      <c r="E130" s="24">
        <v>0.155556</v>
      </c>
      <c r="F130" s="24">
        <v>6.8806999999999993E-2</v>
      </c>
      <c r="H130">
        <f t="shared" si="46"/>
        <v>3.6878016212664031</v>
      </c>
      <c r="I130">
        <f t="shared" si="47"/>
        <v>1.3808726270946792</v>
      </c>
      <c r="Q130" s="46">
        <v>8.8185850000000006</v>
      </c>
      <c r="R130" s="47">
        <v>9.5690559999999998</v>
      </c>
      <c r="T130" s="43">
        <v>6.8940000000000001</v>
      </c>
      <c r="U130" s="47">
        <v>6.1195560000000002</v>
      </c>
      <c r="W130">
        <f t="shared" si="52"/>
        <v>1.1972023533221587</v>
      </c>
      <c r="X130">
        <f t="shared" si="53"/>
        <v>0.96379108355545318</v>
      </c>
    </row>
    <row r="131" spans="1:24" x14ac:dyDescent="0.25">
      <c r="B131" s="26"/>
      <c r="C131" s="26">
        <v>1.8532109999999999</v>
      </c>
      <c r="H131">
        <f t="shared" si="46"/>
        <v>5.4812982715024301</v>
      </c>
      <c r="Q131" s="26"/>
      <c r="R131" s="26">
        <v>9.6237519999999996</v>
      </c>
      <c r="W131">
        <f t="shared" si="52"/>
        <v>1.204045471380754</v>
      </c>
    </row>
    <row r="133" spans="1:24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P133" s="13"/>
      <c r="Q133" s="13"/>
      <c r="R133" s="13"/>
      <c r="S133" s="13"/>
      <c r="T133" s="13"/>
      <c r="U133" s="13"/>
      <c r="V133" s="13"/>
      <c r="W133" s="13"/>
      <c r="X133" s="13"/>
    </row>
    <row r="137" spans="1:24" ht="28.5" x14ac:dyDescent="0.45">
      <c r="A137" s="1" t="s">
        <v>33</v>
      </c>
    </row>
    <row r="138" spans="1:24" x14ac:dyDescent="0.25">
      <c r="A138" s="5"/>
      <c r="B138" s="5"/>
      <c r="C138" s="5"/>
      <c r="D138" s="5"/>
      <c r="E138" s="5"/>
      <c r="F138" s="5"/>
      <c r="J138" s="5"/>
      <c r="K138" s="5"/>
      <c r="L138" s="5"/>
      <c r="M138" s="5"/>
      <c r="N138" s="5"/>
    </row>
    <row r="141" spans="1:24" x14ac:dyDescent="0.25">
      <c r="B141" s="5" t="s">
        <v>23</v>
      </c>
      <c r="C141" s="5"/>
      <c r="E141" s="5" t="s">
        <v>24</v>
      </c>
      <c r="F141" s="5"/>
      <c r="H141" s="5" t="s">
        <v>55</v>
      </c>
      <c r="I141" s="5"/>
    </row>
    <row r="142" spans="1:24" x14ac:dyDescent="0.25">
      <c r="A142" s="8" t="s">
        <v>59</v>
      </c>
      <c r="B142" s="7" t="s">
        <v>6</v>
      </c>
      <c r="C142" s="7" t="s">
        <v>7</v>
      </c>
      <c r="D142" s="5"/>
      <c r="E142" s="5" t="s">
        <v>6</v>
      </c>
      <c r="F142" s="5" t="s">
        <v>7</v>
      </c>
      <c r="G142" s="5"/>
      <c r="H142" s="5" t="s">
        <v>6</v>
      </c>
      <c r="I142" s="5" t="s">
        <v>7</v>
      </c>
      <c r="J142" s="8" t="s">
        <v>60</v>
      </c>
      <c r="K142" s="5" t="s">
        <v>23</v>
      </c>
      <c r="L142" s="5" t="s">
        <v>24</v>
      </c>
      <c r="M142" s="5" t="s">
        <v>55</v>
      </c>
    </row>
    <row r="143" spans="1:24" x14ac:dyDescent="0.25">
      <c r="N143" s="13"/>
    </row>
    <row r="144" spans="1:24" x14ac:dyDescent="0.25">
      <c r="A144" s="9" t="s">
        <v>10</v>
      </c>
      <c r="B144">
        <f>AVERAGE(B168:B182)</f>
        <v>16.522681766990122</v>
      </c>
      <c r="C144">
        <f>AVERAGE(C168:C182)</f>
        <v>21.187731252496789</v>
      </c>
      <c r="E144">
        <f>AVERAGE(E168:E179)</f>
        <v>15.8992</v>
      </c>
      <c r="F144">
        <f>AVERAGE(F168:F179)</f>
        <v>16.0669875</v>
      </c>
      <c r="H144">
        <f>AVERAGE(H168:H182)</f>
        <v>14.655484244785924</v>
      </c>
      <c r="I144">
        <f>AVERAGE(I168:I182)</f>
        <v>18.760294782151874</v>
      </c>
      <c r="K144">
        <f>AVERAGE(K168:K182)</f>
        <v>1.2823421494945662</v>
      </c>
      <c r="L144">
        <f>AVERAGE(L168:L182)</f>
        <v>1.0105532039347891</v>
      </c>
      <c r="M144">
        <f>AVERAGE(M168:M182)</f>
        <v>1.2800869946570577</v>
      </c>
    </row>
    <row r="145" spans="1:14" x14ac:dyDescent="0.25">
      <c r="A145" s="9" t="s">
        <v>11</v>
      </c>
      <c r="B145">
        <f>_xlfn.STDEV.P(B168:B182)</f>
        <v>3.6779758915338179</v>
      </c>
      <c r="C145">
        <f>_xlfn.STDEV.P(C168:C182)</f>
        <v>3.5231256054623725</v>
      </c>
      <c r="E145">
        <f>_xlfn.STDEV.P(E168:E179)</f>
        <v>3.1727548179775829</v>
      </c>
      <c r="F145">
        <f>_xlfn.STDEV.P(F168:F179)</f>
        <v>3.0497921635897938</v>
      </c>
      <c r="H145">
        <f>_xlfn.STDEV.P(H168:H180)</f>
        <v>2.9198715650557654</v>
      </c>
      <c r="I145">
        <f>_xlfn.STDEV.P(I168:I180)</f>
        <v>4.1323163472460216</v>
      </c>
      <c r="K145">
        <f>_xlfn.STDEV.P(K168:K182)</f>
        <v>0.2132296472901293</v>
      </c>
      <c r="L145">
        <f>_xlfn.STDEV.P(L168:L182)</f>
        <v>0.19182047924359694</v>
      </c>
      <c r="M145">
        <f>_xlfn.STDEV.P(M168:M182)</f>
        <v>0.28196382174926748</v>
      </c>
    </row>
    <row r="146" spans="1:14" x14ac:dyDescent="0.25">
      <c r="A146" s="9" t="s">
        <v>12</v>
      </c>
      <c r="B146">
        <f>COUNT(B168:B182)</f>
        <v>13</v>
      </c>
      <c r="C146">
        <f>COUNT(C168:C182)</f>
        <v>10</v>
      </c>
      <c r="E146">
        <f>COUNT(E168:E179)</f>
        <v>8</v>
      </c>
      <c r="F146">
        <f>COUNT(F168:F179)</f>
        <v>8</v>
      </c>
      <c r="H146">
        <f>COUNT(H168:H180)</f>
        <v>8</v>
      </c>
      <c r="I146">
        <f>COUNT(I168:I180)</f>
        <v>11</v>
      </c>
      <c r="K146">
        <f>COUNT(K168:K182)</f>
        <v>10</v>
      </c>
      <c r="L146">
        <f>COUNT(L168:L182)</f>
        <v>8</v>
      </c>
      <c r="M146">
        <f>COUNT(M168:M182)</f>
        <v>11</v>
      </c>
    </row>
    <row r="148" spans="1:14" x14ac:dyDescent="0.25">
      <c r="A148" s="9" t="s">
        <v>13</v>
      </c>
      <c r="B148">
        <f>B145/(SQRT(B146))</f>
        <v>1.0200869743727354</v>
      </c>
      <c r="C148">
        <f>C145/(SQRT(C146))</f>
        <v>1.1141101396120856</v>
      </c>
      <c r="E148">
        <f>E145/(SQRT(E146))</f>
        <v>1.1217382234171194</v>
      </c>
      <c r="F148">
        <f>F145/(SQRT(F146))</f>
        <v>1.0782643600419677</v>
      </c>
      <c r="H148">
        <f>H145/(SQRT(H146))</f>
        <v>1.0323304919223546</v>
      </c>
      <c r="I148">
        <f>I145/(SQRT(I146))</f>
        <v>1.2459402580788208</v>
      </c>
      <c r="K148">
        <f>K145/(SQRT(K146))</f>
        <v>6.7429135011115887E-2</v>
      </c>
      <c r="L148">
        <f>L145/(SQRT(L146))</f>
        <v>6.7818780821800387E-2</v>
      </c>
      <c r="M148">
        <f>M145/(SQRT(M146))</f>
        <v>8.5015291017906516E-2</v>
      </c>
    </row>
    <row r="149" spans="1:14" x14ac:dyDescent="0.25">
      <c r="B149" s="11">
        <f>_xlfn.F.TEST(B152:B167,C152:C167)</f>
        <v>0.6015403748477639</v>
      </c>
      <c r="E149" s="11">
        <f>_xlfn.F.TEST(E152:E167,F152:F167)</f>
        <v>0.71792554426794797</v>
      </c>
      <c r="H149" s="11">
        <f>_xlfn.F.TEST(H152:H167,I152:I167)</f>
        <v>0.76671601238911558</v>
      </c>
    </row>
    <row r="150" spans="1:14" x14ac:dyDescent="0.25">
      <c r="A150" s="9"/>
      <c r="B150" s="4">
        <f>_xlfn.T.TEST(B152:B167,C152:C167,2,2)</f>
        <v>8.6734447538973254E-3</v>
      </c>
      <c r="E150" s="4">
        <f>_xlfn.T.TEST(E152:E167,F152:F167,2,2)</f>
        <v>0.88863508755258902</v>
      </c>
      <c r="H150" s="4">
        <f>_xlfn.T.TEST(H152:H167,I152:I167,2,2)</f>
        <v>3.0016241504461579E-2</v>
      </c>
    </row>
    <row r="151" spans="1:14" x14ac:dyDescent="0.25">
      <c r="N151" s="5"/>
    </row>
    <row r="152" spans="1:14" x14ac:dyDescent="0.25">
      <c r="A152" s="12" t="s">
        <v>17</v>
      </c>
      <c r="B152" s="13">
        <f t="shared" ref="B152:C161" si="54">LOG(B168)</f>
        <v>1.2428218403089808</v>
      </c>
      <c r="C152" s="13">
        <f t="shared" si="54"/>
        <v>1.1766762937924038</v>
      </c>
      <c r="D152" s="13"/>
      <c r="E152" s="13">
        <f t="shared" ref="E152:F159" si="55">LOG(E168)</f>
        <v>1.1933973387156644</v>
      </c>
      <c r="F152" s="13">
        <f t="shared" si="55"/>
        <v>1.1901691575643432</v>
      </c>
      <c r="G152" s="13"/>
      <c r="H152" s="13">
        <f t="shared" ref="H152:I159" si="56">LOG(H168)</f>
        <v>1.0645560688013305</v>
      </c>
      <c r="I152" s="13">
        <f t="shared" si="56"/>
        <v>1.1420307434584309</v>
      </c>
      <c r="J152" s="13"/>
      <c r="K152" s="13">
        <f t="shared" ref="K152:M159" si="57">LOG(K168)</f>
        <v>-4.1404244475383135E-2</v>
      </c>
      <c r="L152" s="13">
        <f t="shared" si="57"/>
        <v>-1.1206114911684833E-2</v>
      </c>
      <c r="M152" s="13">
        <f t="shared" si="57"/>
        <v>-2.3969429460270721E-2</v>
      </c>
    </row>
    <row r="153" spans="1:14" x14ac:dyDescent="0.25">
      <c r="B153">
        <f t="shared" si="54"/>
        <v>1.2882073494555839</v>
      </c>
      <c r="C153">
        <f t="shared" si="54"/>
        <v>1.3357648532755089</v>
      </c>
      <c r="E153">
        <f t="shared" si="55"/>
        <v>1.1614997681556651</v>
      </c>
      <c r="F153">
        <f t="shared" si="55"/>
        <v>1.1890802494863346</v>
      </c>
      <c r="H153">
        <f t="shared" si="56"/>
        <v>1.2650502315139369</v>
      </c>
      <c r="I153">
        <f t="shared" si="56"/>
        <v>1.200241366551215</v>
      </c>
      <c r="K153">
        <f t="shared" si="57"/>
        <v>0.11768431500772207</v>
      </c>
      <c r="L153">
        <f t="shared" si="57"/>
        <v>-1.2295022989693389E-2</v>
      </c>
      <c r="M153">
        <f t="shared" si="57"/>
        <v>3.424119363251351E-2</v>
      </c>
    </row>
    <row r="154" spans="1:14" x14ac:dyDescent="0.25">
      <c r="B154">
        <f t="shared" si="54"/>
        <v>1.0716934868191297</v>
      </c>
      <c r="C154">
        <f t="shared" si="54"/>
        <v>1.4008739111738642</v>
      </c>
      <c r="E154">
        <f t="shared" si="55"/>
        <v>1.1545487349665218</v>
      </c>
      <c r="F154">
        <f t="shared" si="55"/>
        <v>1.2574385668598138</v>
      </c>
      <c r="H154">
        <f t="shared" si="56"/>
        <v>1.0831754042570008</v>
      </c>
      <c r="I154">
        <f t="shared" si="56"/>
        <v>1.2423866130181758</v>
      </c>
      <c r="K154">
        <f t="shared" si="57"/>
        <v>0.18279337290607731</v>
      </c>
      <c r="L154">
        <f t="shared" si="57"/>
        <v>5.6063294383785732E-2</v>
      </c>
      <c r="M154">
        <f t="shared" si="57"/>
        <v>7.638644009947422E-2</v>
      </c>
    </row>
    <row r="155" spans="1:14" x14ac:dyDescent="0.25">
      <c r="B155">
        <f t="shared" si="54"/>
        <v>1.0757529269800563</v>
      </c>
      <c r="C155">
        <f t="shared" si="54"/>
        <v>1.3819434643889008</v>
      </c>
      <c r="E155">
        <f t="shared" si="55"/>
        <v>1.022135443281168</v>
      </c>
      <c r="F155">
        <f t="shared" si="55"/>
        <v>1.2143881294529375</v>
      </c>
      <c r="H155">
        <f t="shared" si="56"/>
        <v>1.3022862584989749</v>
      </c>
      <c r="I155">
        <f t="shared" si="56"/>
        <v>1.3641742237548866</v>
      </c>
      <c r="K155">
        <f t="shared" si="57"/>
        <v>0.16386292612111392</v>
      </c>
      <c r="L155">
        <f t="shared" si="57"/>
        <v>1.3012856976909506E-2</v>
      </c>
      <c r="M155">
        <f t="shared" si="57"/>
        <v>0.19817405083618486</v>
      </c>
    </row>
    <row r="156" spans="1:14" x14ac:dyDescent="0.25">
      <c r="B156">
        <f t="shared" si="54"/>
        <v>1.404485044519731</v>
      </c>
      <c r="C156">
        <f t="shared" si="54"/>
        <v>1.3767176858149197</v>
      </c>
      <c r="E156">
        <f t="shared" si="55"/>
        <v>1.1710503584709129</v>
      </c>
      <c r="F156">
        <f t="shared" si="55"/>
        <v>1.1557792168200778</v>
      </c>
      <c r="H156">
        <f t="shared" si="56"/>
        <v>1.1308641272311315</v>
      </c>
      <c r="I156">
        <f t="shared" si="56"/>
        <v>1.3417109312111881</v>
      </c>
      <c r="K156">
        <f t="shared" si="57"/>
        <v>0.15863714754713282</v>
      </c>
      <c r="L156">
        <f t="shared" si="57"/>
        <v>-4.5596055655950193E-2</v>
      </c>
      <c r="M156">
        <f t="shared" si="57"/>
        <v>0.17571075829248636</v>
      </c>
    </row>
    <row r="157" spans="1:14" x14ac:dyDescent="0.25">
      <c r="B157">
        <f t="shared" si="54"/>
        <v>1.2708379630943856</v>
      </c>
      <c r="C157">
        <f t="shared" si="54"/>
        <v>1.3902656209111874</v>
      </c>
      <c r="E157">
        <f t="shared" si="55"/>
        <v>1.3041112162006092</v>
      </c>
      <c r="F157">
        <f t="shared" si="55"/>
        <v>1.1218879851036812</v>
      </c>
      <c r="H157">
        <f t="shared" si="56"/>
        <v>1.1753204265007242</v>
      </c>
      <c r="I157">
        <f t="shared" si="56"/>
        <v>1.4072037497266707</v>
      </c>
      <c r="K157">
        <f t="shared" si="57"/>
        <v>0.17218508264340063</v>
      </c>
      <c r="L157">
        <f t="shared" si="57"/>
        <v>-7.9487287372346851E-2</v>
      </c>
      <c r="M157">
        <f t="shared" si="57"/>
        <v>0.24120357680796914</v>
      </c>
    </row>
    <row r="158" spans="1:14" x14ac:dyDescent="0.25">
      <c r="B158">
        <f t="shared" si="54"/>
        <v>1.2662957576946055</v>
      </c>
      <c r="C158">
        <f t="shared" si="54"/>
        <v>1.3423149546503432</v>
      </c>
      <c r="E158">
        <f t="shared" si="55"/>
        <v>1.3256408436352711</v>
      </c>
      <c r="F158">
        <f t="shared" si="55"/>
        <v>1.359972007615192</v>
      </c>
      <c r="H158">
        <f t="shared" si="56"/>
        <v>1.0746519039953935</v>
      </c>
      <c r="I158">
        <f t="shared" si="56"/>
        <v>1.2217792219288264</v>
      </c>
      <c r="K158">
        <f t="shared" si="57"/>
        <v>0.12423441638255642</v>
      </c>
      <c r="L158">
        <f t="shared" si="57"/>
        <v>0.15859673513916403</v>
      </c>
      <c r="M158">
        <f t="shared" si="57"/>
        <v>5.5779049010124614E-2</v>
      </c>
    </row>
    <row r="159" spans="1:14" x14ac:dyDescent="0.25">
      <c r="B159">
        <f t="shared" si="54"/>
        <v>1.2490337076765698</v>
      </c>
      <c r="C159">
        <f t="shared" si="54"/>
        <v>1.3434031256027816</v>
      </c>
      <c r="E159">
        <f t="shared" si="55"/>
        <v>1.2080918452756948</v>
      </c>
      <c r="F159">
        <f t="shared" si="55"/>
        <v>1.1021488852758325</v>
      </c>
      <c r="H159">
        <f t="shared" si="56"/>
        <v>1.1672346041103598</v>
      </c>
      <c r="I159">
        <f t="shared" si="56"/>
        <v>1.1492591521448272</v>
      </c>
      <c r="K159">
        <f t="shared" si="57"/>
        <v>0.12532258733499482</v>
      </c>
      <c r="L159">
        <f t="shared" si="57"/>
        <v>-9.9226387200195471E-2</v>
      </c>
      <c r="M159">
        <f t="shared" si="57"/>
        <v>-1.674102077387455E-2</v>
      </c>
    </row>
    <row r="160" spans="1:14" x14ac:dyDescent="0.25">
      <c r="B160">
        <f t="shared" si="54"/>
        <v>1.2614035201879013</v>
      </c>
      <c r="C160">
        <f t="shared" si="54"/>
        <v>1.2528905293942911</v>
      </c>
      <c r="I160">
        <f>LOG(I176)</f>
        <v>1.2928140913257635</v>
      </c>
      <c r="K160">
        <f>LOG(K176)</f>
        <v>3.4809991126504285E-2</v>
      </c>
      <c r="M160">
        <f>LOG(M176)</f>
        <v>0.12681391840706185</v>
      </c>
    </row>
    <row r="161" spans="1:14" x14ac:dyDescent="0.25">
      <c r="B161">
        <f t="shared" si="54"/>
        <v>1.1847223169201402</v>
      </c>
      <c r="C161">
        <f t="shared" si="54"/>
        <v>1.1934244656291366</v>
      </c>
      <c r="I161">
        <f>LOG(I177)</f>
        <v>1.3827966308748381</v>
      </c>
      <c r="K161">
        <f>LOG(K177)</f>
        <v>-2.4656072638650224E-2</v>
      </c>
      <c r="M161">
        <f>LOG(M177)</f>
        <v>0.21679645795613636</v>
      </c>
    </row>
    <row r="162" spans="1:14" x14ac:dyDescent="0.25">
      <c r="B162">
        <f>LOG(B178)</f>
        <v>1.0916645821124173</v>
      </c>
      <c r="I162">
        <f>LOG(I178)</f>
        <v>1.1460194484837973</v>
      </c>
      <c r="M162">
        <f>LOG(M178)</f>
        <v>-1.9980724434904444E-2</v>
      </c>
    </row>
    <row r="163" spans="1:14" x14ac:dyDescent="0.25">
      <c r="B163">
        <f>LOG(B179)</f>
        <v>1.1379451585967613</v>
      </c>
    </row>
    <row r="164" spans="1:14" x14ac:dyDescent="0.25">
      <c r="B164">
        <f>LOG(B180)</f>
        <v>1.1552406392605488</v>
      </c>
    </row>
    <row r="167" spans="1:14" x14ac:dyDescent="0.25">
      <c r="B167" s="5"/>
      <c r="C167" s="5"/>
      <c r="D167" s="5"/>
      <c r="E167" s="5"/>
      <c r="F167" s="5"/>
      <c r="N167" s="5"/>
    </row>
    <row r="168" spans="1:14" x14ac:dyDescent="0.25">
      <c r="A168" s="12" t="s">
        <v>18</v>
      </c>
      <c r="B168" s="35">
        <v>17.491289999999999</v>
      </c>
      <c r="C168" s="36">
        <v>15.02022</v>
      </c>
      <c r="D168" s="37"/>
      <c r="E168" s="35">
        <v>15.6098</v>
      </c>
      <c r="F168" s="36">
        <v>15.494199999999999</v>
      </c>
      <c r="G168" s="38"/>
      <c r="H168" s="39">
        <v>11.60262</v>
      </c>
      <c r="I168" s="40">
        <v>13.868539999999999</v>
      </c>
      <c r="J168" s="13"/>
      <c r="K168" s="13">
        <f>C168/B$144</f>
        <v>0.90906671276621587</v>
      </c>
      <c r="L168" s="13">
        <f t="shared" ref="L168:L175" si="58">F168/E$144</f>
        <v>0.97452702022743276</v>
      </c>
      <c r="M168" s="13">
        <f>I168/H$144</f>
        <v>0.94630377054474324</v>
      </c>
    </row>
    <row r="169" spans="1:14" x14ac:dyDescent="0.25">
      <c r="B169" s="41">
        <v>19.418127549374201</v>
      </c>
      <c r="C169" s="41">
        <v>21.665307292163099</v>
      </c>
      <c r="E169" s="41">
        <v>14.5044</v>
      </c>
      <c r="F169" s="41">
        <v>15.455399999999999</v>
      </c>
      <c r="H169" s="41">
        <v>18.409849217703901</v>
      </c>
      <c r="I169" s="41">
        <v>15.8577426864597</v>
      </c>
      <c r="K169">
        <f>C169/B$144</f>
        <v>1.3112464185715411</v>
      </c>
      <c r="L169">
        <f t="shared" si="58"/>
        <v>0.97208664586897442</v>
      </c>
      <c r="M169">
        <f>I169/H$144</f>
        <v>1.0820347128482986</v>
      </c>
    </row>
    <row r="170" spans="1:14" x14ac:dyDescent="0.25">
      <c r="B170" s="41">
        <v>11.7948789149078</v>
      </c>
      <c r="C170" s="41">
        <v>25.1694607608265</v>
      </c>
      <c r="E170" s="41">
        <v>14.274100000000001</v>
      </c>
      <c r="F170" s="41">
        <v>18.09</v>
      </c>
      <c r="H170" s="41">
        <v>12.1108717258245</v>
      </c>
      <c r="I170" s="41">
        <v>17.473769921271298</v>
      </c>
      <c r="K170">
        <f>C170/B$144</f>
        <v>1.5233278178310838</v>
      </c>
      <c r="L170">
        <f t="shared" si="58"/>
        <v>1.1377930965080003</v>
      </c>
      <c r="M170">
        <f t="shared" ref="M170:M178" si="59">I170/H$144</f>
        <v>1.1923024602539527</v>
      </c>
    </row>
    <row r="171" spans="1:14" x14ac:dyDescent="0.25">
      <c r="B171" s="41">
        <v>11.9056449526318</v>
      </c>
      <c r="C171" s="41">
        <v>24.095917323029699</v>
      </c>
      <c r="E171" s="41">
        <v>10.5229</v>
      </c>
      <c r="F171" s="41">
        <v>16.3828</v>
      </c>
      <c r="H171" s="41">
        <v>20.0579367966338</v>
      </c>
      <c r="I171" s="41">
        <v>23.129924957644199</v>
      </c>
      <c r="K171">
        <f>C171/B$144</f>
        <v>1.4583538957440785</v>
      </c>
      <c r="L171">
        <f t="shared" si="58"/>
        <v>1.0304166247358357</v>
      </c>
      <c r="M171">
        <f t="shared" si="59"/>
        <v>1.5782436507257194</v>
      </c>
    </row>
    <row r="172" spans="1:14" x14ac:dyDescent="0.25">
      <c r="B172" s="41">
        <v>25.379615865388299</v>
      </c>
      <c r="C172" s="41">
        <v>23.807713400259502</v>
      </c>
      <c r="E172" s="41">
        <v>14.8269</v>
      </c>
      <c r="F172" s="41">
        <v>14.3146</v>
      </c>
      <c r="H172" s="41">
        <v>13.5164962181252</v>
      </c>
      <c r="I172" s="41">
        <v>21.963974519521599</v>
      </c>
      <c r="K172">
        <f>C172/B$144</f>
        <v>1.4409109692969937</v>
      </c>
      <c r="L172">
        <f t="shared" si="58"/>
        <v>0.90033460803059273</v>
      </c>
      <c r="M172">
        <f t="shared" si="59"/>
        <v>1.4986863724640054</v>
      </c>
    </row>
    <row r="173" spans="1:14" x14ac:dyDescent="0.25">
      <c r="B173" s="41">
        <v>18.656834674379802</v>
      </c>
      <c r="C173" s="41">
        <v>24.5621071107931</v>
      </c>
      <c r="E173" s="41">
        <v>20.142399999999999</v>
      </c>
      <c r="F173" s="41">
        <v>13.24</v>
      </c>
      <c r="H173" s="41">
        <v>14.9734</v>
      </c>
      <c r="I173" s="41">
        <v>25.538991862150301</v>
      </c>
      <c r="K173">
        <f t="shared" ref="K173:K177" si="60">C173/B$144</f>
        <v>1.4865690362604793</v>
      </c>
      <c r="L173">
        <f t="shared" si="58"/>
        <v>0.83274630170071451</v>
      </c>
      <c r="M173">
        <f t="shared" si="59"/>
        <v>1.7426235418482656</v>
      </c>
    </row>
    <row r="174" spans="1:14" x14ac:dyDescent="0.25">
      <c r="B174" s="41">
        <v>18.462723160017699</v>
      </c>
      <c r="C174" s="41">
        <v>21.9945436058496</v>
      </c>
      <c r="E174" s="41">
        <v>21.1661</v>
      </c>
      <c r="F174" s="41">
        <v>22.9072</v>
      </c>
      <c r="H174" s="41">
        <v>11.875500000000001</v>
      </c>
      <c r="I174" s="41">
        <v>16.663998656623502</v>
      </c>
      <c r="K174">
        <f t="shared" si="60"/>
        <v>1.331172742780258</v>
      </c>
      <c r="L174">
        <f t="shared" si="58"/>
        <v>1.4407768944349399</v>
      </c>
      <c r="M174">
        <f t="shared" si="59"/>
        <v>1.1370486555264907</v>
      </c>
    </row>
    <row r="175" spans="1:14" x14ac:dyDescent="0.25">
      <c r="B175" s="41">
        <v>17.743271895845599</v>
      </c>
      <c r="C175" s="41">
        <v>22.049722370235699</v>
      </c>
      <c r="E175" s="41">
        <v>16.146999999999998</v>
      </c>
      <c r="F175" s="41">
        <v>12.6517</v>
      </c>
      <c r="H175" s="41">
        <v>14.6972</v>
      </c>
      <c r="I175" s="41">
        <v>14.1013</v>
      </c>
      <c r="K175">
        <f t="shared" si="60"/>
        <v>1.3345123195610888</v>
      </c>
      <c r="L175">
        <f t="shared" si="58"/>
        <v>0.79574443997182243</v>
      </c>
      <c r="M175">
        <f t="shared" si="59"/>
        <v>0.96218587966596258</v>
      </c>
    </row>
    <row r="176" spans="1:14" x14ac:dyDescent="0.25">
      <c r="B176" s="41">
        <v>18.255911435158701</v>
      </c>
      <c r="C176" s="41">
        <v>17.901545611616701</v>
      </c>
      <c r="I176" s="41">
        <v>19.6252</v>
      </c>
      <c r="K176">
        <f t="shared" si="60"/>
        <v>1.083452787148715</v>
      </c>
      <c r="M176">
        <f t="shared" si="59"/>
        <v>1.3391028008495989</v>
      </c>
    </row>
    <row r="177" spans="1:14" x14ac:dyDescent="0.25">
      <c r="B177" s="41">
        <v>15.3010881422459</v>
      </c>
      <c r="C177" s="41">
        <v>15.610775050194</v>
      </c>
      <c r="I177" s="41">
        <v>24.1433</v>
      </c>
      <c r="K177">
        <f t="shared" si="60"/>
        <v>0.94480879498520776</v>
      </c>
      <c r="M177">
        <f t="shared" si="59"/>
        <v>1.6473901235020341</v>
      </c>
    </row>
    <row r="178" spans="1:14" x14ac:dyDescent="0.25">
      <c r="B178" s="41">
        <v>12.3499324487431</v>
      </c>
      <c r="I178" s="41">
        <v>13.996499999999999</v>
      </c>
      <c r="M178">
        <f t="shared" si="59"/>
        <v>0.95503497299856355</v>
      </c>
    </row>
    <row r="179" spans="1:14" x14ac:dyDescent="0.25">
      <c r="B179" s="41">
        <v>13.7386847607206</v>
      </c>
    </row>
    <row r="180" spans="1:14" x14ac:dyDescent="0.25">
      <c r="B180" s="41">
        <v>14.296859171458101</v>
      </c>
    </row>
    <row r="181" spans="1:14" x14ac:dyDescent="0.25">
      <c r="B181" s="42"/>
      <c r="C181" s="41"/>
      <c r="D181" s="42"/>
      <c r="E181" s="42"/>
      <c r="F181" s="42"/>
      <c r="G181" s="42"/>
      <c r="H181" s="42"/>
      <c r="I181" s="42"/>
      <c r="N181" s="5"/>
    </row>
    <row r="182" spans="1:14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</row>
    <row r="186" spans="1:14" ht="28.5" x14ac:dyDescent="0.45">
      <c r="A186" s="1" t="s">
        <v>61</v>
      </c>
    </row>
    <row r="187" spans="1:14" x14ac:dyDescent="0.25">
      <c r="B187" s="5" t="s">
        <v>22</v>
      </c>
      <c r="C187" s="5"/>
      <c r="E187" s="5" t="s">
        <v>58</v>
      </c>
      <c r="F187" s="5"/>
    </row>
    <row r="188" spans="1:14" x14ac:dyDescent="0.25">
      <c r="A188" s="8" t="s">
        <v>59</v>
      </c>
      <c r="B188" s="7" t="s">
        <v>6</v>
      </c>
      <c r="C188" s="7" t="s">
        <v>7</v>
      </c>
      <c r="D188" s="5"/>
      <c r="E188" s="5" t="s">
        <v>6</v>
      </c>
      <c r="F188" s="5" t="s">
        <v>7</v>
      </c>
    </row>
    <row r="190" spans="1:14" x14ac:dyDescent="0.25">
      <c r="A190" s="9" t="s">
        <v>10</v>
      </c>
      <c r="B190" s="10">
        <f>AVERAGE(B213:B224)</f>
        <v>10.585358333333334</v>
      </c>
      <c r="C190">
        <f>AVERAGE(C213:C224)</f>
        <v>13.327762499999999</v>
      </c>
      <c r="E190">
        <f>AVERAGE(E213:E224)</f>
        <v>7.1950000000000012</v>
      </c>
      <c r="F190">
        <f>AVERAGE(F213:F224)</f>
        <v>6.9360500000000007</v>
      </c>
    </row>
    <row r="191" spans="1:14" x14ac:dyDescent="0.25">
      <c r="A191" s="9" t="s">
        <v>11</v>
      </c>
      <c r="B191">
        <f>_xlfn.STDEV.P(B213:B224)</f>
        <v>2.1808432904339017</v>
      </c>
      <c r="C191">
        <f>_xlfn.STDEV.P(C213:C224)</f>
        <v>1.6016508108335541</v>
      </c>
      <c r="E191">
        <f>_xlfn.STDEV.P(E213:E224)</f>
        <v>2.3255042045660796</v>
      </c>
      <c r="F191">
        <f>_xlfn.STDEV.P(F213:F224)</f>
        <v>1.6075575508101303</v>
      </c>
    </row>
    <row r="192" spans="1:14" x14ac:dyDescent="0.25">
      <c r="A192" s="9" t="s">
        <v>12</v>
      </c>
      <c r="B192">
        <f>COUNT(B213:B224)</f>
        <v>12</v>
      </c>
      <c r="C192">
        <f>COUNT(C213:C224)</f>
        <v>8</v>
      </c>
      <c r="E192">
        <f>COUNT(E213:E224)</f>
        <v>11</v>
      </c>
      <c r="F192">
        <f>COUNT(F213:F224)</f>
        <v>6</v>
      </c>
    </row>
    <row r="194" spans="1:6" x14ac:dyDescent="0.25">
      <c r="A194" s="9" t="s">
        <v>13</v>
      </c>
      <c r="B194">
        <f>B191/(SQRT(B192))</f>
        <v>0.6295552303962012</v>
      </c>
      <c r="C194">
        <f>C191/(SQRT(C192))</f>
        <v>0.5662690747166691</v>
      </c>
      <c r="E194">
        <f>E191/(SQRT(E192))</f>
        <v>0.70116589953996133</v>
      </c>
      <c r="F194">
        <f>F191/(SQRT(F192))</f>
        <v>0.65628262194051035</v>
      </c>
    </row>
    <row r="195" spans="1:6" x14ac:dyDescent="0.25">
      <c r="A195" s="9" t="s">
        <v>14</v>
      </c>
      <c r="B195" s="11">
        <f>_xlfn.F.TEST(B198:B210,C198:C210)</f>
        <v>0.54300748604163851</v>
      </c>
      <c r="E195">
        <f>_xlfn.F.TEST(E198:E210,F198:F210)</f>
        <v>0.57618486827806825</v>
      </c>
    </row>
    <row r="196" spans="1:6" x14ac:dyDescent="0.25">
      <c r="A196" s="9" t="s">
        <v>16</v>
      </c>
      <c r="B196" s="4">
        <f>_xlfn.T.TEST(B198:B210,C198:C210,2,2)</f>
        <v>1.3494344609370356E-2</v>
      </c>
      <c r="E196" s="4">
        <f>_xlfn.T.TEST(E198:E210,F198:F210,2,2)</f>
        <v>0.93664916425509248</v>
      </c>
    </row>
    <row r="198" spans="1:6" x14ac:dyDescent="0.25">
      <c r="A198" s="12" t="s">
        <v>17</v>
      </c>
      <c r="B198" s="13">
        <f t="shared" ref="B198:C208" si="61">LOG(B213)</f>
        <v>1.1661487822790504</v>
      </c>
      <c r="C198" s="13">
        <f t="shared" si="61"/>
        <v>1.0851513818515226</v>
      </c>
      <c r="D198" s="13"/>
      <c r="E198" s="13">
        <f t="shared" ref="E198:F208" si="62">LOG(E213)</f>
        <v>0.82018831875788534</v>
      </c>
      <c r="F198" s="13">
        <f t="shared" si="62"/>
        <v>0.67095054558589784</v>
      </c>
    </row>
    <row r="199" spans="1:6" x14ac:dyDescent="0.25">
      <c r="B199">
        <f t="shared" si="61"/>
        <v>1.0093276440647423</v>
      </c>
      <c r="C199">
        <f t="shared" si="61"/>
        <v>1.096878742679614</v>
      </c>
      <c r="E199" s="2">
        <f t="shared" si="62"/>
        <v>0.7875100648579002</v>
      </c>
      <c r="F199">
        <f t="shared" si="62"/>
        <v>0.9882199500556188</v>
      </c>
    </row>
    <row r="200" spans="1:6" x14ac:dyDescent="0.25">
      <c r="B200">
        <f t="shared" si="61"/>
        <v>1.0876075232808371</v>
      </c>
      <c r="C200">
        <f t="shared" si="61"/>
        <v>1.1717527737333522</v>
      </c>
      <c r="E200" s="2">
        <f t="shared" si="62"/>
        <v>0.88282610567337594</v>
      </c>
      <c r="F200">
        <f t="shared" si="62"/>
        <v>0.74264658993873622</v>
      </c>
    </row>
    <row r="201" spans="1:6" x14ac:dyDescent="0.25">
      <c r="B201">
        <f t="shared" si="61"/>
        <v>1.1392807327185244</v>
      </c>
      <c r="C201">
        <f t="shared" si="61"/>
        <v>1.012284518034346</v>
      </c>
      <c r="E201" s="2">
        <f t="shared" si="62"/>
        <v>0.62250414669453702</v>
      </c>
      <c r="F201">
        <f t="shared" si="62"/>
        <v>0.87822297164710394</v>
      </c>
    </row>
    <row r="202" spans="1:6" x14ac:dyDescent="0.25">
      <c r="B202">
        <f t="shared" si="61"/>
        <v>0.98957439247744305</v>
      </c>
      <c r="E202">
        <f t="shared" si="62"/>
        <v>0.62475636281933289</v>
      </c>
    </row>
    <row r="203" spans="1:6" x14ac:dyDescent="0.25">
      <c r="B203">
        <f t="shared" si="61"/>
        <v>1.0412307815856114</v>
      </c>
      <c r="C203">
        <f>LOG(C218)</f>
        <v>1.1527346431163692</v>
      </c>
      <c r="E203">
        <f t="shared" si="62"/>
        <v>0.8870600108870853</v>
      </c>
      <c r="F203">
        <f>LOG(F218)</f>
        <v>0.86933734608334945</v>
      </c>
    </row>
    <row r="204" spans="1:6" x14ac:dyDescent="0.25">
      <c r="B204">
        <f t="shared" si="61"/>
        <v>1.0427487232001209</v>
      </c>
      <c r="C204">
        <f>LOG(C219)</f>
        <v>1.1023856767796367</v>
      </c>
      <c r="E204">
        <f t="shared" si="62"/>
        <v>1.0829683814909945</v>
      </c>
      <c r="F204">
        <f>LOG(F219)</f>
        <v>0.82676782423474249</v>
      </c>
    </row>
    <row r="205" spans="1:6" x14ac:dyDescent="0.25">
      <c r="B205">
        <f t="shared" si="61"/>
        <v>1.0284044971451076</v>
      </c>
      <c r="C205">
        <f>LOG(C220)</f>
        <v>1.1858706552410698</v>
      </c>
      <c r="E205">
        <f t="shared" si="62"/>
        <v>0.73128247556708859</v>
      </c>
    </row>
    <row r="206" spans="1:6" x14ac:dyDescent="0.25">
      <c r="B206">
        <f t="shared" si="61"/>
        <v>0.9375229069362202</v>
      </c>
      <c r="E206">
        <f t="shared" si="62"/>
        <v>0.93299095703205159</v>
      </c>
    </row>
    <row r="207" spans="1:6" x14ac:dyDescent="0.25">
      <c r="B207">
        <f t="shared" si="61"/>
        <v>1.0056866083042915</v>
      </c>
      <c r="C207">
        <f>LOG(C222)</f>
        <v>1.1644807456010517</v>
      </c>
      <c r="E207">
        <f t="shared" si="62"/>
        <v>0.79930608026971484</v>
      </c>
    </row>
    <row r="208" spans="1:6" x14ac:dyDescent="0.25">
      <c r="B208">
        <f t="shared" si="61"/>
        <v>0.93299095703205159</v>
      </c>
      <c r="E208">
        <f t="shared" si="62"/>
        <v>1.0124449175998922</v>
      </c>
    </row>
    <row r="212" spans="1:6" x14ac:dyDescent="0.25">
      <c r="B212" s="5"/>
      <c r="C212" s="5"/>
      <c r="E212" s="5"/>
      <c r="F212" s="5"/>
    </row>
    <row r="213" spans="1:6" x14ac:dyDescent="0.25">
      <c r="A213" s="12" t="s">
        <v>18</v>
      </c>
      <c r="B213" s="41">
        <v>14.660500000000001</v>
      </c>
      <c r="C213" s="41">
        <v>12.1661</v>
      </c>
      <c r="D213" s="13"/>
      <c r="E213" s="41">
        <v>6.6097999999999999</v>
      </c>
      <c r="F213" s="41">
        <v>4.6875999999999998</v>
      </c>
    </row>
    <row r="214" spans="1:6" x14ac:dyDescent="0.25">
      <c r="B214" s="41">
        <v>10.2171</v>
      </c>
      <c r="C214" s="41">
        <v>12.4991</v>
      </c>
      <c r="E214" s="41">
        <v>6.1307</v>
      </c>
      <c r="F214" s="41">
        <v>9.7324000000000002</v>
      </c>
    </row>
    <row r="215" spans="1:6" x14ac:dyDescent="0.25">
      <c r="B215" s="41">
        <v>12.235099999999999</v>
      </c>
      <c r="C215" s="41">
        <v>14.850899999999999</v>
      </c>
      <c r="E215" s="41">
        <v>7.6353</v>
      </c>
      <c r="F215" s="41">
        <v>5.5289999999999999</v>
      </c>
    </row>
    <row r="216" spans="1:6" x14ac:dyDescent="0.25">
      <c r="B216" s="41">
        <v>13.781000000000001</v>
      </c>
      <c r="C216" s="41">
        <v>10.286899999999999</v>
      </c>
      <c r="E216" s="41">
        <v>4.1928000000000001</v>
      </c>
      <c r="F216" s="41">
        <v>7.5548000000000002</v>
      </c>
    </row>
    <row r="217" spans="1:6" x14ac:dyDescent="0.25">
      <c r="B217" s="41">
        <v>9.7628000000000004</v>
      </c>
      <c r="C217" s="41"/>
      <c r="E217" s="41">
        <v>4.2145999999999999</v>
      </c>
      <c r="F217" s="41"/>
    </row>
    <row r="218" spans="1:6" x14ac:dyDescent="0.25">
      <c r="B218" s="41">
        <v>10.995900000000001</v>
      </c>
      <c r="C218" s="41">
        <v>14.214600000000001</v>
      </c>
      <c r="E218" s="41">
        <v>7.7100999999999997</v>
      </c>
      <c r="F218" s="41">
        <v>7.4017999999999997</v>
      </c>
    </row>
    <row r="219" spans="1:6" x14ac:dyDescent="0.25">
      <c r="B219" s="41">
        <v>11.0344</v>
      </c>
      <c r="C219" s="41">
        <v>12.6586</v>
      </c>
      <c r="E219" s="41">
        <v>12.1051</v>
      </c>
      <c r="F219" s="41">
        <v>6.7107000000000001</v>
      </c>
    </row>
    <row r="220" spans="1:6" x14ac:dyDescent="0.25">
      <c r="B220" s="41">
        <v>10.6759</v>
      </c>
      <c r="C220" s="41">
        <v>15.3416</v>
      </c>
      <c r="E220" s="41">
        <v>5.3861999999999997</v>
      </c>
    </row>
    <row r="221" spans="1:6" x14ac:dyDescent="0.25">
      <c r="B221" s="41">
        <v>8.6600999999999999</v>
      </c>
      <c r="C221" s="41"/>
      <c r="E221" s="41">
        <v>8.5701999999999998</v>
      </c>
    </row>
    <row r="222" spans="1:6" x14ac:dyDescent="0.25">
      <c r="B222" s="41">
        <v>10.1318</v>
      </c>
      <c r="C222" s="41">
        <v>14.6043</v>
      </c>
      <c r="E222" s="41">
        <v>6.2995000000000001</v>
      </c>
    </row>
    <row r="223" spans="1:6" x14ac:dyDescent="0.25">
      <c r="B223" s="41">
        <v>8.5701999999999998</v>
      </c>
      <c r="E223" s="41">
        <v>10.290699999999999</v>
      </c>
    </row>
    <row r="224" spans="1:6" x14ac:dyDescent="0.25">
      <c r="B224" s="41">
        <v>6.2995000000000001</v>
      </c>
    </row>
    <row r="225" spans="1:6" x14ac:dyDescent="0.25">
      <c r="B225" s="41">
        <v>10.290699999999999</v>
      </c>
    </row>
    <row r="226" spans="1:6" x14ac:dyDescent="0.25">
      <c r="A226" s="13"/>
      <c r="B226" s="13"/>
      <c r="C226" s="13"/>
      <c r="D226" s="13"/>
      <c r="E226" s="13"/>
      <c r="F226" s="13"/>
    </row>
    <row r="230" spans="1:6" ht="28.5" x14ac:dyDescent="0.45">
      <c r="A230" s="1" t="s">
        <v>62</v>
      </c>
    </row>
    <row r="231" spans="1:6" x14ac:dyDescent="0.25">
      <c r="B231" s="5" t="s">
        <v>22</v>
      </c>
    </row>
    <row r="232" spans="1:6" x14ac:dyDescent="0.25">
      <c r="A232" s="8" t="s">
        <v>63</v>
      </c>
      <c r="B232" s="7" t="s">
        <v>6</v>
      </c>
      <c r="C232" s="7" t="s">
        <v>7</v>
      </c>
    </row>
    <row r="234" spans="1:6" x14ac:dyDescent="0.25">
      <c r="A234" s="9" t="s">
        <v>10</v>
      </c>
      <c r="B234" s="10">
        <f>AVERAGE(B250:B280)</f>
        <v>1.5964600000000002</v>
      </c>
      <c r="C234" s="10">
        <f>AVERAGE(C250:C280)</f>
        <v>1.4589198333333335</v>
      </c>
    </row>
    <row r="235" spans="1:6" x14ac:dyDescent="0.25">
      <c r="A235" s="9" t="s">
        <v>11</v>
      </c>
      <c r="B235">
        <f>_xlfn.STDEV.P(B250:B280)</f>
        <v>0.4058654549042906</v>
      </c>
      <c r="C235">
        <f>_xlfn.STDEV.P(C250:C280)</f>
        <v>0.20523769387989746</v>
      </c>
    </row>
    <row r="236" spans="1:6" x14ac:dyDescent="0.25">
      <c r="A236" s="9" t="s">
        <v>12</v>
      </c>
      <c r="B236">
        <f>COUNT(B250:B280)</f>
        <v>6</v>
      </c>
      <c r="C236">
        <f>COUNT(C250:C280)</f>
        <v>6</v>
      </c>
    </row>
    <row r="238" spans="1:6" x14ac:dyDescent="0.25">
      <c r="A238" s="9" t="s">
        <v>13</v>
      </c>
      <c r="B238">
        <f>B235/(SQRT(B236))</f>
        <v>0.16569387812301475</v>
      </c>
      <c r="C238">
        <f>C235/(SQRT(C236))</f>
        <v>8.378793766521378E-2</v>
      </c>
    </row>
    <row r="239" spans="1:6" x14ac:dyDescent="0.25">
      <c r="A239" s="9" t="s">
        <v>14</v>
      </c>
      <c r="B239" s="11">
        <f>_xlfn.F.TEST(B242:B249,C242:C249)</f>
        <v>0.44451165263945708</v>
      </c>
    </row>
    <row r="240" spans="1:6" x14ac:dyDescent="0.25">
      <c r="A240" s="9" t="s">
        <v>16</v>
      </c>
      <c r="B240" s="4">
        <f>_xlfn.T.TEST(B242:B249,C242:C249,2,2)</f>
        <v>0.67566557571121144</v>
      </c>
    </row>
    <row r="242" spans="1:3" x14ac:dyDescent="0.25">
      <c r="A242" s="12" t="s">
        <v>17</v>
      </c>
      <c r="B242" s="13">
        <f t="shared" ref="B242:B247" si="63">LOG(B250)</f>
        <v>0.11673588843729453</v>
      </c>
      <c r="C242" s="13"/>
    </row>
    <row r="243" spans="1:3" x14ac:dyDescent="0.25">
      <c r="B243">
        <f t="shared" si="63"/>
        <v>0.2772086536690595</v>
      </c>
      <c r="C243">
        <f>LOG(C251)</f>
        <v>0.17118536891669864</v>
      </c>
    </row>
    <row r="244" spans="1:3" x14ac:dyDescent="0.25">
      <c r="B244">
        <f t="shared" si="63"/>
        <v>0.14211841684082913</v>
      </c>
      <c r="C244">
        <f>LOG(C252)</f>
        <v>4.4117803793188158E-2</v>
      </c>
    </row>
    <row r="245" spans="1:3" x14ac:dyDescent="0.25">
      <c r="B245">
        <f t="shared" si="63"/>
        <v>0.19049613855781997</v>
      </c>
      <c r="C245">
        <f>LOG(C253)</f>
        <v>0.21539246020879535</v>
      </c>
    </row>
    <row r="246" spans="1:3" x14ac:dyDescent="0.25">
      <c r="B246">
        <f t="shared" si="63"/>
        <v>4.5720704260136066E-2</v>
      </c>
      <c r="C246">
        <f>LOG(C254)</f>
        <v>0.14432912789262936</v>
      </c>
    </row>
    <row r="247" spans="1:3" x14ac:dyDescent="0.25">
      <c r="B247">
        <f t="shared" si="63"/>
        <v>0.36705441975167452</v>
      </c>
      <c r="C247">
        <f>LOG(C255)</f>
        <v>0.24273815789256598</v>
      </c>
    </row>
    <row r="250" spans="1:3" x14ac:dyDescent="0.25">
      <c r="A250" s="12" t="s">
        <v>18</v>
      </c>
      <c r="B250" s="14">
        <v>1.308386</v>
      </c>
      <c r="C250" s="15">
        <v>1.378366</v>
      </c>
    </row>
    <row r="251" spans="1:3" x14ac:dyDescent="0.25">
      <c r="B251" s="24">
        <v>1.8932530000000001</v>
      </c>
      <c r="C251" s="26">
        <v>1.4831510000000001</v>
      </c>
    </row>
    <row r="252" spans="1:3" x14ac:dyDescent="0.25">
      <c r="B252" s="24">
        <v>1.3871340000000001</v>
      </c>
      <c r="C252" s="26">
        <v>1.106924</v>
      </c>
    </row>
    <row r="253" spans="1:3" x14ac:dyDescent="0.25">
      <c r="B253" s="24">
        <v>1.5505869999999999</v>
      </c>
      <c r="C253" s="26">
        <v>1.6420729999999999</v>
      </c>
    </row>
    <row r="254" spans="1:3" x14ac:dyDescent="0.25">
      <c r="B254" s="24">
        <v>1.1110169999999999</v>
      </c>
      <c r="C254" s="24">
        <v>1.3942129999999999</v>
      </c>
    </row>
    <row r="255" spans="1:3" x14ac:dyDescent="0.25">
      <c r="B255" s="24">
        <v>2.3283830000000001</v>
      </c>
      <c r="C255" s="24">
        <v>1.7487919999999999</v>
      </c>
    </row>
    <row r="256" spans="1:3" x14ac:dyDescent="0.25">
      <c r="B256" s="24"/>
      <c r="C256" s="24"/>
    </row>
    <row r="264" spans="2:3" x14ac:dyDescent="0.25">
      <c r="B264" s="24"/>
      <c r="C264" s="24"/>
    </row>
    <row r="274" spans="2:3" x14ac:dyDescent="0.25">
      <c r="B274" s="24"/>
      <c r="C274" s="24"/>
    </row>
    <row r="275" spans="2:3" x14ac:dyDescent="0.25">
      <c r="B275" s="24"/>
      <c r="C275" s="24"/>
    </row>
    <row r="276" spans="2:3" x14ac:dyDescent="0.25">
      <c r="B276" s="26"/>
      <c r="C276" s="26"/>
    </row>
    <row r="277" spans="2:3" x14ac:dyDescent="0.25">
      <c r="B277" s="26"/>
      <c r="C277" s="26"/>
    </row>
    <row r="278" spans="2:3" x14ac:dyDescent="0.25">
      <c r="B278" s="26"/>
      <c r="C278" s="26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zoomScale="40" zoomScaleNormal="40" workbookViewId="0">
      <selection sqref="A1:XFD1"/>
    </sheetView>
  </sheetViews>
  <sheetFormatPr defaultColWidth="11" defaultRowHeight="15.75" x14ac:dyDescent="0.25"/>
  <sheetData>
    <row r="1" spans="1:11" ht="28.5" x14ac:dyDescent="0.45">
      <c r="A1" s="1" t="s">
        <v>123</v>
      </c>
    </row>
    <row r="2" spans="1:11" ht="28.5" x14ac:dyDescent="0.45">
      <c r="A2" s="1"/>
    </row>
    <row r="3" spans="1:11" ht="28.5" x14ac:dyDescent="0.45">
      <c r="A3" s="1" t="s">
        <v>41</v>
      </c>
      <c r="I3" s="1"/>
    </row>
    <row r="4" spans="1:11" x14ac:dyDescent="0.25">
      <c r="B4" s="5" t="s">
        <v>23</v>
      </c>
      <c r="F4" s="5" t="s">
        <v>23</v>
      </c>
      <c r="J4" s="5" t="s">
        <v>23</v>
      </c>
    </row>
    <row r="5" spans="1:11" ht="18" x14ac:dyDescent="0.35">
      <c r="A5" s="8" t="s">
        <v>64</v>
      </c>
      <c r="B5" s="7" t="s">
        <v>6</v>
      </c>
      <c r="C5" s="7" t="s">
        <v>7</v>
      </c>
      <c r="E5" s="8" t="s">
        <v>65</v>
      </c>
      <c r="F5" s="7" t="s">
        <v>6</v>
      </c>
      <c r="G5" s="7" t="s">
        <v>7</v>
      </c>
      <c r="I5" s="8" t="s">
        <v>66</v>
      </c>
      <c r="J5" s="7" t="s">
        <v>6</v>
      </c>
      <c r="K5" s="7" t="s">
        <v>7</v>
      </c>
    </row>
    <row r="7" spans="1:11" x14ac:dyDescent="0.25">
      <c r="A7" s="9" t="s">
        <v>10</v>
      </c>
      <c r="B7" s="10">
        <f>AVERAGE(B30:B43)</f>
        <v>46.068888888888893</v>
      </c>
      <c r="C7" s="10">
        <f>AVERAGE(C30:C43)</f>
        <v>45.295461538461538</v>
      </c>
      <c r="E7" s="9" t="s">
        <v>10</v>
      </c>
      <c r="F7" s="10">
        <f>AVERAGE(F30:F43)</f>
        <v>35.593103333333332</v>
      </c>
      <c r="G7" s="10">
        <f>AVERAGE(G30:G43)</f>
        <v>19.771233846153848</v>
      </c>
      <c r="I7" s="9" t="s">
        <v>10</v>
      </c>
      <c r="J7" s="10">
        <f>AVERAGE(J30:J43)</f>
        <v>1.5069622222222219</v>
      </c>
      <c r="K7" s="10">
        <f>AVERAGE(K30:K43)</f>
        <v>3.4887936153846151</v>
      </c>
    </row>
    <row r="8" spans="1:11" x14ac:dyDescent="0.25">
      <c r="A8" s="9" t="s">
        <v>11</v>
      </c>
      <c r="B8">
        <f>_xlfn.STDEV.P(B30:B43)</f>
        <v>17.249672402328542</v>
      </c>
      <c r="C8">
        <f>_xlfn.STDEV.P(C30:C43)</f>
        <v>13.32121462679498</v>
      </c>
      <c r="E8" s="9" t="s">
        <v>11</v>
      </c>
      <c r="F8">
        <f>_xlfn.STDEV.P(F30:F43)</f>
        <v>16.691880515414283</v>
      </c>
      <c r="G8">
        <f>_xlfn.STDEV.P(G30:G43)</f>
        <v>10.86735229270011</v>
      </c>
      <c r="I8" s="9" t="s">
        <v>11</v>
      </c>
      <c r="J8">
        <f>_xlfn.STDEV.P(J30:J43)</f>
        <v>0.73966180208371513</v>
      </c>
      <c r="K8">
        <f>_xlfn.STDEV.P(K30:K43)</f>
        <v>2.1975313180720826</v>
      </c>
    </row>
    <row r="9" spans="1:11" x14ac:dyDescent="0.25">
      <c r="A9" s="9" t="s">
        <v>12</v>
      </c>
      <c r="B9">
        <f>COUNT(B30:B43)</f>
        <v>9</v>
      </c>
      <c r="C9">
        <f>COUNT(C30:C43)</f>
        <v>13</v>
      </c>
      <c r="E9" s="9" t="s">
        <v>12</v>
      </c>
      <c r="F9">
        <f>COUNT(F30:F43)</f>
        <v>9</v>
      </c>
      <c r="G9">
        <f>COUNT(G30:G43)</f>
        <v>13</v>
      </c>
      <c r="I9" s="9" t="s">
        <v>12</v>
      </c>
      <c r="J9">
        <f>COUNT(J30:J43)</f>
        <v>9</v>
      </c>
      <c r="K9">
        <f>COUNT(K30:K43)</f>
        <v>13</v>
      </c>
    </row>
    <row r="11" spans="1:11" x14ac:dyDescent="0.25">
      <c r="A11" s="9" t="s">
        <v>13</v>
      </c>
      <c r="B11">
        <f>B8/(SQRT(B9))</f>
        <v>5.7498908007761811</v>
      </c>
      <c r="C11">
        <f>C8/(SQRT(C9))</f>
        <v>3.6946401837207841</v>
      </c>
      <c r="E11" s="9" t="s">
        <v>13</v>
      </c>
      <c r="F11">
        <f>F8/(SQRT(F9))</f>
        <v>5.5639601718047613</v>
      </c>
      <c r="G11">
        <f>G8/(SQRT(G9))</f>
        <v>3.0140612246047223</v>
      </c>
      <c r="I11" s="9" t="s">
        <v>13</v>
      </c>
      <c r="J11">
        <f>J8/(SQRT(J9))</f>
        <v>0.24655393402790504</v>
      </c>
      <c r="K11">
        <f>K8/(SQRT(K9))</f>
        <v>0.60948552667283529</v>
      </c>
    </row>
    <row r="12" spans="1:11" x14ac:dyDescent="0.25">
      <c r="A12" s="9" t="s">
        <v>14</v>
      </c>
      <c r="B12" s="11">
        <f>_xlfn.F.TEST(B15:B29,C15:C29)</f>
        <v>0.28068417817419455</v>
      </c>
      <c r="E12" s="9" t="s">
        <v>14</v>
      </c>
      <c r="F12" s="11">
        <f>_xlfn.F.TEST(F15:F29,G15:G29)</f>
        <v>0.75496437686961726</v>
      </c>
      <c r="I12" s="9" t="s">
        <v>14</v>
      </c>
      <c r="J12" s="11">
        <f>_xlfn.F.TEST(J15:J29,K15:K29)</f>
        <v>0.13029274138261673</v>
      </c>
    </row>
    <row r="13" spans="1:11" x14ac:dyDescent="0.25">
      <c r="A13" s="9" t="s">
        <v>16</v>
      </c>
      <c r="B13" s="4">
        <f>_xlfn.T.TEST(B15:B29,C15:C29,2,2)</f>
        <v>0.819300128508333</v>
      </c>
      <c r="E13" s="9" t="s">
        <v>16</v>
      </c>
      <c r="F13" s="4">
        <f>_xlfn.T.TEST(F15:F29,G15:G29,2,2)</f>
        <v>2.5370496535787296E-2</v>
      </c>
      <c r="I13" s="9" t="s">
        <v>16</v>
      </c>
      <c r="J13" s="4">
        <f>_xlfn.T.TEST(J15:J29,K15:K29,2,2)</f>
        <v>1.4340406149625826E-2</v>
      </c>
    </row>
    <row r="14" spans="1:11" x14ac:dyDescent="0.25">
      <c r="F14" s="5"/>
      <c r="G14" s="5"/>
      <c r="J14" s="5"/>
      <c r="K14" s="5"/>
    </row>
    <row r="15" spans="1:11" x14ac:dyDescent="0.25">
      <c r="A15" s="12" t="s">
        <v>17</v>
      </c>
      <c r="B15" s="13">
        <f t="shared" ref="B15:C18" si="0">LOG(B30)</f>
        <v>1.7846030298541125</v>
      </c>
      <c r="C15" s="13">
        <f t="shared" si="0"/>
        <v>1.4725516831144279</v>
      </c>
      <c r="E15" s="12" t="s">
        <v>17</v>
      </c>
      <c r="F15">
        <f t="shared" ref="F15:G27" si="1">LOG(F30)</f>
        <v>1.2481964903280935</v>
      </c>
      <c r="G15">
        <f t="shared" si="1"/>
        <v>1.467326869904469</v>
      </c>
      <c r="I15" s="12" t="s">
        <v>17</v>
      </c>
      <c r="J15">
        <f t="shared" ref="J15:K27" si="2">LOG(J30)</f>
        <v>0.53641954712773365</v>
      </c>
      <c r="K15">
        <f t="shared" si="2"/>
        <v>1.3511333465899921E-2</v>
      </c>
    </row>
    <row r="16" spans="1:11" x14ac:dyDescent="0.25">
      <c r="B16">
        <f t="shared" si="0"/>
        <v>1.5274623365537467</v>
      </c>
      <c r="C16">
        <f t="shared" si="0"/>
        <v>1.5007440445986693</v>
      </c>
      <c r="F16">
        <f t="shared" si="1"/>
        <v>1.3123741412205572</v>
      </c>
      <c r="G16">
        <f t="shared" si="1"/>
        <v>1.359174434659953</v>
      </c>
      <c r="J16">
        <f t="shared" si="2"/>
        <v>0.21508211501317501</v>
      </c>
      <c r="K16">
        <f t="shared" si="2"/>
        <v>0.42870159962305426</v>
      </c>
    </row>
    <row r="17" spans="1:19" x14ac:dyDescent="0.25">
      <c r="B17">
        <f t="shared" si="0"/>
        <v>1.3441957158714348</v>
      </c>
      <c r="C17">
        <f t="shared" si="0"/>
        <v>1.582290682718994</v>
      </c>
      <c r="F17">
        <f t="shared" si="1"/>
        <v>1.0842544591112291</v>
      </c>
      <c r="G17">
        <f t="shared" si="1"/>
        <v>1.6256735267984501</v>
      </c>
      <c r="J17">
        <f t="shared" si="2"/>
        <v>0.25995205992225418</v>
      </c>
      <c r="K17">
        <f t="shared" si="2"/>
        <v>-3.8322676594634751E-2</v>
      </c>
    </row>
    <row r="18" spans="1:19" x14ac:dyDescent="0.25">
      <c r="B18">
        <f t="shared" si="0"/>
        <v>1.6683812568529635</v>
      </c>
      <c r="C18">
        <f t="shared" si="0"/>
        <v>1.7259565288399183</v>
      </c>
      <c r="F18">
        <f t="shared" si="1"/>
        <v>1.628227444670838</v>
      </c>
      <c r="G18">
        <f t="shared" si="1"/>
        <v>1.5568588856145313</v>
      </c>
      <c r="J18">
        <f t="shared" si="2"/>
        <v>5.1654084113286411E-2</v>
      </c>
      <c r="K18">
        <f t="shared" si="2"/>
        <v>0.19686674724923908</v>
      </c>
    </row>
    <row r="19" spans="1:19" x14ac:dyDescent="0.25">
      <c r="B19">
        <f>LOG(B34)</f>
        <v>1.5884621942531092</v>
      </c>
      <c r="C19">
        <f>LOG(C32)</f>
        <v>1.582290682718994</v>
      </c>
      <c r="F19">
        <f t="shared" si="1"/>
        <v>1.5988205890921456</v>
      </c>
      <c r="G19">
        <f t="shared" si="1"/>
        <v>1.4225890191884205</v>
      </c>
      <c r="J19">
        <f t="shared" si="2"/>
        <v>-2.7709338446166021E-3</v>
      </c>
      <c r="K19">
        <f t="shared" si="2"/>
        <v>0.15311333151060924</v>
      </c>
    </row>
    <row r="20" spans="1:19" x14ac:dyDescent="0.25">
      <c r="C20">
        <f>LOG(C33)</f>
        <v>1.7259565288399183</v>
      </c>
      <c r="G20">
        <f t="shared" si="1"/>
        <v>1.2305000118414706</v>
      </c>
      <c r="K20">
        <f t="shared" si="2"/>
        <v>0.39600744770516161</v>
      </c>
    </row>
    <row r="21" spans="1:19" x14ac:dyDescent="0.25">
      <c r="C21">
        <f t="shared" ref="C21:C27" si="3">LOG(C36)</f>
        <v>1.6568740616171607</v>
      </c>
      <c r="G21">
        <f t="shared" si="1"/>
        <v>1.3337091828972725</v>
      </c>
      <c r="K21">
        <f t="shared" si="2"/>
        <v>0.32316481987418288</v>
      </c>
    </row>
    <row r="22" spans="1:19" x14ac:dyDescent="0.25">
      <c r="B22">
        <f>LOG(B37)</f>
        <v>1.7480755611954877</v>
      </c>
      <c r="C22">
        <f t="shared" si="3"/>
        <v>1.905104775571328</v>
      </c>
      <c r="F22">
        <f>LOG(F37)</f>
        <v>1.6982817974560855</v>
      </c>
      <c r="G22">
        <f t="shared" si="1"/>
        <v>1.0860678296837787</v>
      </c>
      <c r="J22">
        <f>LOG(J37)</f>
        <v>5.7628072955568453E-2</v>
      </c>
      <c r="K22">
        <f t="shared" si="2"/>
        <v>0.81905013846547192</v>
      </c>
    </row>
    <row r="23" spans="1:19" x14ac:dyDescent="0.25">
      <c r="B23">
        <f>LOG(B38)</f>
        <v>1.9213664880409769</v>
      </c>
      <c r="C23">
        <f t="shared" si="3"/>
        <v>1.6042692643159771</v>
      </c>
      <c r="F23">
        <f>LOG(F38)</f>
        <v>1.8282460242334033</v>
      </c>
      <c r="G23">
        <f t="shared" si="1"/>
        <v>0.70774896643029495</v>
      </c>
      <c r="J23">
        <f>LOG(J38)</f>
        <v>7.8964044501760575E-2</v>
      </c>
      <c r="K23">
        <f t="shared" si="2"/>
        <v>0.8965262174895553</v>
      </c>
    </row>
    <row r="24" spans="1:19" x14ac:dyDescent="0.25">
      <c r="B24">
        <f>LOG(B39)</f>
        <v>1.5721277878770994</v>
      </c>
      <c r="C24">
        <f t="shared" si="3"/>
        <v>1.6229389692114899</v>
      </c>
      <c r="F24">
        <f>LOG(F39)</f>
        <v>1.6377128235139231</v>
      </c>
      <c r="G24">
        <f t="shared" si="1"/>
        <v>1.070370390367003</v>
      </c>
      <c r="J24">
        <f>LOG(J39)</f>
        <v>-6.227153123339748E-2</v>
      </c>
      <c r="K24">
        <f t="shared" si="2"/>
        <v>0.55258305198173041</v>
      </c>
      <c r="R24" s="49"/>
      <c r="S24" s="49"/>
    </row>
    <row r="25" spans="1:19" x14ac:dyDescent="0.25">
      <c r="B25">
        <f>LOG(B40)</f>
        <v>1.5541073945961188</v>
      </c>
      <c r="C25">
        <f t="shared" si="3"/>
        <v>1.6630787133786959</v>
      </c>
      <c r="F25">
        <f>LOG(F40)</f>
        <v>1.4328514865425799</v>
      </c>
      <c r="G25">
        <f t="shared" si="1"/>
        <v>0.87344267547546017</v>
      </c>
      <c r="J25">
        <f>LOG(J40)</f>
        <v>0.12570892597265296</v>
      </c>
      <c r="K25">
        <f t="shared" si="2"/>
        <v>0.78963006100623789</v>
      </c>
      <c r="R25" s="49"/>
      <c r="S25" s="49"/>
    </row>
    <row r="26" spans="1:19" x14ac:dyDescent="0.25">
      <c r="C26">
        <f t="shared" si="3"/>
        <v>1.8098255965174974</v>
      </c>
      <c r="G26">
        <f t="shared" si="1"/>
        <v>1.1838484224939088</v>
      </c>
      <c r="K26">
        <f t="shared" si="2"/>
        <v>0.70199084929291955</v>
      </c>
      <c r="R26" s="49"/>
      <c r="S26" s="49"/>
    </row>
    <row r="27" spans="1:19" x14ac:dyDescent="0.25">
      <c r="C27">
        <f t="shared" si="3"/>
        <v>1.5787308719527737</v>
      </c>
      <c r="G27">
        <f t="shared" si="1"/>
        <v>0.98803874054127261</v>
      </c>
      <c r="K27">
        <f t="shared" si="2"/>
        <v>0.59068582619073129</v>
      </c>
      <c r="R27" s="49"/>
      <c r="S27" s="49"/>
    </row>
    <row r="28" spans="1:19" x14ac:dyDescent="0.25">
      <c r="R28" s="49"/>
      <c r="S28" s="49"/>
    </row>
    <row r="29" spans="1:19" x14ac:dyDescent="0.25">
      <c r="B29" s="5"/>
      <c r="C29" s="5"/>
      <c r="R29" s="49"/>
      <c r="S29" s="49"/>
    </row>
    <row r="30" spans="1:19" x14ac:dyDescent="0.25">
      <c r="A30" s="12" t="s">
        <v>18</v>
      </c>
      <c r="B30">
        <v>60.898000000000003</v>
      </c>
      <c r="C30">
        <v>29.686</v>
      </c>
      <c r="E30" s="12" t="s">
        <v>18</v>
      </c>
      <c r="F30" s="14">
        <v>17.709099999999999</v>
      </c>
      <c r="G30" s="15">
        <v>29.331</v>
      </c>
      <c r="I30" s="12" t="s">
        <v>18</v>
      </c>
      <c r="J30" s="14">
        <v>3.4388999999999998</v>
      </c>
      <c r="K30" s="15">
        <v>1.0316000000000001</v>
      </c>
      <c r="R30" s="49"/>
      <c r="S30" s="49"/>
    </row>
    <row r="31" spans="1:19" x14ac:dyDescent="0.25">
      <c r="B31">
        <v>33.686999999999998</v>
      </c>
      <c r="C31">
        <v>31.677</v>
      </c>
      <c r="F31" s="24">
        <v>20.529299999999999</v>
      </c>
      <c r="G31" s="26">
        <v>22.865169999999999</v>
      </c>
      <c r="J31" s="24">
        <v>1.6409</v>
      </c>
      <c r="K31" s="26">
        <v>2.6835</v>
      </c>
      <c r="R31" s="49"/>
      <c r="S31" s="49"/>
    </row>
    <row r="32" spans="1:19" x14ac:dyDescent="0.25">
      <c r="B32">
        <v>22.09</v>
      </c>
      <c r="C32">
        <v>38.22</v>
      </c>
      <c r="F32" s="24">
        <v>12.141</v>
      </c>
      <c r="G32" s="24">
        <v>42.235100000000003</v>
      </c>
      <c r="J32" s="24">
        <v>1.8194999999999999</v>
      </c>
      <c r="K32" s="26">
        <v>0.91554000000000002</v>
      </c>
      <c r="R32" s="49"/>
      <c r="S32" s="49"/>
    </row>
    <row r="33" spans="1:19" x14ac:dyDescent="0.25">
      <c r="B33">
        <v>46.599499999999999</v>
      </c>
      <c r="C33">
        <v>53.205500000000001</v>
      </c>
      <c r="F33" s="24">
        <v>42.484200000000001</v>
      </c>
      <c r="G33" s="24">
        <v>36.046149999999997</v>
      </c>
      <c r="J33" s="24">
        <v>1.1263000000000001</v>
      </c>
      <c r="K33" s="26">
        <v>1.5734999999999999</v>
      </c>
      <c r="R33" s="49"/>
      <c r="S33" s="49"/>
    </row>
    <row r="34" spans="1:19" x14ac:dyDescent="0.25">
      <c r="B34">
        <v>38.767000000000003</v>
      </c>
      <c r="C34">
        <v>37.328000000000003</v>
      </c>
      <c r="F34" s="24">
        <v>39.702750000000002</v>
      </c>
      <c r="G34" s="24">
        <v>26.459949999999999</v>
      </c>
      <c r="J34" s="24">
        <v>0.99363999999999997</v>
      </c>
      <c r="K34" s="24">
        <v>1.4227000000000001</v>
      </c>
      <c r="R34" s="49"/>
      <c r="S34" s="49"/>
    </row>
    <row r="35" spans="1:19" x14ac:dyDescent="0.25">
      <c r="C35">
        <v>42.316000000000003</v>
      </c>
      <c r="F35" s="48"/>
      <c r="G35" s="24">
        <v>17.001999999999999</v>
      </c>
      <c r="J35" s="24"/>
      <c r="K35" s="24">
        <v>2.4889000000000001</v>
      </c>
      <c r="R35" s="49"/>
      <c r="S35" s="49"/>
    </row>
    <row r="36" spans="1:19" x14ac:dyDescent="0.25">
      <c r="C36">
        <v>45.381</v>
      </c>
      <c r="F36" s="48"/>
      <c r="G36" s="24">
        <v>21.562999999999999</v>
      </c>
      <c r="J36" s="24"/>
      <c r="K36" s="24">
        <v>2.1045769999999999</v>
      </c>
      <c r="R36" s="49"/>
      <c r="S36" s="49"/>
    </row>
    <row r="37" spans="1:19" x14ac:dyDescent="0.25">
      <c r="B37">
        <v>55.985500000000002</v>
      </c>
      <c r="C37">
        <v>80.372</v>
      </c>
      <c r="F37" s="24">
        <v>49.920830000000002</v>
      </c>
      <c r="G37" s="24">
        <v>12.191800000000001</v>
      </c>
      <c r="J37" s="24">
        <v>1.1418999999999999</v>
      </c>
      <c r="K37" s="24">
        <v>6.5925000000000002</v>
      </c>
    </row>
    <row r="38" spans="1:19" x14ac:dyDescent="0.25">
      <c r="B38">
        <v>83.438500000000005</v>
      </c>
      <c r="C38">
        <v>40.204000000000001</v>
      </c>
      <c r="F38" s="26">
        <v>67.335800000000006</v>
      </c>
      <c r="G38" s="26">
        <v>5.1021000000000001</v>
      </c>
      <c r="J38" s="24">
        <v>1.1994</v>
      </c>
      <c r="K38" s="24">
        <v>7.88</v>
      </c>
    </row>
    <row r="39" spans="1:19" x14ac:dyDescent="0.25">
      <c r="B39">
        <v>37.335999999999999</v>
      </c>
      <c r="C39">
        <v>41.97</v>
      </c>
      <c r="F39" s="26">
        <v>43.4223</v>
      </c>
      <c r="G39" s="26">
        <v>11.759</v>
      </c>
      <c r="J39" s="24">
        <v>0.86641999999999997</v>
      </c>
      <c r="K39" s="24">
        <v>3.5693000000000001</v>
      </c>
    </row>
    <row r="40" spans="1:19" x14ac:dyDescent="0.25">
      <c r="B40">
        <v>35.8185</v>
      </c>
      <c r="C40">
        <v>46.033999999999999</v>
      </c>
      <c r="F40">
        <v>27.092649999999999</v>
      </c>
      <c r="G40" s="26">
        <v>7.4721000000000002</v>
      </c>
      <c r="J40" s="26">
        <v>1.3357000000000001</v>
      </c>
      <c r="K40" s="26">
        <v>6.1607000000000003</v>
      </c>
    </row>
    <row r="41" spans="1:19" x14ac:dyDescent="0.25">
      <c r="C41">
        <v>64.539500000000004</v>
      </c>
      <c r="F41" s="2"/>
      <c r="G41">
        <v>15.27033</v>
      </c>
      <c r="J41" s="26"/>
      <c r="K41" s="26">
        <v>5.0349000000000004</v>
      </c>
    </row>
    <row r="42" spans="1:19" x14ac:dyDescent="0.25">
      <c r="C42">
        <v>37.908000000000001</v>
      </c>
      <c r="F42" s="2"/>
      <c r="G42">
        <v>9.7283399999999993</v>
      </c>
      <c r="J42" s="26"/>
      <c r="K42" s="26">
        <v>3.8965999999999998</v>
      </c>
    </row>
    <row r="43" spans="1:19" x14ac:dyDescent="0.25">
      <c r="B43" s="5"/>
      <c r="F43" s="5"/>
    </row>
    <row r="44" spans="1:19" x14ac:dyDescent="0.25">
      <c r="A44" s="13"/>
      <c r="C44" s="13"/>
      <c r="E44" s="13"/>
      <c r="G44" s="13"/>
      <c r="I44" s="13"/>
      <c r="J44" s="13"/>
      <c r="K44" s="13"/>
    </row>
    <row r="50" spans="1:11" ht="28.5" x14ac:dyDescent="0.45">
      <c r="I50" s="1"/>
    </row>
    <row r="51" spans="1:11" x14ac:dyDescent="0.25">
      <c r="B51" s="5" t="s">
        <v>23</v>
      </c>
      <c r="F51" s="5" t="s">
        <v>23</v>
      </c>
      <c r="J51" s="5" t="s">
        <v>23</v>
      </c>
    </row>
    <row r="52" spans="1:11" ht="18.75" x14ac:dyDescent="0.35">
      <c r="A52" s="8" t="s">
        <v>67</v>
      </c>
      <c r="B52" s="7" t="s">
        <v>6</v>
      </c>
      <c r="C52" s="7" t="s">
        <v>7</v>
      </c>
      <c r="E52" s="8" t="s">
        <v>68</v>
      </c>
      <c r="F52" s="7" t="s">
        <v>6</v>
      </c>
      <c r="G52" s="7" t="s">
        <v>7</v>
      </c>
      <c r="I52" s="8" t="s">
        <v>69</v>
      </c>
      <c r="J52" s="7" t="s">
        <v>6</v>
      </c>
      <c r="K52" s="7" t="s">
        <v>7</v>
      </c>
    </row>
    <row r="54" spans="1:11" x14ac:dyDescent="0.25">
      <c r="A54" s="9" t="s">
        <v>10</v>
      </c>
      <c r="B54" s="10">
        <f>AVERAGE(B77:B90)</f>
        <v>10.896710222222222</v>
      </c>
      <c r="C54" s="10">
        <f>AVERAGE(C77:C90)</f>
        <v>3.9745711538461541</v>
      </c>
      <c r="E54" s="9" t="s">
        <v>10</v>
      </c>
      <c r="F54" s="10">
        <f>AVERAGE(F77:F90)</f>
        <v>6.7736893333333335</v>
      </c>
      <c r="G54" s="10">
        <f>AVERAGE(G77:G90)</f>
        <v>3.8082415384615382</v>
      </c>
      <c r="I54" s="9" t="s">
        <v>10</v>
      </c>
      <c r="J54" s="10">
        <f>AVERAGE(J77:J90)</f>
        <v>1.7702558888888891</v>
      </c>
      <c r="K54" s="10">
        <f>AVERAGE(K77:K90)</f>
        <v>1.7852701538461537</v>
      </c>
    </row>
    <row r="55" spans="1:11" x14ac:dyDescent="0.25">
      <c r="A55" s="9" t="s">
        <v>11</v>
      </c>
      <c r="B55">
        <f>_xlfn.STDEV.P(B77:B90)</f>
        <v>7.7936454016105241</v>
      </c>
      <c r="C55">
        <f>_xlfn.STDEV.P(C77:C90)</f>
        <v>1.6136182414126541</v>
      </c>
      <c r="E55" s="9" t="s">
        <v>11</v>
      </c>
      <c r="F55">
        <f>_xlfn.STDEV.P(F77:F90)</f>
        <v>3.6846638251257349</v>
      </c>
      <c r="G55">
        <f>_xlfn.STDEV.P(G77:G90)</f>
        <v>1.3914186014415204</v>
      </c>
      <c r="I55" s="9" t="s">
        <v>11</v>
      </c>
      <c r="J55">
        <f>_xlfn.STDEV.P(J77:J90)</f>
        <v>0.81693028588129779</v>
      </c>
      <c r="K55">
        <f>_xlfn.STDEV.P(K77:K90)</f>
        <v>1.3497256327836435</v>
      </c>
    </row>
    <row r="56" spans="1:11" x14ac:dyDescent="0.25">
      <c r="A56" s="9" t="s">
        <v>12</v>
      </c>
      <c r="B56">
        <f>COUNT(B77:B90)</f>
        <v>9</v>
      </c>
      <c r="C56">
        <f>COUNT(C77:C90)</f>
        <v>13</v>
      </c>
      <c r="E56" s="9" t="s">
        <v>12</v>
      </c>
      <c r="F56">
        <f>COUNT(F77:F90)</f>
        <v>9</v>
      </c>
      <c r="G56">
        <f>COUNT(G77:G90)</f>
        <v>13</v>
      </c>
      <c r="I56" s="9" t="s">
        <v>12</v>
      </c>
      <c r="J56">
        <f>COUNT(J77:J90)</f>
        <v>9</v>
      </c>
      <c r="K56">
        <f>COUNT(K77:K90)</f>
        <v>13</v>
      </c>
    </row>
    <row r="58" spans="1:11" x14ac:dyDescent="0.25">
      <c r="A58" s="9" t="s">
        <v>13</v>
      </c>
      <c r="B58">
        <f>B55/(SQRT(B56))</f>
        <v>2.5978818005368414</v>
      </c>
      <c r="C58">
        <f>C55/(SQRT(C56))</f>
        <v>0.44753717757210421</v>
      </c>
      <c r="E58" s="9" t="s">
        <v>13</v>
      </c>
      <c r="F58">
        <f>F55/(SQRT(F56))</f>
        <v>1.2282212750419117</v>
      </c>
      <c r="G58">
        <f>G55/(SQRT(G56))</f>
        <v>0.38591008562552265</v>
      </c>
      <c r="I58" s="9" t="s">
        <v>13</v>
      </c>
      <c r="J58">
        <f>J55/(SQRT(J56))</f>
        <v>0.27231009529376593</v>
      </c>
      <c r="K58">
        <f>K55/(SQRT(K56))</f>
        <v>0.37434653667765433</v>
      </c>
    </row>
    <row r="59" spans="1:11" x14ac:dyDescent="0.25">
      <c r="A59" s="9" t="s">
        <v>14</v>
      </c>
      <c r="B59" s="11">
        <f>_xlfn.F.TEST(B62:B76,C62:C76)</f>
        <v>0.50379281363457928</v>
      </c>
      <c r="E59" s="9" t="s">
        <v>14</v>
      </c>
      <c r="F59" s="11">
        <f>_xlfn.F.TEST(F62:F76,G62:G76)</f>
        <v>0.25987066572993672</v>
      </c>
      <c r="I59" s="9" t="s">
        <v>14</v>
      </c>
      <c r="J59" s="11">
        <f>_xlfn.F.TEST(J62:J76,K62:K76)</f>
        <v>0.52838823151564895</v>
      </c>
    </row>
    <row r="60" spans="1:11" x14ac:dyDescent="0.25">
      <c r="A60" s="9" t="s">
        <v>16</v>
      </c>
      <c r="B60" s="4">
        <f>_xlfn.T.TEST(B62:B76,C62:C76,2,2)</f>
        <v>1.30105203594363E-3</v>
      </c>
      <c r="E60" s="9" t="s">
        <v>16</v>
      </c>
      <c r="F60" s="4">
        <f>_xlfn.T.TEST(F62:F76,G62:G76,2,2)</f>
        <v>4.0658198429512099E-2</v>
      </c>
      <c r="I60" s="9" t="s">
        <v>16</v>
      </c>
      <c r="J60" s="4">
        <f>_xlfn.T.TEST(J62:J76,K62:K76,2,2)</f>
        <v>0.71005899624468294</v>
      </c>
    </row>
    <row r="61" spans="1:11" x14ac:dyDescent="0.25">
      <c r="F61" s="5"/>
      <c r="G61" s="5"/>
      <c r="J61" s="5"/>
      <c r="K61" s="5"/>
    </row>
    <row r="62" spans="1:11" x14ac:dyDescent="0.25">
      <c r="A62" s="12" t="s">
        <v>17</v>
      </c>
      <c r="B62" s="13">
        <f t="shared" ref="B62:C74" si="4">LOG(B77)</f>
        <v>0.87382715759128249</v>
      </c>
      <c r="C62" s="13">
        <f t="shared" si="4"/>
        <v>0.62443845496190564</v>
      </c>
      <c r="E62" s="12" t="s">
        <v>17</v>
      </c>
      <c r="F62">
        <f t="shared" ref="F62:G70" si="5">LOG(F77)</f>
        <v>0.41805788560374618</v>
      </c>
      <c r="G62">
        <f t="shared" si="5"/>
        <v>0.61373180780784498</v>
      </c>
      <c r="I62" s="12" t="s">
        <v>17</v>
      </c>
      <c r="J62">
        <f t="shared" ref="J62:K70" si="6">LOG(J77)</f>
        <v>0.45576915156651565</v>
      </c>
      <c r="K62">
        <f t="shared" si="6"/>
        <v>7.7588698596161455E-3</v>
      </c>
    </row>
    <row r="63" spans="1:11" x14ac:dyDescent="0.25">
      <c r="B63">
        <f t="shared" si="4"/>
        <v>0.81469937329920161</v>
      </c>
      <c r="C63">
        <f t="shared" si="4"/>
        <v>0.50791885331607811</v>
      </c>
      <c r="F63">
        <f t="shared" si="5"/>
        <v>0.38566685613364726</v>
      </c>
      <c r="G63">
        <f t="shared" si="5"/>
        <v>0.6337310738230344</v>
      </c>
      <c r="J63">
        <f t="shared" si="6"/>
        <v>0.42903243397383384</v>
      </c>
      <c r="K63">
        <f t="shared" si="6"/>
        <v>0.57212790419765447</v>
      </c>
    </row>
    <row r="64" spans="1:11" x14ac:dyDescent="0.25">
      <c r="B64">
        <f t="shared" si="4"/>
        <v>0.57324941336093049</v>
      </c>
      <c r="C64">
        <f t="shared" si="4"/>
        <v>0.59623543615628605</v>
      </c>
      <c r="F64">
        <f t="shared" si="5"/>
        <v>0.77327654432624826</v>
      </c>
      <c r="G64">
        <f t="shared" si="5"/>
        <v>0.79387220867561636</v>
      </c>
      <c r="J64">
        <f t="shared" si="6"/>
        <v>-0.20002708205802033</v>
      </c>
      <c r="K64">
        <f t="shared" si="6"/>
        <v>-0.16278036362904921</v>
      </c>
    </row>
    <row r="65" spans="1:11" x14ac:dyDescent="0.25">
      <c r="B65">
        <f t="shared" si="4"/>
        <v>0.84457502077557123</v>
      </c>
      <c r="C65">
        <f t="shared" si="4"/>
        <v>0.5564697925553409</v>
      </c>
      <c r="F65">
        <f t="shared" si="5"/>
        <v>0.683422063453066</v>
      </c>
      <c r="G65">
        <f t="shared" si="5"/>
        <v>0.74354394251605604</v>
      </c>
      <c r="J65">
        <f t="shared" si="6"/>
        <v>0.15543655133856221</v>
      </c>
      <c r="K65">
        <f t="shared" si="6"/>
        <v>-0.13489721033861116</v>
      </c>
    </row>
    <row r="66" spans="1:11" x14ac:dyDescent="0.25">
      <c r="B66">
        <f t="shared" si="4"/>
        <v>0.78826384884564327</v>
      </c>
      <c r="C66">
        <f t="shared" si="4"/>
        <v>0.53635879797646235</v>
      </c>
      <c r="F66">
        <f t="shared" si="5"/>
        <v>0.87061345155628556</v>
      </c>
      <c r="G66">
        <f t="shared" si="5"/>
        <v>0.69012703058017177</v>
      </c>
      <c r="J66">
        <f t="shared" si="6"/>
        <v>-8.2504468307122256E-2</v>
      </c>
      <c r="K66">
        <f t="shared" si="6"/>
        <v>-1.358859607036754E-3</v>
      </c>
    </row>
    <row r="67" spans="1:11" x14ac:dyDescent="0.25">
      <c r="C67">
        <f t="shared" si="4"/>
        <v>0.63336259602384337</v>
      </c>
      <c r="F67">
        <f t="shared" si="5"/>
        <v>1.086051443323228</v>
      </c>
      <c r="G67">
        <f t="shared" si="5"/>
        <v>0.34732435481265705</v>
      </c>
      <c r="J67">
        <f t="shared" si="6"/>
        <v>-0.10846254232743553</v>
      </c>
      <c r="K67">
        <f t="shared" si="6"/>
        <v>0.28603836678004591</v>
      </c>
    </row>
    <row r="68" spans="1:11" x14ac:dyDescent="0.25">
      <c r="B68">
        <f>LOG(B83)</f>
        <v>0.98198128994773515</v>
      </c>
      <c r="C68">
        <f t="shared" si="4"/>
        <v>0.81204215726749229</v>
      </c>
      <c r="F68">
        <f t="shared" si="5"/>
        <v>1.1053302985113891</v>
      </c>
      <c r="G68">
        <f t="shared" si="5"/>
        <v>0.68502622019456783</v>
      </c>
      <c r="J68">
        <f t="shared" si="6"/>
        <v>0.31926600019638107</v>
      </c>
      <c r="K68">
        <f t="shared" si="6"/>
        <v>0.1270159857858677</v>
      </c>
    </row>
    <row r="69" spans="1:11" x14ac:dyDescent="0.25">
      <c r="B69">
        <f>LOG(B84)</f>
        <v>1.4598887776006597</v>
      </c>
      <c r="C69">
        <f t="shared" si="4"/>
        <v>0.62836021457172708</v>
      </c>
      <c r="F69">
        <f t="shared" si="5"/>
        <v>0.96442478158944134</v>
      </c>
      <c r="G69">
        <f t="shared" si="5"/>
        <v>0.55900263947841067</v>
      </c>
      <c r="J69">
        <f t="shared" si="6"/>
        <v>0.37141663622207349</v>
      </c>
      <c r="K69">
        <f t="shared" si="6"/>
        <v>0.23248786635298624</v>
      </c>
    </row>
    <row r="70" spans="1:11" x14ac:dyDescent="0.25">
      <c r="B70">
        <f>LOG(B85)</f>
        <v>1.3153948913463274</v>
      </c>
      <c r="C70">
        <f t="shared" si="4"/>
        <v>1.2817828596161174E-2</v>
      </c>
      <c r="F70">
        <f t="shared" si="5"/>
        <v>0.55436739511008637</v>
      </c>
      <c r="G70">
        <f t="shared" si="5"/>
        <v>0.64407248547429163</v>
      </c>
      <c r="J70">
        <f t="shared" si="6"/>
        <v>0.35903822837938365</v>
      </c>
      <c r="K70">
        <f t="shared" si="6"/>
        <v>-0.27859832500778497</v>
      </c>
    </row>
    <row r="71" spans="1:11" x14ac:dyDescent="0.25">
      <c r="B71">
        <f>LOG(B86)</f>
        <v>0.907926779502509</v>
      </c>
      <c r="C71">
        <f t="shared" si="4"/>
        <v>0.52938338026036857</v>
      </c>
      <c r="G71">
        <f>LOG(G86)</f>
        <v>0.22015046892756848</v>
      </c>
      <c r="K71">
        <f>LOG(K86)</f>
        <v>0.3092329469978285</v>
      </c>
    </row>
    <row r="72" spans="1:11" x14ac:dyDescent="0.25">
      <c r="C72">
        <f t="shared" si="4"/>
        <v>0.23275578509143358</v>
      </c>
      <c r="G72">
        <f>LOG(G87)</f>
        <v>0.53426744068852539</v>
      </c>
      <c r="K72">
        <f>LOG(K87)</f>
        <v>-0.29047903507565875</v>
      </c>
    </row>
    <row r="73" spans="1:11" x14ac:dyDescent="0.25">
      <c r="C73">
        <f t="shared" si="4"/>
        <v>0.67310370102942041</v>
      </c>
      <c r="G73">
        <f>LOG(G88)</f>
        <v>0.41513734668732838</v>
      </c>
      <c r="K73">
        <f>LOG(K88)</f>
        <v>0.43765069530831829</v>
      </c>
    </row>
    <row r="74" spans="1:11" x14ac:dyDescent="0.25">
      <c r="C74">
        <f t="shared" si="4"/>
        <v>0.86815868555434761</v>
      </c>
      <c r="G74">
        <f>LOG(G89)</f>
        <v>0.21905587408890453</v>
      </c>
      <c r="K74">
        <f>LOG(K89)</f>
        <v>0.71961506039812906</v>
      </c>
    </row>
    <row r="76" spans="1:11" x14ac:dyDescent="0.25">
      <c r="F76" s="5"/>
      <c r="G76" s="5"/>
      <c r="J76" s="5"/>
      <c r="K76" s="5"/>
    </row>
    <row r="77" spans="1:11" x14ac:dyDescent="0.25">
      <c r="A77" s="12" t="s">
        <v>18</v>
      </c>
      <c r="B77" s="14">
        <v>7.4787179999999998</v>
      </c>
      <c r="C77" s="15">
        <v>4.2115159999999996</v>
      </c>
      <c r="E77" s="12" t="s">
        <v>18</v>
      </c>
      <c r="F77">
        <v>2.6185320000000001</v>
      </c>
      <c r="G77">
        <v>4.1089589999999996</v>
      </c>
      <c r="I77" s="12" t="s">
        <v>18</v>
      </c>
      <c r="J77">
        <v>2.8560720000000002</v>
      </c>
      <c r="K77">
        <v>1.0180260000000001</v>
      </c>
    </row>
    <row r="78" spans="1:11" x14ac:dyDescent="0.25">
      <c r="B78" s="24">
        <v>6.5267860000000004</v>
      </c>
      <c r="C78" s="26">
        <v>3.2204670000000002</v>
      </c>
      <c r="F78">
        <v>2.430339</v>
      </c>
      <c r="G78">
        <v>4.3026010000000001</v>
      </c>
      <c r="J78">
        <v>2.6855449999999998</v>
      </c>
      <c r="K78">
        <v>3.7336010000000002</v>
      </c>
    </row>
    <row r="79" spans="1:11" x14ac:dyDescent="0.25">
      <c r="B79" s="24">
        <v>3.743255</v>
      </c>
      <c r="C79" s="24">
        <v>3.9467120000000002</v>
      </c>
      <c r="F79">
        <v>5.9330299999999996</v>
      </c>
      <c r="G79">
        <v>6.2211720000000001</v>
      </c>
      <c r="J79">
        <v>0.63091799999999998</v>
      </c>
      <c r="K79">
        <v>0.68741600000000003</v>
      </c>
    </row>
    <row r="80" spans="1:11" x14ac:dyDescent="0.25">
      <c r="B80" s="24">
        <v>6.9915750000000001</v>
      </c>
      <c r="C80" s="24">
        <v>3.6013869999999999</v>
      </c>
      <c r="F80">
        <v>4.8241639999999997</v>
      </c>
      <c r="G80">
        <v>5.5404359999999997</v>
      </c>
      <c r="J80">
        <v>1.430331</v>
      </c>
      <c r="K80">
        <v>0.73299800000000004</v>
      </c>
    </row>
    <row r="81" spans="1:11" x14ac:dyDescent="0.25">
      <c r="B81" s="24">
        <v>6.1413500000000001</v>
      </c>
      <c r="C81" s="24">
        <v>3.4384190000000001</v>
      </c>
      <c r="F81">
        <v>7.4235810000000004</v>
      </c>
      <c r="G81">
        <v>4.8992209999999998</v>
      </c>
      <c r="J81">
        <v>0.82698099999999997</v>
      </c>
      <c r="K81">
        <v>0.99687599999999998</v>
      </c>
    </row>
    <row r="82" spans="1:11" x14ac:dyDescent="0.25">
      <c r="B82" s="24"/>
      <c r="C82" s="24">
        <v>4.2989519999999999</v>
      </c>
      <c r="F82">
        <v>12.19134</v>
      </c>
      <c r="G82">
        <v>2.224971</v>
      </c>
      <c r="J82">
        <v>0.77900000000000003</v>
      </c>
      <c r="K82">
        <v>1.9321390000000001</v>
      </c>
    </row>
    <row r="83" spans="1:11" x14ac:dyDescent="0.25">
      <c r="B83" s="24">
        <v>9.5935930000000003</v>
      </c>
      <c r="C83" s="24">
        <v>6.486974</v>
      </c>
      <c r="F83">
        <v>12.744719999999999</v>
      </c>
      <c r="G83">
        <v>4.8420160000000001</v>
      </c>
      <c r="J83">
        <v>2.0857679999999998</v>
      </c>
      <c r="K83">
        <v>1.339726</v>
      </c>
    </row>
    <row r="84" spans="1:11" x14ac:dyDescent="0.25">
      <c r="B84" s="24">
        <v>28.832930000000001</v>
      </c>
      <c r="C84" s="24">
        <v>4.2497189999999998</v>
      </c>
      <c r="F84">
        <v>9.2135029999999993</v>
      </c>
      <c r="G84">
        <v>3.622452</v>
      </c>
      <c r="J84">
        <v>2.3518880000000002</v>
      </c>
      <c r="K84">
        <v>1.708</v>
      </c>
    </row>
    <row r="85" spans="1:11" x14ac:dyDescent="0.25">
      <c r="B85" s="26">
        <v>20.67259</v>
      </c>
      <c r="C85" s="26">
        <v>1.029954</v>
      </c>
      <c r="F85">
        <v>3.5839949999999998</v>
      </c>
      <c r="G85">
        <v>4.4062840000000003</v>
      </c>
      <c r="J85">
        <v>2.2858000000000001</v>
      </c>
      <c r="K85">
        <v>0.52650399999999997</v>
      </c>
    </row>
    <row r="86" spans="1:11" x14ac:dyDescent="0.25">
      <c r="B86" s="26">
        <v>8.0895949999999992</v>
      </c>
      <c r="C86" s="26">
        <v>3.3836339999999998</v>
      </c>
      <c r="G86">
        <v>1.6601619999999999</v>
      </c>
      <c r="K86">
        <v>2.038135</v>
      </c>
    </row>
    <row r="87" spans="1:11" x14ac:dyDescent="0.25">
      <c r="B87" s="2"/>
      <c r="C87" s="26">
        <v>1.7090540000000001</v>
      </c>
      <c r="G87">
        <v>3.4219010000000001</v>
      </c>
      <c r="K87">
        <v>0.51229599999999997</v>
      </c>
    </row>
    <row r="88" spans="1:11" x14ac:dyDescent="0.25">
      <c r="B88" s="2"/>
      <c r="C88">
        <v>4.7108980000000003</v>
      </c>
      <c r="G88">
        <v>2.6009820000000001</v>
      </c>
      <c r="K88">
        <v>2.7393700000000001</v>
      </c>
    </row>
    <row r="89" spans="1:11" x14ac:dyDescent="0.25">
      <c r="C89">
        <v>7.3817389999999996</v>
      </c>
      <c r="G89">
        <v>1.655983</v>
      </c>
      <c r="K89">
        <v>5.2434250000000002</v>
      </c>
    </row>
    <row r="90" spans="1:11" x14ac:dyDescent="0.25">
      <c r="B90" s="5"/>
      <c r="F90" s="5"/>
    </row>
    <row r="91" spans="1:11" x14ac:dyDescent="0.25">
      <c r="A91" s="13"/>
      <c r="C91" s="13"/>
      <c r="E91" s="13"/>
      <c r="G91" s="13"/>
      <c r="I91" s="13"/>
      <c r="J91" s="13"/>
      <c r="K91" s="13"/>
    </row>
    <row r="97" spans="2:3" x14ac:dyDescent="0.25">
      <c r="B97" s="26"/>
      <c r="C97" s="26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0"/>
  <sheetViews>
    <sheetView zoomScale="70" zoomScaleNormal="70" workbookViewId="0">
      <selection activeCell="A2" sqref="A2:XFD2"/>
    </sheetView>
  </sheetViews>
  <sheetFormatPr defaultColWidth="11" defaultRowHeight="15.75" x14ac:dyDescent="0.25"/>
  <sheetData>
    <row r="2" spans="1:13" ht="28.5" x14ac:dyDescent="0.45">
      <c r="A2" s="1" t="s">
        <v>124</v>
      </c>
    </row>
    <row r="4" spans="1:13" ht="28.5" x14ac:dyDescent="0.45">
      <c r="A4" s="1" t="s">
        <v>70</v>
      </c>
    </row>
    <row r="6" spans="1:13" x14ac:dyDescent="0.25">
      <c r="B6" s="5" t="s">
        <v>23</v>
      </c>
      <c r="E6" s="5" t="s">
        <v>24</v>
      </c>
      <c r="I6" s="5" t="s">
        <v>23</v>
      </c>
      <c r="L6" s="5" t="s">
        <v>24</v>
      </c>
    </row>
    <row r="7" spans="1:13" x14ac:dyDescent="0.25">
      <c r="A7" s="8" t="s">
        <v>5</v>
      </c>
      <c r="B7" s="7" t="s">
        <v>43</v>
      </c>
      <c r="C7" s="7" t="s">
        <v>27</v>
      </c>
      <c r="D7" s="5"/>
      <c r="E7" s="7" t="s">
        <v>43</v>
      </c>
      <c r="F7" s="7" t="s">
        <v>27</v>
      </c>
      <c r="H7" s="8" t="s">
        <v>19</v>
      </c>
      <c r="I7" s="7" t="s">
        <v>43</v>
      </c>
      <c r="J7" s="7" t="s">
        <v>27</v>
      </c>
      <c r="K7" s="5"/>
      <c r="L7" s="7" t="s">
        <v>43</v>
      </c>
      <c r="M7" s="7" t="s">
        <v>27</v>
      </c>
    </row>
    <row r="9" spans="1:13" x14ac:dyDescent="0.25">
      <c r="A9" s="9" t="s">
        <v>10</v>
      </c>
      <c r="B9" s="10">
        <f>AVERAGE(B32:B44)</f>
        <v>1.4148727272727273</v>
      </c>
      <c r="C9" s="10">
        <f>AVERAGE(C32:C44)</f>
        <v>2.2061999999999999</v>
      </c>
      <c r="E9" s="10">
        <f>AVERAGE(E32:E42)</f>
        <v>1.6176250000000003</v>
      </c>
      <c r="F9" s="10">
        <f>AVERAGE(F32:F42)</f>
        <v>1.734375</v>
      </c>
      <c r="H9" s="9" t="s">
        <v>10</v>
      </c>
      <c r="I9" s="10">
        <f>AVERAGE(I32:I44)</f>
        <v>12.757</v>
      </c>
      <c r="J9" s="10">
        <f>AVERAGE(J32:J44)</f>
        <v>15.295199999999999</v>
      </c>
      <c r="L9" s="10">
        <f>AVERAGE(L32:L45)</f>
        <v>10.2545</v>
      </c>
      <c r="M9" s="10">
        <f>AVERAGE(M32:M45)</f>
        <v>11.546749999999999</v>
      </c>
    </row>
    <row r="10" spans="1:13" x14ac:dyDescent="0.25">
      <c r="A10" s="9" t="s">
        <v>11</v>
      </c>
      <c r="B10">
        <f>_xlfn.STDEV.P(B32:B44)</f>
        <v>0.58615521073720689</v>
      </c>
      <c r="C10">
        <f>_xlfn.STDEV.P(C32:C44)</f>
        <v>0.73643001025216193</v>
      </c>
      <c r="E10">
        <f>_xlfn.STDEV.P(E32:E42)</f>
        <v>0.47393062190050472</v>
      </c>
      <c r="F10">
        <f>_xlfn.STDEV.P(F32:F42)</f>
        <v>0.74871555638640241</v>
      </c>
      <c r="H10" s="9" t="s">
        <v>11</v>
      </c>
      <c r="I10">
        <f>_xlfn.STDEV.P(I32:I44)</f>
        <v>2.2875098410121102</v>
      </c>
      <c r="J10">
        <f>_xlfn.STDEV.P(J32:J44)</f>
        <v>2.5946399287762469</v>
      </c>
      <c r="L10">
        <f>_xlfn.STDEV.P(L32:L45)</f>
        <v>1.0461441105316187</v>
      </c>
      <c r="M10">
        <f>_xlfn.STDEV.P(M32:M45)</f>
        <v>1.5126841830005426</v>
      </c>
    </row>
    <row r="11" spans="1:13" x14ac:dyDescent="0.25">
      <c r="A11" s="9" t="s">
        <v>12</v>
      </c>
      <c r="B11">
        <f>COUNT(B32:B44)</f>
        <v>11</v>
      </c>
      <c r="C11">
        <f>COUNT(C32:C44)</f>
        <v>10</v>
      </c>
      <c r="E11">
        <f>COUNT(E32:E42)</f>
        <v>8</v>
      </c>
      <c r="F11">
        <f>COUNT(F32:F42)</f>
        <v>8</v>
      </c>
      <c r="H11" s="9" t="s">
        <v>12</v>
      </c>
      <c r="I11">
        <f>COUNT(I32:I44)</f>
        <v>11</v>
      </c>
      <c r="J11">
        <f>COUNT(J32:J44)</f>
        <v>10</v>
      </c>
      <c r="L11">
        <f>COUNT(L32:L45)</f>
        <v>8</v>
      </c>
      <c r="M11">
        <f>COUNT(M32:M45)</f>
        <v>8</v>
      </c>
    </row>
    <row r="13" spans="1:13" x14ac:dyDescent="0.25">
      <c r="A13" s="9" t="s">
        <v>13</v>
      </c>
      <c r="B13">
        <f>B10/(SQRT(B11))</f>
        <v>0.17673244572063765</v>
      </c>
      <c r="C13">
        <f>C10/(SQRT(C11))</f>
        <v>0.2328796169697982</v>
      </c>
      <c r="E13">
        <f>E10/(SQRT(E11))</f>
        <v>0.16755977827890228</v>
      </c>
      <c r="F13">
        <f>F10/(SQRT(F11))</f>
        <v>0.26471092355034198</v>
      </c>
      <c r="H13" s="9" t="s">
        <v>13</v>
      </c>
      <c r="I13">
        <f>I10/(SQRT(I11))</f>
        <v>0.68971016789842765</v>
      </c>
      <c r="J13">
        <f>J10/(SQRT(J11))</f>
        <v>0.82049718829499996</v>
      </c>
      <c r="L13">
        <f>L10/(SQRT(L11))</f>
        <v>0.3698677973276383</v>
      </c>
      <c r="M13">
        <f>M10/(SQRT(M11))</f>
        <v>0.53481462179665806</v>
      </c>
    </row>
    <row r="14" spans="1:13" x14ac:dyDescent="0.25">
      <c r="A14" s="9" t="s">
        <v>14</v>
      </c>
      <c r="B14" s="11">
        <f>_xlfn.F.TEST(B17:B31,C17:C31)</f>
        <v>0.39833592104793392</v>
      </c>
      <c r="E14" s="11">
        <f>_xlfn.F.TEST(E17:E31,F17:F31)</f>
        <v>0.55802716961904919</v>
      </c>
      <c r="H14" s="9" t="s">
        <v>14</v>
      </c>
      <c r="I14" s="11">
        <f>_xlfn.F.TEST(I17:I31,J17:J31)</f>
        <v>0.65371822210395514</v>
      </c>
      <c r="L14" s="11">
        <f>_xlfn.F.TEST(L17:L31,M17:M31)</f>
        <v>0.5349153750339728</v>
      </c>
    </row>
    <row r="15" spans="1:13" x14ac:dyDescent="0.25">
      <c r="A15" s="9" t="s">
        <v>16</v>
      </c>
      <c r="B15" s="4">
        <f>_xlfn.T.TEST(B17:B31,C17:C31,2,2)</f>
        <v>1.7188091411131874E-2</v>
      </c>
      <c r="E15" s="4">
        <f>_xlfn.T.TEST(E17:E31,F17:F31,2,2)</f>
        <v>0.8246659288260888</v>
      </c>
      <c r="H15" s="9" t="s">
        <v>16</v>
      </c>
      <c r="I15" s="4">
        <f>_xlfn.T.TEST(I17:I31,J17:J31,2,2)</f>
        <v>3.6554909533726886E-2</v>
      </c>
      <c r="L15" s="4">
        <f>_xlfn.T.TEST(L17:L31,M17:M31,2,2)</f>
        <v>7.6674324273080047E-2</v>
      </c>
    </row>
    <row r="17" spans="1:13" x14ac:dyDescent="0.25">
      <c r="A17" s="12" t="s">
        <v>17</v>
      </c>
      <c r="B17" s="13">
        <f>LOG(B32)</f>
        <v>-0.10402526764093542</v>
      </c>
      <c r="C17" s="13"/>
      <c r="D17" s="13"/>
      <c r="E17" s="13">
        <f t="shared" ref="E17:F24" si="0">LOG(E32)</f>
        <v>0.13385812520333468</v>
      </c>
      <c r="F17" s="13">
        <f t="shared" si="0"/>
        <v>0.1562461903973445</v>
      </c>
      <c r="H17" s="12" t="s">
        <v>17</v>
      </c>
      <c r="I17" s="13">
        <f t="shared" ref="I17:I22" si="1">LOG(I32)</f>
        <v>1.0100878469985244</v>
      </c>
      <c r="J17" s="13"/>
      <c r="K17" s="13"/>
      <c r="L17" s="13">
        <f t="shared" ref="L17:M24" si="2">LOG(L32)</f>
        <v>0.96899632664831226</v>
      </c>
      <c r="M17" s="13">
        <f t="shared" si="2"/>
        <v>1.0471190387201814</v>
      </c>
    </row>
    <row r="18" spans="1:13" x14ac:dyDescent="0.25">
      <c r="B18">
        <f t="shared" ref="B18:C21" si="3">LOG(B33)</f>
        <v>-9.0979145788843946E-2</v>
      </c>
      <c r="C18">
        <f t="shared" si="3"/>
        <v>0.12904505988795806</v>
      </c>
      <c r="E18" s="2">
        <f t="shared" si="0"/>
        <v>0.20628604441243248</v>
      </c>
      <c r="F18">
        <f t="shared" si="0"/>
        <v>0.25188145455252764</v>
      </c>
      <c r="I18">
        <f t="shared" si="1"/>
        <v>0.9420576838413951</v>
      </c>
      <c r="J18">
        <f>LOG(J33)</f>
        <v>1.0865377837532073</v>
      </c>
      <c r="L18">
        <f t="shared" si="2"/>
        <v>1.0078757437675854</v>
      </c>
      <c r="M18">
        <f t="shared" si="2"/>
        <v>1.040167036482847</v>
      </c>
    </row>
    <row r="19" spans="1:13" x14ac:dyDescent="0.25">
      <c r="B19">
        <f>LOG(B34)</f>
        <v>0.17231096852195424</v>
      </c>
      <c r="C19">
        <f t="shared" si="3"/>
        <v>0.29468662427944325</v>
      </c>
      <c r="E19" s="2">
        <f t="shared" si="0"/>
        <v>0.14860265480609339</v>
      </c>
      <c r="F19">
        <f t="shared" si="0"/>
        <v>6.0320028688285184E-2</v>
      </c>
      <c r="I19">
        <f t="shared" si="1"/>
        <v>1.1376072705046303</v>
      </c>
      <c r="J19">
        <f>LOG(J34)</f>
        <v>1.1820149861507345</v>
      </c>
      <c r="L19">
        <f t="shared" si="2"/>
        <v>1.0193240371536907</v>
      </c>
      <c r="M19">
        <f t="shared" si="2"/>
        <v>1.014268457209643</v>
      </c>
    </row>
    <row r="20" spans="1:13" x14ac:dyDescent="0.25">
      <c r="B20">
        <f>LOG(B35)</f>
        <v>0.1228709228644355</v>
      </c>
      <c r="C20">
        <f t="shared" si="3"/>
        <v>0.38560627359831223</v>
      </c>
      <c r="E20" s="2">
        <f t="shared" si="0"/>
        <v>0.21748394421390627</v>
      </c>
      <c r="F20">
        <f t="shared" si="0"/>
        <v>0.20978301484851494</v>
      </c>
      <c r="I20">
        <f t="shared" si="1"/>
        <v>1.1164416975393119</v>
      </c>
      <c r="J20">
        <f>LOG(J35)</f>
        <v>1.1374174149903922</v>
      </c>
      <c r="L20">
        <f t="shared" si="2"/>
        <v>1.0864666112715824</v>
      </c>
      <c r="M20">
        <f t="shared" si="2"/>
        <v>1.0329811930973678</v>
      </c>
    </row>
    <row r="21" spans="1:13" x14ac:dyDescent="0.25">
      <c r="B21">
        <f>LOG(B36)</f>
        <v>0.17172645365323119</v>
      </c>
      <c r="C21">
        <f t="shared" si="3"/>
        <v>0.18155777386278632</v>
      </c>
      <c r="E21">
        <f t="shared" si="0"/>
        <v>0.37364747220921773</v>
      </c>
      <c r="F21">
        <f t="shared" si="0"/>
        <v>4.3213737826425782E-3</v>
      </c>
      <c r="I21">
        <f t="shared" si="1"/>
        <v>1.1616075469083966</v>
      </c>
      <c r="J21">
        <f>LOG(J36)</f>
        <v>1.1611283253624993</v>
      </c>
      <c r="L21">
        <f t="shared" si="2"/>
        <v>0.97428135887783052</v>
      </c>
      <c r="M21">
        <f t="shared" si="2"/>
        <v>1.0838249960533366</v>
      </c>
    </row>
    <row r="22" spans="1:13" x14ac:dyDescent="0.25">
      <c r="B22">
        <f>LOG(B37)</f>
        <v>0.11594317693905513</v>
      </c>
      <c r="C22">
        <f>LOG(C37)</f>
        <v>9.3421685162235063E-2</v>
      </c>
      <c r="E22">
        <f t="shared" si="0"/>
        <v>6.2957834084510222E-2</v>
      </c>
      <c r="F22">
        <f t="shared" si="0"/>
        <v>0.26576091671761054</v>
      </c>
      <c r="I22">
        <f t="shared" si="1"/>
        <v>1.186758627181614</v>
      </c>
      <c r="J22">
        <f>LOG(J37)</f>
        <v>1.2412724699016955</v>
      </c>
      <c r="L22">
        <f t="shared" si="2"/>
        <v>0.96656408409731043</v>
      </c>
      <c r="M22">
        <f t="shared" si="2"/>
        <v>0.98050331819339509</v>
      </c>
    </row>
    <row r="23" spans="1:13" x14ac:dyDescent="0.25">
      <c r="E23">
        <f t="shared" si="0"/>
        <v>0.37456506072276513</v>
      </c>
      <c r="F23">
        <f t="shared" si="0"/>
        <v>0.5542468081661106</v>
      </c>
      <c r="L23">
        <f t="shared" si="2"/>
        <v>1.0654303186203693</v>
      </c>
      <c r="M23">
        <f t="shared" si="2"/>
        <v>1.1044871113123951</v>
      </c>
    </row>
    <row r="24" spans="1:13" x14ac:dyDescent="0.25">
      <c r="B24">
        <f t="shared" ref="B24:C28" si="4">LOG(B39)</f>
        <v>0.44202485435722749</v>
      </c>
      <c r="C24">
        <f t="shared" si="4"/>
        <v>0.46657107238635426</v>
      </c>
      <c r="E24">
        <f t="shared" si="0"/>
        <v>1.0723865391773066E-2</v>
      </c>
      <c r="F24">
        <f t="shared" si="0"/>
        <v>0.16106838547117461</v>
      </c>
      <c r="I24">
        <f t="shared" ref="I24:J28" si="5">LOG(I39)</f>
        <v>1.1900233797668851</v>
      </c>
      <c r="J24">
        <f t="shared" si="5"/>
        <v>1.2958528706439485</v>
      </c>
      <c r="L24">
        <f t="shared" si="2"/>
        <v>0.98109342314592973</v>
      </c>
      <c r="M24">
        <f t="shared" si="2"/>
        <v>1.1680847961406828</v>
      </c>
    </row>
    <row r="25" spans="1:13" x14ac:dyDescent="0.25">
      <c r="B25">
        <f t="shared" si="4"/>
        <v>-0.30697693207630594</v>
      </c>
      <c r="C25">
        <f t="shared" si="4"/>
        <v>0.28824922557198607</v>
      </c>
      <c r="I25">
        <f t="shared" si="5"/>
        <v>0.97285055584723013</v>
      </c>
      <c r="J25">
        <f t="shared" si="5"/>
        <v>1.090399149255463</v>
      </c>
    </row>
    <row r="26" spans="1:13" x14ac:dyDescent="0.25">
      <c r="B26">
        <f t="shared" si="4"/>
        <v>0.27600198996205016</v>
      </c>
      <c r="C26">
        <f t="shared" si="4"/>
        <v>0.47494433546538789</v>
      </c>
      <c r="I26">
        <f t="shared" si="5"/>
        <v>1.1653036924683604</v>
      </c>
      <c r="J26">
        <f t="shared" si="5"/>
        <v>1.1678192898771318</v>
      </c>
    </row>
    <row r="27" spans="1:13" x14ac:dyDescent="0.25">
      <c r="B27">
        <f t="shared" si="4"/>
        <v>0.18110007972804842</v>
      </c>
      <c r="C27">
        <f t="shared" si="4"/>
        <v>0.32097667734282348</v>
      </c>
      <c r="I27">
        <f t="shared" si="5"/>
        <v>1.0649070271596361</v>
      </c>
      <c r="J27">
        <f t="shared" si="5"/>
        <v>1.1326758490929623</v>
      </c>
    </row>
    <row r="28" spans="1:13" x14ac:dyDescent="0.25">
      <c r="B28">
        <f t="shared" si="4"/>
        <v>0.22914407968992967</v>
      </c>
      <c r="C28">
        <f t="shared" si="4"/>
        <v>0.55714614231836312</v>
      </c>
      <c r="I28">
        <f t="shared" si="5"/>
        <v>1.131297796597623</v>
      </c>
      <c r="J28">
        <f t="shared" si="5"/>
        <v>1.2907244800192232</v>
      </c>
    </row>
    <row r="31" spans="1:13" x14ac:dyDescent="0.25">
      <c r="I31" s="5"/>
      <c r="J31" s="5"/>
      <c r="K31" s="5"/>
      <c r="L31" s="5"/>
      <c r="M31" s="5"/>
    </row>
    <row r="32" spans="1:13" x14ac:dyDescent="0.25">
      <c r="A32" s="12" t="s">
        <v>18</v>
      </c>
      <c r="B32" s="14">
        <v>0.78700000000000003</v>
      </c>
      <c r="C32" s="15"/>
      <c r="D32" s="13"/>
      <c r="E32" s="14">
        <v>1.361</v>
      </c>
      <c r="F32" s="15">
        <v>1.4330000000000001</v>
      </c>
      <c r="H32" s="12" t="s">
        <v>18</v>
      </c>
      <c r="I32" s="24">
        <v>10.234999999999999</v>
      </c>
      <c r="J32" s="26"/>
      <c r="K32" s="97"/>
      <c r="L32" s="24">
        <v>9.3109999999999999</v>
      </c>
      <c r="M32" s="26">
        <v>11.146000000000001</v>
      </c>
    </row>
    <row r="33" spans="1:13" x14ac:dyDescent="0.25">
      <c r="B33" s="24">
        <v>0.81100000000000005</v>
      </c>
      <c r="C33" s="26">
        <v>1.3460000000000001</v>
      </c>
      <c r="E33" s="24">
        <v>1.6080000000000001</v>
      </c>
      <c r="F33" s="26">
        <v>1.786</v>
      </c>
      <c r="I33" s="24">
        <v>8.7509999999999994</v>
      </c>
      <c r="J33" s="26">
        <v>12.205</v>
      </c>
      <c r="K33" s="98"/>
      <c r="L33" s="24">
        <v>10.183</v>
      </c>
      <c r="M33" s="26">
        <v>10.968999999999999</v>
      </c>
    </row>
    <row r="34" spans="1:13" x14ac:dyDescent="0.25">
      <c r="B34" s="24">
        <v>1.4870000000000001</v>
      </c>
      <c r="C34" s="26">
        <v>1.9710000000000001</v>
      </c>
      <c r="E34" s="24">
        <v>1.4079999999999999</v>
      </c>
      <c r="F34" s="26">
        <v>1.149</v>
      </c>
      <c r="I34" s="24">
        <v>13.728</v>
      </c>
      <c r="J34" s="26">
        <v>15.206</v>
      </c>
      <c r="K34" s="98"/>
      <c r="L34" s="24">
        <v>10.455</v>
      </c>
      <c r="M34" s="26">
        <v>10.334</v>
      </c>
    </row>
    <row r="35" spans="1:13" x14ac:dyDescent="0.25">
      <c r="B35" s="24">
        <v>1.327</v>
      </c>
      <c r="C35" s="26">
        <v>2.4300000000000002</v>
      </c>
      <c r="E35" s="24">
        <v>1.65</v>
      </c>
      <c r="F35" s="26">
        <v>1.621</v>
      </c>
      <c r="I35" s="24">
        <v>13.074999999999999</v>
      </c>
      <c r="J35" s="26">
        <v>13.722</v>
      </c>
      <c r="K35" s="98"/>
      <c r="L35" s="24">
        <v>12.202999999999999</v>
      </c>
      <c r="M35" s="26">
        <v>10.789</v>
      </c>
    </row>
    <row r="36" spans="1:13" x14ac:dyDescent="0.25">
      <c r="B36" s="24">
        <v>1.4850000000000001</v>
      </c>
      <c r="C36" s="24">
        <v>1.5189999999999999</v>
      </c>
      <c r="E36" s="24">
        <v>2.3639999999999999</v>
      </c>
      <c r="F36" s="24">
        <v>1.01</v>
      </c>
      <c r="I36" s="24">
        <v>14.507999999999999</v>
      </c>
      <c r="J36" s="24">
        <v>14.492000000000001</v>
      </c>
      <c r="K36" s="98"/>
      <c r="L36" s="24">
        <v>9.4250000000000007</v>
      </c>
      <c r="M36" s="24">
        <v>12.129</v>
      </c>
    </row>
    <row r="37" spans="1:13" x14ac:dyDescent="0.25">
      <c r="B37" s="24">
        <v>1.306</v>
      </c>
      <c r="C37" s="24">
        <v>1.24</v>
      </c>
      <c r="E37" s="24">
        <v>1.1559999999999999</v>
      </c>
      <c r="F37" s="24">
        <v>1.8440000000000001</v>
      </c>
      <c r="I37" s="24">
        <v>15.372999999999999</v>
      </c>
      <c r="J37" s="24">
        <v>17.428999999999998</v>
      </c>
      <c r="K37" s="98"/>
      <c r="L37" s="24">
        <v>9.2590000000000003</v>
      </c>
      <c r="M37" s="24">
        <v>9.5609999999999999</v>
      </c>
    </row>
    <row r="38" spans="1:13" x14ac:dyDescent="0.25">
      <c r="B38" s="24"/>
      <c r="C38" s="24"/>
      <c r="E38" s="24">
        <v>2.3690000000000002</v>
      </c>
      <c r="F38" s="24">
        <v>3.5830000000000002</v>
      </c>
      <c r="I38" s="24"/>
      <c r="J38" s="24"/>
      <c r="K38" s="98"/>
      <c r="L38" s="24">
        <v>11.625999999999999</v>
      </c>
      <c r="M38" s="24">
        <v>12.72</v>
      </c>
    </row>
    <row r="39" spans="1:13" x14ac:dyDescent="0.25">
      <c r="B39" s="24">
        <v>2.7671000000000001</v>
      </c>
      <c r="C39" s="24">
        <v>2.9279999999999999</v>
      </c>
      <c r="E39">
        <v>1.0249999999999999</v>
      </c>
      <c r="F39">
        <v>1.4490000000000001</v>
      </c>
      <c r="I39" s="24">
        <v>15.489000000000001</v>
      </c>
      <c r="J39" s="24">
        <v>19.763000000000002</v>
      </c>
      <c r="K39" s="98"/>
      <c r="L39" s="98">
        <v>9.5739999999999998</v>
      </c>
      <c r="M39" s="98">
        <v>14.726000000000001</v>
      </c>
    </row>
    <row r="40" spans="1:13" x14ac:dyDescent="0.25">
      <c r="B40" s="24">
        <v>0.49320000000000003</v>
      </c>
      <c r="C40" s="24">
        <v>1.9419999999999999</v>
      </c>
      <c r="I40" s="24">
        <v>9.3940000000000001</v>
      </c>
      <c r="J40" s="24">
        <v>12.314</v>
      </c>
      <c r="K40" s="98"/>
      <c r="L40" s="24"/>
      <c r="M40" s="24"/>
    </row>
    <row r="41" spans="1:13" x14ac:dyDescent="0.25">
      <c r="B41" s="24">
        <v>1.8879999999999999</v>
      </c>
      <c r="C41" s="24">
        <v>2.9849999999999999</v>
      </c>
      <c r="I41" s="24">
        <v>14.632</v>
      </c>
      <c r="J41" s="24">
        <v>14.717000000000001</v>
      </c>
      <c r="K41" s="98"/>
      <c r="L41" s="98"/>
      <c r="M41" s="98"/>
    </row>
    <row r="42" spans="1:13" x14ac:dyDescent="0.25">
      <c r="B42" s="26">
        <v>1.5174000000000001</v>
      </c>
      <c r="C42" s="26">
        <v>2.0939999999999999</v>
      </c>
      <c r="I42" s="99">
        <v>11.612</v>
      </c>
      <c r="J42" s="99">
        <v>13.573</v>
      </c>
      <c r="K42" s="98"/>
      <c r="L42" s="24"/>
      <c r="M42" s="99"/>
    </row>
    <row r="43" spans="1:13" x14ac:dyDescent="0.25">
      <c r="B43" s="26">
        <v>1.6949000000000001</v>
      </c>
      <c r="C43" s="26">
        <v>3.6070000000000002</v>
      </c>
      <c r="I43" s="26">
        <v>13.53</v>
      </c>
      <c r="J43" s="26">
        <v>19.530999999999999</v>
      </c>
      <c r="K43" s="98"/>
      <c r="L43" s="98"/>
      <c r="M43" s="98"/>
    </row>
    <row r="45" spans="1:13" x14ac:dyDescent="0.25">
      <c r="A45" s="13"/>
      <c r="B45" s="13"/>
      <c r="C45" s="13"/>
      <c r="D45" s="13"/>
      <c r="E45" s="13"/>
      <c r="F45" s="13"/>
      <c r="H45" s="13"/>
      <c r="I45" s="13"/>
      <c r="J45" s="13"/>
      <c r="K45" s="13"/>
      <c r="L45" s="13"/>
      <c r="M45" s="13"/>
    </row>
    <row r="50" spans="2:3" x14ac:dyDescent="0.25">
      <c r="B50" s="26"/>
      <c r="C50" s="26"/>
    </row>
  </sheetData>
  <pageMargins left="0.75" right="0.75" top="1" bottom="1" header="0.5" footer="0.5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zoomScale="55" zoomScaleNormal="55" workbookViewId="0">
      <selection sqref="A1:XFD1"/>
    </sheetView>
  </sheetViews>
  <sheetFormatPr defaultColWidth="11" defaultRowHeight="15.75" x14ac:dyDescent="0.25"/>
  <sheetData>
    <row r="1" spans="1:4" ht="28.5" x14ac:dyDescent="0.45">
      <c r="A1" s="1" t="s">
        <v>125</v>
      </c>
    </row>
    <row r="3" spans="1:4" ht="28.5" x14ac:dyDescent="0.45">
      <c r="A3" s="1" t="s">
        <v>71</v>
      </c>
    </row>
    <row r="5" spans="1:4" x14ac:dyDescent="0.25">
      <c r="B5" s="5" t="s">
        <v>24</v>
      </c>
    </row>
    <row r="6" spans="1:4" x14ac:dyDescent="0.25">
      <c r="A6" s="8" t="s">
        <v>72</v>
      </c>
      <c r="B6" s="7" t="s">
        <v>73</v>
      </c>
      <c r="C6" s="7" t="s">
        <v>74</v>
      </c>
      <c r="D6" s="5"/>
    </row>
    <row r="8" spans="1:4" x14ac:dyDescent="0.25">
      <c r="A8" s="9" t="s">
        <v>10</v>
      </c>
      <c r="B8" s="10">
        <f>AVERAGE(B26:B35)</f>
        <v>2.6098661958563962</v>
      </c>
      <c r="C8" s="10">
        <f>AVERAGE(C26:C35)</f>
        <v>1.7940935707307437</v>
      </c>
    </row>
    <row r="9" spans="1:4" x14ac:dyDescent="0.25">
      <c r="A9" s="9" t="s">
        <v>11</v>
      </c>
      <c r="B9">
        <f>_xlfn.STDEV.P(B26:B35)</f>
        <v>0.63705342918803043</v>
      </c>
      <c r="C9">
        <f>_xlfn.STDEV.P(C26:C35)</f>
        <v>0.39361414343889817</v>
      </c>
    </row>
    <row r="10" spans="1:4" x14ac:dyDescent="0.25">
      <c r="A10" s="9" t="s">
        <v>12</v>
      </c>
      <c r="B10">
        <f>COUNT(B26:B35)</f>
        <v>8</v>
      </c>
      <c r="C10">
        <f>COUNT(C26:C35)</f>
        <v>8</v>
      </c>
    </row>
    <row r="12" spans="1:4" x14ac:dyDescent="0.25">
      <c r="A12" s="9" t="s">
        <v>13</v>
      </c>
      <c r="B12">
        <f>B9/(SQRT(B10))</f>
        <v>0.22523239987850016</v>
      </c>
      <c r="C12">
        <f>C9/(SQRT(C10))</f>
        <v>0.13916361499828964</v>
      </c>
    </row>
    <row r="13" spans="1:4" x14ac:dyDescent="0.25">
      <c r="A13" s="9" t="s">
        <v>14</v>
      </c>
      <c r="B13" s="11">
        <f>_xlfn.F.TEST(B16:B25,C16:C25)</f>
        <v>0.58207122066225203</v>
      </c>
    </row>
    <row r="14" spans="1:4" x14ac:dyDescent="0.25">
      <c r="A14" s="9" t="s">
        <v>16</v>
      </c>
      <c r="B14" s="4">
        <f>_xlfn.T.TEST(B16:B25,C16:C25,2,2)</f>
        <v>1.1599902216731434E-2</v>
      </c>
    </row>
    <row r="16" spans="1:4" x14ac:dyDescent="0.25">
      <c r="A16" s="12" t="s">
        <v>17</v>
      </c>
      <c r="B16" s="13"/>
      <c r="C16" s="13"/>
      <c r="D16" s="13"/>
    </row>
    <row r="17" spans="1:4" x14ac:dyDescent="0.25">
      <c r="B17">
        <f t="shared" ref="B17:C24" si="0">LOG(B27)</f>
        <v>0.17730302892799274</v>
      </c>
      <c r="C17">
        <f t="shared" si="0"/>
        <v>0.24475396982063577</v>
      </c>
    </row>
    <row r="18" spans="1:4" x14ac:dyDescent="0.25">
      <c r="B18">
        <f t="shared" si="0"/>
        <v>0.44380693769983937</v>
      </c>
      <c r="C18">
        <f t="shared" si="0"/>
        <v>0.1291596074972674</v>
      </c>
    </row>
    <row r="19" spans="1:4" x14ac:dyDescent="0.25">
      <c r="B19">
        <f t="shared" si="0"/>
        <v>0.44359926937450755</v>
      </c>
      <c r="C19">
        <f t="shared" si="0"/>
        <v>0.2693725961568797</v>
      </c>
    </row>
    <row r="20" spans="1:4" x14ac:dyDescent="0.25">
      <c r="B20">
        <f t="shared" si="0"/>
        <v>0.38990197204825544</v>
      </c>
      <c r="C20">
        <f t="shared" si="0"/>
        <v>0.14374897791163696</v>
      </c>
    </row>
    <row r="21" spans="1:4" x14ac:dyDescent="0.25">
      <c r="B21">
        <f t="shared" si="0"/>
        <v>0.32811395731177945</v>
      </c>
      <c r="C21">
        <f t="shared" si="0"/>
        <v>0.41734374506537725</v>
      </c>
    </row>
    <row r="22" spans="1:4" x14ac:dyDescent="0.25">
      <c r="B22">
        <f t="shared" si="0"/>
        <v>0.5151219773996546</v>
      </c>
      <c r="C22">
        <f t="shared" si="0"/>
        <v>0.25053053906100559</v>
      </c>
    </row>
    <row r="23" spans="1:4" x14ac:dyDescent="0.25">
      <c r="B23">
        <f t="shared" si="0"/>
        <v>0.35709753705251884</v>
      </c>
      <c r="C23">
        <f t="shared" si="0"/>
        <v>0.17203633826615145</v>
      </c>
    </row>
    <row r="24" spans="1:4" x14ac:dyDescent="0.25">
      <c r="B24">
        <f t="shared" si="0"/>
        <v>0.56659346433042468</v>
      </c>
      <c r="C24">
        <f t="shared" si="0"/>
        <v>0.32571509126820414</v>
      </c>
    </row>
    <row r="26" spans="1:4" x14ac:dyDescent="0.25">
      <c r="A26" s="12" t="s">
        <v>18</v>
      </c>
      <c r="B26" s="14"/>
      <c r="C26" s="15"/>
      <c r="D26" s="13"/>
    </row>
    <row r="27" spans="1:4" x14ac:dyDescent="0.25">
      <c r="B27">
        <v>1.5041911492261799</v>
      </c>
      <c r="C27">
        <v>1.75692802272795</v>
      </c>
    </row>
    <row r="28" spans="1:4" x14ac:dyDescent="0.25">
      <c r="B28">
        <v>2.7784778420430598</v>
      </c>
      <c r="C28">
        <v>1.3463550618840601</v>
      </c>
    </row>
    <row r="29" spans="1:4" x14ac:dyDescent="0.25">
      <c r="B29">
        <v>2.7771495638060202</v>
      </c>
      <c r="C29">
        <v>1.8593990132767699</v>
      </c>
    </row>
    <row r="30" spans="1:4" x14ac:dyDescent="0.25">
      <c r="B30">
        <v>2.4541549069606101</v>
      </c>
      <c r="C30">
        <v>1.3923517913757699</v>
      </c>
    </row>
    <row r="31" spans="1:4" x14ac:dyDescent="0.25">
      <c r="B31">
        <v>2.1286975352922899</v>
      </c>
      <c r="C31">
        <v>2.6142297044672902</v>
      </c>
    </row>
    <row r="32" spans="1:4" x14ac:dyDescent="0.25">
      <c r="B32" s="49">
        <v>3.2743264579263198</v>
      </c>
      <c r="C32">
        <v>1.7804531037538001</v>
      </c>
    </row>
    <row r="33" spans="1:4" x14ac:dyDescent="0.25">
      <c r="B33" s="49">
        <v>2.27560844628661</v>
      </c>
      <c r="C33">
        <v>1.48605997862135</v>
      </c>
    </row>
    <row r="34" spans="1:4" x14ac:dyDescent="0.25">
      <c r="B34">
        <v>3.6863236653100802</v>
      </c>
      <c r="C34">
        <v>2.1169718897389602</v>
      </c>
    </row>
    <row r="36" spans="1:4" x14ac:dyDescent="0.25">
      <c r="A36" s="13"/>
      <c r="B36" s="13"/>
      <c r="C36" s="13"/>
      <c r="D36" s="13"/>
    </row>
    <row r="42" spans="1:4" x14ac:dyDescent="0.25">
      <c r="B42" s="26"/>
      <c r="C42" s="26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zoomScale="55" zoomScaleNormal="55" workbookViewId="0">
      <selection sqref="A1:XFD1"/>
    </sheetView>
  </sheetViews>
  <sheetFormatPr defaultColWidth="11" defaultRowHeight="15.75" x14ac:dyDescent="0.25"/>
  <sheetData>
    <row r="1" spans="1:21" ht="28.5" x14ac:dyDescent="0.45">
      <c r="A1" s="1" t="s">
        <v>126</v>
      </c>
    </row>
    <row r="2" spans="1:21" ht="28.5" x14ac:dyDescent="0.45">
      <c r="A2" s="1"/>
    </row>
    <row r="3" spans="1:21" ht="28.5" x14ac:dyDescent="0.45">
      <c r="A3" s="1" t="s">
        <v>21</v>
      </c>
    </row>
    <row r="4" spans="1:21" x14ac:dyDescent="0.25">
      <c r="A4" s="9" t="s">
        <v>75</v>
      </c>
      <c r="B4" s="5" t="s">
        <v>6</v>
      </c>
      <c r="C4" s="2"/>
      <c r="I4" s="9" t="s">
        <v>75</v>
      </c>
      <c r="J4" s="5" t="s">
        <v>76</v>
      </c>
      <c r="K4" s="2"/>
      <c r="Q4" s="9" t="s">
        <v>75</v>
      </c>
      <c r="R4" s="5" t="s">
        <v>77</v>
      </c>
      <c r="T4" s="5" t="s">
        <v>78</v>
      </c>
    </row>
    <row r="5" spans="1:21" x14ac:dyDescent="0.25">
      <c r="A5" s="8" t="s">
        <v>36</v>
      </c>
      <c r="B5" s="33" t="s">
        <v>79</v>
      </c>
      <c r="C5" s="33" t="s">
        <v>80</v>
      </c>
      <c r="D5" s="5" t="s">
        <v>81</v>
      </c>
      <c r="E5" s="5" t="s">
        <v>82</v>
      </c>
      <c r="F5" s="5" t="s">
        <v>83</v>
      </c>
      <c r="G5" s="5" t="s">
        <v>39</v>
      </c>
      <c r="I5" s="8" t="s">
        <v>36</v>
      </c>
      <c r="J5" s="33" t="s">
        <v>79</v>
      </c>
      <c r="K5" s="33" t="s">
        <v>80</v>
      </c>
      <c r="L5" s="5" t="s">
        <v>81</v>
      </c>
      <c r="M5" s="5" t="s">
        <v>82</v>
      </c>
      <c r="N5" s="5" t="s">
        <v>83</v>
      </c>
      <c r="O5" s="5" t="s">
        <v>39</v>
      </c>
      <c r="Q5" s="8" t="s">
        <v>84</v>
      </c>
      <c r="R5" s="7" t="s">
        <v>6</v>
      </c>
      <c r="S5" s="7" t="s">
        <v>85</v>
      </c>
      <c r="T5" s="7" t="s">
        <v>6</v>
      </c>
      <c r="U5" s="7" t="s">
        <v>85</v>
      </c>
    </row>
    <row r="7" spans="1:21" x14ac:dyDescent="0.25">
      <c r="A7" s="9" t="s">
        <v>10</v>
      </c>
      <c r="B7">
        <f t="shared" ref="B7:G7" si="0">AVERAGE(B30:B44)</f>
        <v>1</v>
      </c>
      <c r="C7">
        <f t="shared" si="0"/>
        <v>0.38940049999999998</v>
      </c>
      <c r="D7">
        <f t="shared" si="0"/>
        <v>0.73687524999999998</v>
      </c>
      <c r="E7">
        <f t="shared" si="0"/>
        <v>0.8174698749999999</v>
      </c>
      <c r="F7">
        <f t="shared" si="0"/>
        <v>0.84637212500000003</v>
      </c>
      <c r="G7">
        <f t="shared" si="0"/>
        <v>1.038003375</v>
      </c>
      <c r="I7" s="9" t="s">
        <v>10</v>
      </c>
      <c r="J7">
        <f t="shared" ref="J7:O7" si="1">AVERAGE(J30:J44)</f>
        <v>1</v>
      </c>
      <c r="K7">
        <f t="shared" si="1"/>
        <v>0.39985216666666662</v>
      </c>
      <c r="L7">
        <f t="shared" si="1"/>
        <v>0.68285866666666661</v>
      </c>
      <c r="M7">
        <f t="shared" si="1"/>
        <v>0.75203700000000007</v>
      </c>
      <c r="N7">
        <f t="shared" si="1"/>
        <v>0.70172549999999989</v>
      </c>
      <c r="O7">
        <f t="shared" si="1"/>
        <v>0.9035201666666669</v>
      </c>
      <c r="Q7" s="9" t="s">
        <v>10</v>
      </c>
      <c r="R7" s="10">
        <f>AVERAGE(R30:R44)</f>
        <v>0.93658249999999998</v>
      </c>
      <c r="S7" s="10">
        <f>AVERAGE(S30:S44)</f>
        <v>0.94218812500000015</v>
      </c>
      <c r="T7" s="10">
        <f>AVERAGE(T30:T44)</f>
        <v>1.0233726666666667</v>
      </c>
      <c r="U7" s="10">
        <f>AVERAGE(U30:U44)</f>
        <v>0.80262316666666667</v>
      </c>
    </row>
    <row r="8" spans="1:21" x14ac:dyDescent="0.25">
      <c r="A8" s="9" t="s">
        <v>11</v>
      </c>
      <c r="B8">
        <f t="shared" ref="B8:G8" si="2">_xlfn.STDEV.P(B30:B44)</f>
        <v>0</v>
      </c>
      <c r="C8">
        <f t="shared" si="2"/>
        <v>9.9846306335036952E-2</v>
      </c>
      <c r="D8">
        <f t="shared" si="2"/>
        <v>0.20260860112341614</v>
      </c>
      <c r="E8">
        <f t="shared" si="2"/>
        <v>0.18864800990696834</v>
      </c>
      <c r="F8">
        <f t="shared" si="2"/>
        <v>0.19736953452308501</v>
      </c>
      <c r="G8">
        <f t="shared" si="2"/>
        <v>0.30708028480917554</v>
      </c>
      <c r="I8" s="9" t="s">
        <v>11</v>
      </c>
      <c r="J8">
        <f t="shared" ref="J8:O8" si="3">_xlfn.STDEV.P(J30:J44)</f>
        <v>0</v>
      </c>
      <c r="K8">
        <f t="shared" si="3"/>
        <v>9.4880345754388168E-2</v>
      </c>
      <c r="L8">
        <f t="shared" si="3"/>
        <v>0.23029348294272031</v>
      </c>
      <c r="M8">
        <f t="shared" si="3"/>
        <v>0.11683755949893222</v>
      </c>
      <c r="N8">
        <f t="shared" si="3"/>
        <v>0.14660166883855769</v>
      </c>
      <c r="O8">
        <f t="shared" si="3"/>
        <v>0.21689841617557296</v>
      </c>
      <c r="Q8" s="9" t="s">
        <v>11</v>
      </c>
      <c r="R8">
        <f>_xlfn.STDEV.P(R30:R44)</f>
        <v>0.20257994636089607</v>
      </c>
      <c r="S8">
        <f>_xlfn.STDEV.P(S30:S44)</f>
        <v>0.22176292942545434</v>
      </c>
      <c r="T8">
        <f>_xlfn.STDEV.P(T30:T44)</f>
        <v>0.19585413043782263</v>
      </c>
      <c r="U8">
        <f>_xlfn.STDEV.P(U30:U44)</f>
        <v>0.17763058853832672</v>
      </c>
    </row>
    <row r="9" spans="1:21" x14ac:dyDescent="0.25">
      <c r="A9" s="31" t="s">
        <v>12</v>
      </c>
      <c r="B9">
        <f t="shared" ref="B9:G9" si="4">COUNT(B30:B44)</f>
        <v>8</v>
      </c>
      <c r="C9">
        <f t="shared" si="4"/>
        <v>8</v>
      </c>
      <c r="D9">
        <f t="shared" si="4"/>
        <v>8</v>
      </c>
      <c r="E9">
        <f t="shared" si="4"/>
        <v>8</v>
      </c>
      <c r="F9">
        <f t="shared" si="4"/>
        <v>8</v>
      </c>
      <c r="G9">
        <f t="shared" si="4"/>
        <v>8</v>
      </c>
      <c r="I9" s="31" t="s">
        <v>12</v>
      </c>
      <c r="J9">
        <f t="shared" ref="J9:O9" si="5">COUNT(J30:J44)</f>
        <v>6</v>
      </c>
      <c r="K9">
        <f t="shared" si="5"/>
        <v>6</v>
      </c>
      <c r="L9">
        <f t="shared" si="5"/>
        <v>6</v>
      </c>
      <c r="M9">
        <f t="shared" si="5"/>
        <v>6</v>
      </c>
      <c r="N9">
        <f t="shared" si="5"/>
        <v>6</v>
      </c>
      <c r="O9">
        <f t="shared" si="5"/>
        <v>6</v>
      </c>
      <c r="Q9" s="9" t="s">
        <v>12</v>
      </c>
      <c r="R9">
        <f>COUNT(R30:R44)</f>
        <v>6</v>
      </c>
      <c r="S9">
        <f>COUNT(S30:S44)</f>
        <v>8</v>
      </c>
      <c r="T9">
        <f>COUNT(T30:T44)</f>
        <v>6</v>
      </c>
      <c r="U9">
        <f>COUNT(U30:U44)</f>
        <v>6</v>
      </c>
    </row>
    <row r="11" spans="1:21" x14ac:dyDescent="0.25">
      <c r="A11" s="9" t="s">
        <v>13</v>
      </c>
      <c r="B11">
        <f t="shared" ref="B11:G11" si="6">B8/(SQRT(B9))</f>
        <v>0</v>
      </c>
      <c r="C11">
        <f t="shared" si="6"/>
        <v>3.5301000142966985E-2</v>
      </c>
      <c r="D11">
        <f t="shared" si="6"/>
        <v>7.1632957890543941E-2</v>
      </c>
      <c r="E11">
        <f t="shared" si="6"/>
        <v>6.6697143531282158E-2</v>
      </c>
      <c r="F11">
        <f t="shared" si="6"/>
        <v>6.9780668130452903E-2</v>
      </c>
      <c r="G11">
        <f t="shared" si="6"/>
        <v>0.10856927587863219</v>
      </c>
      <c r="I11" s="9" t="s">
        <v>13</v>
      </c>
      <c r="J11">
        <f t="shared" ref="J11:O11" si="7">J8/(SQRT(J9))</f>
        <v>0</v>
      </c>
      <c r="K11">
        <f t="shared" si="7"/>
        <v>3.8734738952849214E-2</v>
      </c>
      <c r="L11">
        <f t="shared" si="7"/>
        <v>9.4016920716334371E-2</v>
      </c>
      <c r="M11">
        <f t="shared" si="7"/>
        <v>4.7698733927408962E-2</v>
      </c>
      <c r="N11">
        <f t="shared" si="7"/>
        <v>5.9849880682490558E-2</v>
      </c>
      <c r="O11">
        <f t="shared" si="7"/>
        <v>8.8548407607997162E-2</v>
      </c>
      <c r="Q11" s="9" t="s">
        <v>13</v>
      </c>
      <c r="R11">
        <f>R8/(SQRT(R9))</f>
        <v>8.27029167840969E-2</v>
      </c>
      <c r="S11">
        <f>S8/(SQRT(S9))</f>
        <v>7.8405035606266257E-2</v>
      </c>
      <c r="T11">
        <f>T8/(SQRT(T9))</f>
        <v>7.9957113931527532E-2</v>
      </c>
      <c r="U11">
        <f>U8/(SQRT(U9))</f>
        <v>7.2517384104861748E-2</v>
      </c>
    </row>
    <row r="12" spans="1:21" x14ac:dyDescent="0.25">
      <c r="A12" s="9" t="s">
        <v>14</v>
      </c>
      <c r="B12" s="11"/>
      <c r="I12" s="9" t="s">
        <v>14</v>
      </c>
      <c r="J12" s="11"/>
      <c r="Q12" s="9" t="s">
        <v>14</v>
      </c>
      <c r="R12" s="11"/>
      <c r="T12" s="11"/>
    </row>
    <row r="13" spans="1:21" x14ac:dyDescent="0.25">
      <c r="A13" s="9" t="s">
        <v>16</v>
      </c>
      <c r="B13" s="4"/>
      <c r="F13" s="34"/>
      <c r="G13" s="34"/>
      <c r="I13" s="9" t="s">
        <v>16</v>
      </c>
      <c r="J13" s="4"/>
      <c r="N13" s="34"/>
      <c r="O13" s="34"/>
      <c r="Q13" s="9" t="s">
        <v>16</v>
      </c>
      <c r="R13" s="4"/>
      <c r="T13" s="4"/>
    </row>
    <row r="14" spans="1:21" x14ac:dyDescent="0.25">
      <c r="A14" s="5"/>
      <c r="B14" s="5"/>
      <c r="C14" s="5"/>
      <c r="D14" s="5"/>
      <c r="E14" s="5"/>
      <c r="F14" s="5"/>
      <c r="G14" s="5"/>
      <c r="I14" s="5"/>
      <c r="J14" s="5"/>
      <c r="K14" s="5"/>
      <c r="L14" s="5"/>
      <c r="M14" s="5"/>
      <c r="N14" s="5"/>
      <c r="O14" s="5"/>
    </row>
    <row r="15" spans="1:21" x14ac:dyDescent="0.25">
      <c r="A15" s="9" t="s">
        <v>17</v>
      </c>
      <c r="B15">
        <f t="shared" ref="B15:G22" si="8">LOG(B30)</f>
        <v>0</v>
      </c>
      <c r="C15">
        <f t="shared" si="8"/>
        <v>-0.3439219313106151</v>
      </c>
      <c r="D15">
        <f t="shared" si="8"/>
        <v>-0.27145224937381451</v>
      </c>
      <c r="E15">
        <f t="shared" si="8"/>
        <v>-0.21521586764665188</v>
      </c>
      <c r="F15">
        <f t="shared" si="8"/>
        <v>-0.23681093411324508</v>
      </c>
      <c r="G15">
        <f t="shared" si="8"/>
        <v>-0.10482727275229695</v>
      </c>
      <c r="I15" s="9" t="s">
        <v>17</v>
      </c>
      <c r="J15">
        <f t="shared" ref="J15:O20" si="9">LOG(J30)</f>
        <v>0</v>
      </c>
      <c r="K15">
        <f t="shared" si="9"/>
        <v>-0.65690074188500003</v>
      </c>
      <c r="L15">
        <f t="shared" si="9"/>
        <v>-0.52297430057782446</v>
      </c>
      <c r="M15">
        <f t="shared" si="9"/>
        <v>-0.1535354640250981</v>
      </c>
      <c r="N15">
        <f t="shared" si="9"/>
        <v>-0.26078694747212322</v>
      </c>
      <c r="O15">
        <f t="shared" si="9"/>
        <v>-0.14859976415164197</v>
      </c>
      <c r="Q15" s="12" t="s">
        <v>17</v>
      </c>
      <c r="R15" s="13">
        <f>LOG(R30)</f>
        <v>-6.2856455639678597E-3</v>
      </c>
      <c r="S15" s="13">
        <f t="shared" ref="R15:U20" si="10">LOG(S30)</f>
        <v>-0.16582417262688909</v>
      </c>
      <c r="T15" s="13">
        <f t="shared" si="10"/>
        <v>5.8175017797713439E-2</v>
      </c>
      <c r="U15" s="13">
        <f t="shared" si="10"/>
        <v>-0.20108085163736356</v>
      </c>
    </row>
    <row r="16" spans="1:21" x14ac:dyDescent="0.25">
      <c r="B16">
        <f>LOG(B31)</f>
        <v>0</v>
      </c>
      <c r="C16">
        <f t="shared" si="8"/>
        <v>-0.45510138664702032</v>
      </c>
      <c r="D16">
        <f t="shared" si="8"/>
        <v>-1.0563976741867074E-2</v>
      </c>
      <c r="E16">
        <f t="shared" si="8"/>
        <v>-3.2993357161283585E-2</v>
      </c>
      <c r="F16">
        <f t="shared" si="8"/>
        <v>-5.1486786368042541E-2</v>
      </c>
      <c r="G16">
        <f t="shared" si="8"/>
        <v>0.1858545192152655</v>
      </c>
      <c r="J16">
        <f t="shared" si="9"/>
        <v>0</v>
      </c>
      <c r="K16">
        <f t="shared" si="9"/>
        <v>-0.34343036987511061</v>
      </c>
      <c r="L16">
        <f t="shared" si="9"/>
        <v>-0.1725118292578087</v>
      </c>
      <c r="M16">
        <f t="shared" si="9"/>
        <v>-6.9002603441542146E-2</v>
      </c>
      <c r="N16">
        <f t="shared" si="9"/>
        <v>-4.8347319167120831E-2</v>
      </c>
      <c r="O16">
        <f t="shared" si="9"/>
        <v>0.11633140761434491</v>
      </c>
      <c r="R16">
        <f t="shared" si="10"/>
        <v>0.10928115416545173</v>
      </c>
      <c r="S16">
        <f>LOG(S31)</f>
        <v>8.3199367831741117E-2</v>
      </c>
      <c r="T16">
        <f t="shared" si="10"/>
        <v>1.3680118118974977E-2</v>
      </c>
      <c r="U16">
        <f t="shared" si="10"/>
        <v>4.1751422122358148E-2</v>
      </c>
    </row>
    <row r="17" spans="1:21" x14ac:dyDescent="0.25">
      <c r="B17">
        <f t="shared" ref="B17:B22" si="11">LOG(B32)</f>
        <v>0</v>
      </c>
      <c r="C17">
        <f t="shared" si="8"/>
        <v>-0.2437481575243384</v>
      </c>
      <c r="D17">
        <f t="shared" si="8"/>
        <v>-7.3213709000343949E-2</v>
      </c>
      <c r="E17">
        <f t="shared" si="8"/>
        <v>1.8905117969596277E-2</v>
      </c>
      <c r="F17">
        <f t="shared" si="8"/>
        <v>5.5058227095554024E-2</v>
      </c>
      <c r="G17">
        <f t="shared" si="8"/>
        <v>-1.0544842679880952E-2</v>
      </c>
      <c r="J17">
        <f t="shared" si="9"/>
        <v>0</v>
      </c>
      <c r="K17">
        <f t="shared" si="9"/>
        <v>-0.33445277833238102</v>
      </c>
      <c r="L17">
        <f t="shared" si="9"/>
        <v>-0.22598330838385894</v>
      </c>
      <c r="M17">
        <f t="shared" si="9"/>
        <v>-0.26502185035933118</v>
      </c>
      <c r="N17">
        <f t="shared" si="9"/>
        <v>-0.24216685974789628</v>
      </c>
      <c r="O17">
        <f t="shared" si="9"/>
        <v>-0.14409396764435289</v>
      </c>
      <c r="R17">
        <f>LOG(R32)</f>
        <v>-0.20937147788112559</v>
      </c>
      <c r="S17">
        <f t="shared" si="10"/>
        <v>2.3494444485293923E-2</v>
      </c>
      <c r="T17">
        <f t="shared" si="10"/>
        <v>-3.1509112802286299E-2</v>
      </c>
      <c r="U17">
        <f t="shared" si="10"/>
        <v>-0.19036757237612179</v>
      </c>
    </row>
    <row r="18" spans="1:21" x14ac:dyDescent="0.25">
      <c r="B18">
        <f t="shared" si="11"/>
        <v>0</v>
      </c>
      <c r="C18">
        <f t="shared" si="8"/>
        <v>-0.56031054164596084</v>
      </c>
      <c r="D18">
        <f t="shared" si="8"/>
        <v>-0.26484839841732943</v>
      </c>
      <c r="E18">
        <f t="shared" si="8"/>
        <v>-9.6439058941595907E-2</v>
      </c>
      <c r="F18">
        <f t="shared" si="8"/>
        <v>-6.0569112834145428E-2</v>
      </c>
      <c r="G18">
        <f t="shared" si="8"/>
        <v>-8.7701403816787607E-2</v>
      </c>
      <c r="J18">
        <f t="shared" si="9"/>
        <v>0</v>
      </c>
      <c r="K18">
        <f t="shared" si="9"/>
        <v>-0.47445895482863693</v>
      </c>
      <c r="L18">
        <f t="shared" si="9"/>
        <v>-0.14943769160563716</v>
      </c>
      <c r="M18">
        <f t="shared" si="9"/>
        <v>-0.1408568972606096</v>
      </c>
      <c r="N18">
        <f t="shared" si="9"/>
        <v>-0.10007339828036359</v>
      </c>
      <c r="O18">
        <f t="shared" si="9"/>
        <v>1.2319979881066236E-2</v>
      </c>
      <c r="R18">
        <f t="shared" ref="R18:S20" si="12">LOG(R33)</f>
        <v>-4.2854545931646636E-2</v>
      </c>
      <c r="S18">
        <f t="shared" si="12"/>
        <v>-7.3923151104037826E-2</v>
      </c>
      <c r="T18">
        <f t="shared" si="10"/>
        <v>-2.1006000341460135E-2</v>
      </c>
      <c r="U18">
        <f t="shared" si="10"/>
        <v>-4.0250950456836194E-2</v>
      </c>
    </row>
    <row r="19" spans="1:21" x14ac:dyDescent="0.25">
      <c r="B19">
        <f t="shared" si="11"/>
        <v>0</v>
      </c>
      <c r="C19">
        <f t="shared" si="8"/>
        <v>-0.45697675900757995</v>
      </c>
      <c r="D19">
        <f t="shared" si="8"/>
        <v>-0.31050556182711947</v>
      </c>
      <c r="E19">
        <f t="shared" si="8"/>
        <v>-0.20674967706423109</v>
      </c>
      <c r="F19">
        <f t="shared" si="8"/>
        <v>-0.20128514723954757</v>
      </c>
      <c r="G19">
        <f t="shared" si="8"/>
        <v>-5.1336164433288404E-3</v>
      </c>
      <c r="J19">
        <f t="shared" si="9"/>
        <v>0</v>
      </c>
      <c r="K19">
        <f t="shared" si="9"/>
        <v>-0.30096659329788344</v>
      </c>
      <c r="L19">
        <f t="shared" si="9"/>
        <v>-0.13118399334888256</v>
      </c>
      <c r="M19">
        <f t="shared" si="9"/>
        <v>-0.10528693879357419</v>
      </c>
      <c r="N19">
        <f t="shared" si="9"/>
        <v>-0.25687688238751683</v>
      </c>
      <c r="O19">
        <f t="shared" si="9"/>
        <v>-0.13826013939240081</v>
      </c>
      <c r="R19">
        <f t="shared" si="12"/>
        <v>2.6756805349859086E-3</v>
      </c>
      <c r="S19">
        <f t="shared" si="12"/>
        <v>-9.2228130978416631E-2</v>
      </c>
      <c r="T19">
        <f t="shared" si="10"/>
        <v>-0.14041502364819314</v>
      </c>
      <c r="U19">
        <f t="shared" si="10"/>
        <v>-0.19353104491745179</v>
      </c>
    </row>
    <row r="20" spans="1:21" x14ac:dyDescent="0.25">
      <c r="B20">
        <f t="shared" si="11"/>
        <v>0</v>
      </c>
      <c r="C20">
        <f t="shared" si="8"/>
        <v>-0.59486887641786268</v>
      </c>
      <c r="D20">
        <f t="shared" si="8"/>
        <v>-0.20972398651415464</v>
      </c>
      <c r="E20">
        <f t="shared" si="8"/>
        <v>-0.2171555897423236</v>
      </c>
      <c r="F20">
        <f t="shared" si="8"/>
        <v>-0.15144204337338757</v>
      </c>
      <c r="G20">
        <f t="shared" si="8"/>
        <v>-0.23622770250217662</v>
      </c>
      <c r="J20">
        <f t="shared" si="9"/>
        <v>0</v>
      </c>
      <c r="K20">
        <f t="shared" si="9"/>
        <v>-0.36971657479449832</v>
      </c>
      <c r="L20">
        <f t="shared" si="9"/>
        <v>3.4453580799283123E-2</v>
      </c>
      <c r="M20">
        <f t="shared" si="9"/>
        <v>-4.2884745066828524E-2</v>
      </c>
      <c r="N20">
        <f t="shared" si="9"/>
        <v>-7.2177610536085401E-2</v>
      </c>
      <c r="O20">
        <f t="shared" si="9"/>
        <v>-3.1533863170754677E-2</v>
      </c>
      <c r="R20">
        <f t="shared" si="12"/>
        <v>-8.7224929057854603E-2</v>
      </c>
      <c r="S20">
        <f t="shared" si="12"/>
        <v>-0.19176876497542342</v>
      </c>
      <c r="T20">
        <f t="shared" si="10"/>
        <v>0.13301232653397174</v>
      </c>
      <c r="U20">
        <f t="shared" si="10"/>
        <v>-5.1380206715430914E-2</v>
      </c>
    </row>
    <row r="21" spans="1:21" x14ac:dyDescent="0.25">
      <c r="B21">
        <f t="shared" si="11"/>
        <v>0</v>
      </c>
      <c r="C21">
        <f t="shared" si="8"/>
        <v>-0.41863297572569719</v>
      </c>
      <c r="D21">
        <f t="shared" si="8"/>
        <v>-7.2613210057203295E-2</v>
      </c>
      <c r="E21">
        <f t="shared" si="8"/>
        <v>-9.3756568429484086E-2</v>
      </c>
      <c r="F21">
        <f t="shared" si="8"/>
        <v>-8.5246546476151958E-2</v>
      </c>
      <c r="G21">
        <f t="shared" si="8"/>
        <v>7.4537422845191006E-2</v>
      </c>
      <c r="S21">
        <f>LOG(S36)</f>
        <v>1.9529675161055321E-3</v>
      </c>
    </row>
    <row r="22" spans="1:21" x14ac:dyDescent="0.25">
      <c r="B22">
        <f t="shared" si="11"/>
        <v>0</v>
      </c>
      <c r="C22">
        <f t="shared" si="8"/>
        <v>-0.31775290800704503</v>
      </c>
      <c r="D22">
        <f t="shared" si="8"/>
        <v>1.8393805119273469E-2</v>
      </c>
      <c r="E22">
        <f t="shared" si="8"/>
        <v>5.1054071206587739E-2</v>
      </c>
      <c r="F22">
        <f t="shared" si="8"/>
        <v>5.7528035645688612E-2</v>
      </c>
      <c r="G22">
        <f t="shared" si="8"/>
        <v>0.15693481767546616</v>
      </c>
      <c r="S22">
        <f>LOG(S37)</f>
        <v>0.11006959224394355</v>
      </c>
    </row>
    <row r="29" spans="1:21" x14ac:dyDescent="0.25">
      <c r="C29" s="5"/>
      <c r="D29" s="5"/>
      <c r="E29" s="5"/>
      <c r="F29" s="5"/>
      <c r="G29" s="5"/>
      <c r="K29" s="5"/>
      <c r="L29" s="5"/>
      <c r="M29" s="5"/>
      <c r="N29" s="5"/>
      <c r="O29" s="5"/>
    </row>
    <row r="30" spans="1:21" x14ac:dyDescent="0.25">
      <c r="A30" s="12" t="s">
        <v>18</v>
      </c>
      <c r="B30" s="13">
        <v>1</v>
      </c>
      <c r="C30">
        <v>0.45297900000000002</v>
      </c>
      <c r="D30">
        <v>0.53523900000000002</v>
      </c>
      <c r="E30">
        <v>0.60923400000000005</v>
      </c>
      <c r="F30">
        <v>0.579681</v>
      </c>
      <c r="G30">
        <v>0.78554800000000002</v>
      </c>
      <c r="I30" s="12" t="s">
        <v>18</v>
      </c>
      <c r="J30" s="13">
        <v>1</v>
      </c>
      <c r="K30">
        <v>0.22034300000000001</v>
      </c>
      <c r="L30">
        <v>0.29993399999999998</v>
      </c>
      <c r="M30">
        <v>0.702206</v>
      </c>
      <c r="N30">
        <v>0.54854599999999998</v>
      </c>
      <c r="O30">
        <v>0.71023199999999997</v>
      </c>
      <c r="Q30" s="12" t="s">
        <v>18</v>
      </c>
      <c r="R30" s="14">
        <v>0.98563100000000003</v>
      </c>
      <c r="S30" s="15">
        <v>0.68261499999999997</v>
      </c>
      <c r="T30" s="14">
        <v>1.1433390000000001</v>
      </c>
      <c r="U30" s="15">
        <v>0.62938899999999998</v>
      </c>
    </row>
    <row r="31" spans="1:21" x14ac:dyDescent="0.25">
      <c r="B31">
        <v>1</v>
      </c>
      <c r="C31">
        <v>0.35066999999999998</v>
      </c>
      <c r="D31">
        <v>0.97596899999999998</v>
      </c>
      <c r="E31">
        <v>0.926844</v>
      </c>
      <c r="F31">
        <v>0.88820500000000002</v>
      </c>
      <c r="G31">
        <v>1.534103</v>
      </c>
      <c r="J31">
        <v>1</v>
      </c>
      <c r="K31">
        <v>0.45349200000000001</v>
      </c>
      <c r="L31">
        <v>0.672184</v>
      </c>
      <c r="M31">
        <v>0.85309500000000005</v>
      </c>
      <c r="N31">
        <v>0.89464900000000003</v>
      </c>
      <c r="O31">
        <v>1.3071680000000001</v>
      </c>
      <c r="R31" s="24">
        <v>1.286119</v>
      </c>
      <c r="S31" s="26">
        <v>1.2111540000000001</v>
      </c>
      <c r="T31" s="24">
        <v>1.0320009999999999</v>
      </c>
      <c r="U31" s="26">
        <v>1.1009089999999999</v>
      </c>
    </row>
    <row r="32" spans="1:21" x14ac:dyDescent="0.25">
      <c r="B32">
        <v>1</v>
      </c>
      <c r="C32">
        <v>0.57049499999999997</v>
      </c>
      <c r="D32">
        <v>0.84486300000000003</v>
      </c>
      <c r="E32">
        <v>1.044492</v>
      </c>
      <c r="F32">
        <v>1.1351629999999999</v>
      </c>
      <c r="G32">
        <v>0.97601199999999999</v>
      </c>
      <c r="J32">
        <v>1</v>
      </c>
      <c r="K32">
        <v>0.46296399999999999</v>
      </c>
      <c r="L32">
        <v>0.59431500000000004</v>
      </c>
      <c r="M32">
        <v>0.54322300000000001</v>
      </c>
      <c r="N32">
        <v>0.57257599999999997</v>
      </c>
      <c r="O32">
        <v>0.71763900000000003</v>
      </c>
      <c r="R32" s="24">
        <v>0.61748800000000004</v>
      </c>
      <c r="S32" s="26">
        <v>1.055588</v>
      </c>
      <c r="T32" s="24">
        <v>0.93001699999999998</v>
      </c>
      <c r="U32" s="26">
        <v>0.64510800000000001</v>
      </c>
    </row>
    <row r="33" spans="1:21" x14ac:dyDescent="0.25">
      <c r="B33">
        <v>1</v>
      </c>
      <c r="C33">
        <v>0.27522600000000003</v>
      </c>
      <c r="D33">
        <v>0.54344000000000003</v>
      </c>
      <c r="E33">
        <v>0.80086800000000002</v>
      </c>
      <c r="F33">
        <v>0.86982300000000001</v>
      </c>
      <c r="G33">
        <v>0.81714399999999998</v>
      </c>
      <c r="J33">
        <v>1</v>
      </c>
      <c r="K33">
        <v>0.33538299999999999</v>
      </c>
      <c r="L33">
        <v>0.70886300000000002</v>
      </c>
      <c r="M33">
        <v>0.72300799999999998</v>
      </c>
      <c r="N33">
        <v>0.79419399999999996</v>
      </c>
      <c r="O33">
        <v>1.0287740000000001</v>
      </c>
      <c r="R33" s="24">
        <v>0.90603599999999995</v>
      </c>
      <c r="S33" s="26">
        <v>0.84348400000000001</v>
      </c>
      <c r="T33" s="24">
        <v>0.95278300000000005</v>
      </c>
      <c r="U33" s="26">
        <v>0.91148399999999996</v>
      </c>
    </row>
    <row r="34" spans="1:21" x14ac:dyDescent="0.25">
      <c r="B34">
        <v>1</v>
      </c>
      <c r="C34">
        <v>0.349159</v>
      </c>
      <c r="D34">
        <v>0.489209</v>
      </c>
      <c r="E34">
        <v>0.62122699999999997</v>
      </c>
      <c r="F34">
        <v>0.62909300000000001</v>
      </c>
      <c r="G34">
        <v>0.98824900000000004</v>
      </c>
      <c r="J34">
        <v>1</v>
      </c>
      <c r="K34">
        <v>0.50007299999999999</v>
      </c>
      <c r="L34">
        <v>0.73929199999999995</v>
      </c>
      <c r="M34">
        <v>0.784717</v>
      </c>
      <c r="N34">
        <v>0.55350699999999997</v>
      </c>
      <c r="O34">
        <v>0.72734399999999999</v>
      </c>
      <c r="R34" s="24">
        <v>1.0061800000000001</v>
      </c>
      <c r="S34" s="24">
        <v>0.80867100000000003</v>
      </c>
      <c r="T34" s="24">
        <v>0.72374400000000005</v>
      </c>
      <c r="U34" s="24">
        <v>0.64042600000000005</v>
      </c>
    </row>
    <row r="35" spans="1:21" x14ac:dyDescent="0.25">
      <c r="B35">
        <v>1</v>
      </c>
      <c r="C35">
        <v>0.25417400000000001</v>
      </c>
      <c r="D35">
        <v>0.61698699999999995</v>
      </c>
      <c r="E35">
        <v>0.60651900000000003</v>
      </c>
      <c r="F35">
        <v>0.70559899999999998</v>
      </c>
      <c r="G35">
        <v>0.58045999999999998</v>
      </c>
      <c r="J35">
        <v>1</v>
      </c>
      <c r="K35">
        <v>0.42685800000000002</v>
      </c>
      <c r="L35">
        <v>1.0825640000000001</v>
      </c>
      <c r="M35">
        <v>0.90597300000000003</v>
      </c>
      <c r="N35">
        <v>0.84688099999999999</v>
      </c>
      <c r="O35">
        <v>0.92996400000000001</v>
      </c>
      <c r="R35" s="24">
        <v>0.81804100000000002</v>
      </c>
      <c r="S35" s="24">
        <v>0.64302999999999999</v>
      </c>
      <c r="T35" s="24">
        <v>1.358352</v>
      </c>
      <c r="U35" s="24">
        <v>0.88842299999999996</v>
      </c>
    </row>
    <row r="36" spans="1:21" x14ac:dyDescent="0.25">
      <c r="B36">
        <v>1</v>
      </c>
      <c r="C36">
        <v>0.381388</v>
      </c>
      <c r="D36">
        <v>0.84603200000000001</v>
      </c>
      <c r="E36">
        <v>0.80583000000000005</v>
      </c>
      <c r="F36">
        <v>0.82177599999999995</v>
      </c>
      <c r="G36">
        <v>1.1872370000000001</v>
      </c>
      <c r="R36" s="24"/>
      <c r="S36" s="24">
        <v>1.004507</v>
      </c>
      <c r="T36" s="24"/>
      <c r="U36" s="24"/>
    </row>
    <row r="37" spans="1:21" x14ac:dyDescent="0.25">
      <c r="B37">
        <v>1</v>
      </c>
      <c r="C37">
        <v>0.48111300000000001</v>
      </c>
      <c r="D37">
        <v>1.0432630000000001</v>
      </c>
      <c r="E37">
        <v>1.1247450000000001</v>
      </c>
      <c r="F37">
        <v>1.141637</v>
      </c>
      <c r="G37">
        <v>1.4352739999999999</v>
      </c>
      <c r="R37" s="24"/>
      <c r="S37" s="24">
        <v>1.288456</v>
      </c>
      <c r="T37" s="24"/>
      <c r="U37" s="24"/>
    </row>
    <row r="38" spans="1:21" x14ac:dyDescent="0.25">
      <c r="R38" s="24"/>
      <c r="S38" s="24"/>
      <c r="T38" s="24"/>
      <c r="U38" s="24"/>
    </row>
    <row r="39" spans="1:21" x14ac:dyDescent="0.25">
      <c r="R39" s="24"/>
      <c r="S39" s="24"/>
      <c r="T39" s="24"/>
      <c r="U39" s="24"/>
    </row>
    <row r="40" spans="1:21" x14ac:dyDescent="0.25">
      <c r="R40" s="26"/>
      <c r="S40" s="26"/>
      <c r="T40" s="26"/>
      <c r="U40" s="26"/>
    </row>
    <row r="41" spans="1:21" x14ac:dyDescent="0.25">
      <c r="R41" s="26"/>
      <c r="S41" s="26"/>
      <c r="T41" s="26"/>
      <c r="U41" s="26"/>
    </row>
    <row r="42" spans="1:21" x14ac:dyDescent="0.25">
      <c r="R42" s="26"/>
      <c r="S42" s="26"/>
      <c r="T42" s="26"/>
      <c r="U42" s="26"/>
    </row>
    <row r="44" spans="1:21" x14ac:dyDescent="0.25">
      <c r="A44" s="5"/>
      <c r="B44" s="5"/>
      <c r="C44" s="5"/>
      <c r="D44" s="5"/>
      <c r="E44" s="5"/>
      <c r="F44" s="5"/>
      <c r="G44" s="5"/>
      <c r="I44" s="5"/>
      <c r="J44" s="5"/>
      <c r="K44" s="5"/>
      <c r="L44" s="5"/>
      <c r="M44" s="5"/>
      <c r="N44" s="5"/>
      <c r="O44" s="5"/>
    </row>
    <row r="45" spans="1:21" x14ac:dyDescent="0.25">
      <c r="Q45" s="13"/>
      <c r="R45" s="13"/>
      <c r="S45" s="13"/>
      <c r="T45" s="13"/>
      <c r="U45" s="13"/>
    </row>
    <row r="47" spans="1:21" ht="28.5" x14ac:dyDescent="0.45">
      <c r="A47" s="1" t="s">
        <v>54</v>
      </c>
    </row>
    <row r="48" spans="1:21" x14ac:dyDescent="0.25">
      <c r="A48" s="9" t="s">
        <v>86</v>
      </c>
      <c r="B48" s="5" t="s">
        <v>6</v>
      </c>
      <c r="C48" s="2"/>
      <c r="I48" s="9" t="s">
        <v>86</v>
      </c>
      <c r="J48" s="5" t="s">
        <v>76</v>
      </c>
      <c r="K48" s="2"/>
      <c r="Q48" s="9" t="s">
        <v>86</v>
      </c>
      <c r="R48" s="5" t="s">
        <v>77</v>
      </c>
      <c r="T48" s="5" t="s">
        <v>78</v>
      </c>
    </row>
    <row r="49" spans="1:21" x14ac:dyDescent="0.25">
      <c r="A49" s="8" t="s">
        <v>36</v>
      </c>
      <c r="B49" s="33" t="s">
        <v>79</v>
      </c>
      <c r="C49" s="33" t="s">
        <v>80</v>
      </c>
      <c r="D49" s="5" t="s">
        <v>81</v>
      </c>
      <c r="E49" s="5" t="s">
        <v>82</v>
      </c>
      <c r="F49" s="5" t="s">
        <v>83</v>
      </c>
      <c r="G49" s="5" t="s">
        <v>39</v>
      </c>
      <c r="I49" s="8" t="s">
        <v>36</v>
      </c>
      <c r="J49" s="33" t="s">
        <v>79</v>
      </c>
      <c r="K49" s="33" t="s">
        <v>80</v>
      </c>
      <c r="L49" s="5" t="s">
        <v>81</v>
      </c>
      <c r="M49" s="5" t="s">
        <v>82</v>
      </c>
      <c r="N49" s="5" t="s">
        <v>83</v>
      </c>
      <c r="O49" s="5" t="s">
        <v>39</v>
      </c>
      <c r="Q49" s="8" t="s">
        <v>84</v>
      </c>
      <c r="R49" s="7" t="s">
        <v>6</v>
      </c>
      <c r="S49" s="7" t="s">
        <v>85</v>
      </c>
      <c r="T49" s="7" t="s">
        <v>6</v>
      </c>
      <c r="U49" s="7" t="s">
        <v>85</v>
      </c>
    </row>
    <row r="51" spans="1:21" x14ac:dyDescent="0.25">
      <c r="A51" s="9" t="s">
        <v>10</v>
      </c>
      <c r="B51">
        <f t="shared" ref="B51:G51" si="13">AVERAGE(B74:B88)</f>
        <v>1</v>
      </c>
      <c r="C51">
        <f t="shared" si="13"/>
        <v>0.32423614285714286</v>
      </c>
      <c r="D51">
        <f t="shared" si="13"/>
        <v>0.5908201428571429</v>
      </c>
      <c r="E51">
        <f t="shared" si="13"/>
        <v>0.68042614285714287</v>
      </c>
      <c r="F51">
        <f t="shared" si="13"/>
        <v>0.67830885714285727</v>
      </c>
      <c r="G51">
        <f t="shared" si="13"/>
        <v>0.72681299999999993</v>
      </c>
      <c r="I51" s="9" t="s">
        <v>10</v>
      </c>
      <c r="J51">
        <f t="shared" ref="J51:O51" si="14">AVERAGE(J74:J88)</f>
        <v>1</v>
      </c>
      <c r="K51">
        <f t="shared" si="14"/>
        <v>0.32178024999999993</v>
      </c>
      <c r="L51">
        <f t="shared" si="14"/>
        <v>0.661813125</v>
      </c>
      <c r="M51">
        <f t="shared" si="14"/>
        <v>0.74414387500000001</v>
      </c>
      <c r="N51">
        <f t="shared" si="14"/>
        <v>0.839783375</v>
      </c>
      <c r="O51">
        <f t="shared" si="14"/>
        <v>0.75828874999999996</v>
      </c>
      <c r="Q51" s="9" t="s">
        <v>10</v>
      </c>
      <c r="R51" s="10">
        <f>AVERAGE(R74:R88)</f>
        <v>1.0270429999999999</v>
      </c>
      <c r="S51" s="10">
        <f>AVERAGE(S74:S88)</f>
        <v>0.70256114285714266</v>
      </c>
      <c r="T51" s="10">
        <f>AVERAGE(T74:T88)</f>
        <v>1.1130768</v>
      </c>
      <c r="U51" s="10">
        <f>AVERAGE(U74:U88)</f>
        <v>0.79903625</v>
      </c>
    </row>
    <row r="52" spans="1:21" x14ac:dyDescent="0.25">
      <c r="A52" s="9" t="s">
        <v>11</v>
      </c>
      <c r="B52">
        <f t="shared" ref="B52:G52" si="15">_xlfn.STDEV.P(B74:B88)</f>
        <v>0</v>
      </c>
      <c r="C52">
        <f t="shared" si="15"/>
        <v>5.5049960870437772E-2</v>
      </c>
      <c r="D52">
        <f t="shared" si="15"/>
        <v>8.8499141491281005E-2</v>
      </c>
      <c r="E52">
        <f t="shared" si="15"/>
        <v>0.10021862386007953</v>
      </c>
      <c r="F52">
        <f t="shared" si="15"/>
        <v>0.15710344645071844</v>
      </c>
      <c r="G52">
        <f t="shared" si="15"/>
        <v>0.12130114077664091</v>
      </c>
      <c r="I52" s="9" t="s">
        <v>11</v>
      </c>
      <c r="J52">
        <f t="shared" ref="J52:O52" si="16">_xlfn.STDEV.P(J74:J88)</f>
        <v>0</v>
      </c>
      <c r="K52">
        <f t="shared" si="16"/>
        <v>0.11327699814696522</v>
      </c>
      <c r="L52">
        <f t="shared" si="16"/>
        <v>0.16321123806469134</v>
      </c>
      <c r="M52">
        <f t="shared" si="16"/>
        <v>0.23437246491398955</v>
      </c>
      <c r="N52">
        <f t="shared" si="16"/>
        <v>0.26766568666105583</v>
      </c>
      <c r="O52">
        <f t="shared" si="16"/>
        <v>0.27635491378875027</v>
      </c>
      <c r="Q52" s="9" t="s">
        <v>11</v>
      </c>
      <c r="R52">
        <f>_xlfn.STDEV.P(R74:R88)</f>
        <v>0.12743053129136706</v>
      </c>
      <c r="S52">
        <f>_xlfn.STDEV.P(S74:S88)</f>
        <v>0.13624124251114175</v>
      </c>
      <c r="T52">
        <f>_xlfn.STDEV.P(T74:T88)</f>
        <v>0.133694705132851</v>
      </c>
      <c r="U52">
        <f>_xlfn.STDEV.P(U74:U88)</f>
        <v>0.26328540357839342</v>
      </c>
    </row>
    <row r="53" spans="1:21" x14ac:dyDescent="0.25">
      <c r="A53" s="31" t="s">
        <v>12</v>
      </c>
      <c r="B53">
        <f t="shared" ref="B53:G53" si="17">COUNT(B74:B88)</f>
        <v>7</v>
      </c>
      <c r="C53">
        <f t="shared" si="17"/>
        <v>7</v>
      </c>
      <c r="D53">
        <f t="shared" si="17"/>
        <v>7</v>
      </c>
      <c r="E53">
        <f t="shared" si="17"/>
        <v>7</v>
      </c>
      <c r="F53">
        <f t="shared" si="17"/>
        <v>7</v>
      </c>
      <c r="G53">
        <f t="shared" si="17"/>
        <v>7</v>
      </c>
      <c r="I53" s="31" t="s">
        <v>12</v>
      </c>
      <c r="J53">
        <f t="shared" ref="J53:O53" si="18">COUNT(J74:J88)</f>
        <v>8</v>
      </c>
      <c r="K53">
        <f t="shared" si="18"/>
        <v>8</v>
      </c>
      <c r="L53">
        <f t="shared" si="18"/>
        <v>8</v>
      </c>
      <c r="M53">
        <f t="shared" si="18"/>
        <v>8</v>
      </c>
      <c r="N53">
        <f t="shared" si="18"/>
        <v>8</v>
      </c>
      <c r="O53">
        <f t="shared" si="18"/>
        <v>8</v>
      </c>
      <c r="Q53" s="9" t="s">
        <v>12</v>
      </c>
      <c r="R53">
        <f>COUNT(R74:R88)</f>
        <v>5</v>
      </c>
      <c r="S53">
        <f>COUNT(S74:S88)</f>
        <v>7</v>
      </c>
      <c r="T53">
        <f>COUNT(T74:T88)</f>
        <v>5</v>
      </c>
      <c r="U53">
        <f>COUNT(U74:U88)</f>
        <v>8</v>
      </c>
    </row>
    <row r="55" spans="1:21" x14ac:dyDescent="0.25">
      <c r="A55" s="9" t="s">
        <v>13</v>
      </c>
      <c r="B55">
        <f t="shared" ref="B55:G55" si="19">B52/(SQRT(B53))</f>
        <v>0</v>
      </c>
      <c r="C55">
        <f t="shared" si="19"/>
        <v>2.0806929449573592E-2</v>
      </c>
      <c r="D55">
        <f t="shared" si="19"/>
        <v>3.3449531375521056E-2</v>
      </c>
      <c r="E55">
        <f t="shared" si="19"/>
        <v>3.7879079352984922E-2</v>
      </c>
      <c r="F55">
        <f t="shared" si="19"/>
        <v>5.9379521345679143E-2</v>
      </c>
      <c r="G55">
        <f t="shared" si="19"/>
        <v>4.5847521749061163E-2</v>
      </c>
      <c r="I55" s="9" t="s">
        <v>13</v>
      </c>
      <c r="J55">
        <f t="shared" ref="J55:O55" si="20">J52/(SQRT(J53))</f>
        <v>0</v>
      </c>
      <c r="K55">
        <f t="shared" si="20"/>
        <v>4.004946677108754E-2</v>
      </c>
      <c r="L55">
        <f t="shared" si="20"/>
        <v>5.7703886600697606E-2</v>
      </c>
      <c r="M55">
        <f t="shared" si="20"/>
        <v>8.2863179632044093E-2</v>
      </c>
      <c r="N55">
        <f t="shared" si="20"/>
        <v>9.4634111064493098E-2</v>
      </c>
      <c r="O55">
        <f t="shared" si="20"/>
        <v>9.7706216777124516E-2</v>
      </c>
      <c r="Q55" s="9" t="s">
        <v>13</v>
      </c>
      <c r="R55">
        <f>R52/(SQRT(R53))</f>
        <v>5.6988666075282156E-2</v>
      </c>
      <c r="S55">
        <f>S52/(SQRT(S53))</f>
        <v>5.1494349427846017E-2</v>
      </c>
      <c r="T55">
        <f>T52/(SQRT(T53))</f>
        <v>5.9790089781768974E-2</v>
      </c>
      <c r="U55">
        <f>U52/(SQRT(U53))</f>
        <v>9.3085447128859439E-2</v>
      </c>
    </row>
    <row r="56" spans="1:21" x14ac:dyDescent="0.25">
      <c r="R56" s="11"/>
      <c r="T56" s="11"/>
    </row>
    <row r="57" spans="1:21" x14ac:dyDescent="0.25">
      <c r="R57" s="4"/>
      <c r="T57" s="4"/>
    </row>
    <row r="58" spans="1:21" x14ac:dyDescent="0.25">
      <c r="A58" s="5"/>
      <c r="B58" s="5"/>
      <c r="C58" s="5"/>
      <c r="D58" s="5"/>
      <c r="E58" s="5"/>
      <c r="F58" s="5"/>
      <c r="G58" s="5"/>
      <c r="I58" s="5"/>
      <c r="J58" s="5"/>
      <c r="K58" s="5"/>
      <c r="L58" s="5"/>
      <c r="M58" s="5"/>
      <c r="N58" s="5"/>
      <c r="O58" s="5"/>
    </row>
    <row r="59" spans="1:21" x14ac:dyDescent="0.25">
      <c r="A59" s="9" t="s">
        <v>17</v>
      </c>
      <c r="B59">
        <f t="shared" ref="B59:G65" si="21">LOG(B74)</f>
        <v>0</v>
      </c>
      <c r="C59">
        <f t="shared" si="21"/>
        <v>-0.57077920822135297</v>
      </c>
      <c r="D59">
        <f t="shared" si="21"/>
        <v>-0.34300058996124744</v>
      </c>
      <c r="E59">
        <f t="shared" si="21"/>
        <v>-0.19330799620273179</v>
      </c>
      <c r="F59">
        <f t="shared" si="21"/>
        <v>-0.32189608279286375</v>
      </c>
      <c r="G59">
        <f t="shared" si="21"/>
        <v>-0.27013329031570227</v>
      </c>
      <c r="I59" s="9" t="s">
        <v>17</v>
      </c>
      <c r="J59">
        <f t="shared" ref="J59:O64" si="22">LOG(J74)</f>
        <v>0</v>
      </c>
      <c r="K59">
        <f t="shared" si="22"/>
        <v>-0.50678181828745883</v>
      </c>
      <c r="L59">
        <f t="shared" si="22"/>
        <v>-0.22828026682662886</v>
      </c>
      <c r="M59">
        <f t="shared" si="22"/>
        <v>-4.5553902429982009E-2</v>
      </c>
      <c r="N59">
        <f t="shared" si="22"/>
        <v>-0.12956097798859229</v>
      </c>
      <c r="O59">
        <f t="shared" si="22"/>
        <v>-7.0112799727349531E-2</v>
      </c>
      <c r="Q59" s="12" t="s">
        <v>17</v>
      </c>
      <c r="R59">
        <f t="shared" ref="R59:U66" si="23">LOG(R74)</f>
        <v>1.9166574265444072E-2</v>
      </c>
      <c r="T59">
        <f t="shared" si="23"/>
        <v>9.0197869797285501E-3</v>
      </c>
      <c r="U59">
        <f t="shared" si="23"/>
        <v>-9.882021769372111E-2</v>
      </c>
    </row>
    <row r="60" spans="1:21" x14ac:dyDescent="0.25">
      <c r="B60">
        <f t="shared" si="21"/>
        <v>0</v>
      </c>
      <c r="C60">
        <f t="shared" si="21"/>
        <v>-0.6088707395820977</v>
      </c>
      <c r="D60">
        <f t="shared" si="21"/>
        <v>-0.28794238594420046</v>
      </c>
      <c r="E60">
        <f t="shared" si="21"/>
        <v>-0.13852772099385258</v>
      </c>
      <c r="F60">
        <f t="shared" si="21"/>
        <v>-0.12891124571207868</v>
      </c>
      <c r="G60">
        <f t="shared" si="21"/>
        <v>-0.13228862145592626</v>
      </c>
      <c r="J60">
        <f t="shared" si="22"/>
        <v>0</v>
      </c>
      <c r="K60">
        <f t="shared" si="22"/>
        <v>-0.30141842858620127</v>
      </c>
      <c r="L60">
        <f t="shared" si="22"/>
        <v>-8.8108175319783627E-2</v>
      </c>
      <c r="M60">
        <f t="shared" si="22"/>
        <v>6.0191497813460462E-2</v>
      </c>
      <c r="N60">
        <f t="shared" si="22"/>
        <v>5.9502832056381218E-2</v>
      </c>
      <c r="O60">
        <f t="shared" si="22"/>
        <v>8.7657214537259012E-2</v>
      </c>
      <c r="R60">
        <f t="shared" si="23"/>
        <v>-2.3872499116339433E-2</v>
      </c>
      <c r="S60">
        <f t="shared" ref="S60:U60" si="24">LOG(S75)</f>
        <v>-0.29524395311713691</v>
      </c>
      <c r="T60">
        <f t="shared" si="24"/>
        <v>-1.8764163954849016E-2</v>
      </c>
      <c r="U60">
        <f t="shared" si="24"/>
        <v>7.3808131907476274E-2</v>
      </c>
    </row>
    <row r="61" spans="1:21" x14ac:dyDescent="0.25">
      <c r="B61">
        <f t="shared" si="21"/>
        <v>0</v>
      </c>
      <c r="C61">
        <f t="shared" si="21"/>
        <v>-0.48889505740846856</v>
      </c>
      <c r="D61">
        <f t="shared" si="21"/>
        <v>-0.15520172660963896</v>
      </c>
      <c r="E61">
        <f t="shared" si="21"/>
        <v>-0.16128940204685291</v>
      </c>
      <c r="F61">
        <f t="shared" si="21"/>
        <v>-4.1995469732428979E-2</v>
      </c>
      <c r="G61">
        <f t="shared" si="21"/>
        <v>-3.2791917306251181E-2</v>
      </c>
      <c r="J61">
        <f t="shared" si="22"/>
        <v>0</v>
      </c>
      <c r="K61">
        <f t="shared" si="22"/>
        <v>-0.3071345817574917</v>
      </c>
      <c r="L61">
        <f t="shared" si="22"/>
        <v>-0.12575655883313833</v>
      </c>
      <c r="M61">
        <f t="shared" si="22"/>
        <v>-0.17320240709508011</v>
      </c>
      <c r="N61">
        <f t="shared" si="22"/>
        <v>-0.11227751412842799</v>
      </c>
      <c r="O61">
        <f t="shared" si="22"/>
        <v>-0.1145093026091978</v>
      </c>
      <c r="R61">
        <f t="shared" si="23"/>
        <v>-2.4256714156836633E-2</v>
      </c>
      <c r="S61">
        <f t="shared" ref="S61:U61" si="25">LOG(S76)</f>
        <v>-0.13059635716345022</v>
      </c>
      <c r="T61">
        <f t="shared" si="25"/>
        <v>1.7535410764098584E-2</v>
      </c>
      <c r="U61">
        <f t="shared" si="25"/>
        <v>-0.11339197475793658</v>
      </c>
    </row>
    <row r="62" spans="1:21" x14ac:dyDescent="0.25">
      <c r="B62">
        <f t="shared" si="21"/>
        <v>0</v>
      </c>
      <c r="C62">
        <f t="shared" si="21"/>
        <v>-0.46877406929743926</v>
      </c>
      <c r="D62">
        <f t="shared" si="21"/>
        <v>-0.21942924332298303</v>
      </c>
      <c r="E62">
        <f t="shared" si="21"/>
        <v>-8.2290257275480116E-2</v>
      </c>
      <c r="F62">
        <f t="shared" si="21"/>
        <v>-5.3499100658472069E-2</v>
      </c>
      <c r="G62">
        <f t="shared" si="21"/>
        <v>-7.2894606608473619E-2</v>
      </c>
      <c r="J62">
        <f t="shared" si="22"/>
        <v>0</v>
      </c>
      <c r="K62">
        <f t="shared" si="22"/>
        <v>-0.56099749546381472</v>
      </c>
      <c r="L62">
        <f t="shared" si="22"/>
        <v>-7.694155493124441E-2</v>
      </c>
      <c r="M62">
        <f t="shared" si="22"/>
        <v>-6.7878481369975402E-2</v>
      </c>
      <c r="N62">
        <f t="shared" si="22"/>
        <v>2.4057730230187924E-2</v>
      </c>
      <c r="O62">
        <f t="shared" si="22"/>
        <v>-0.14415933105653972</v>
      </c>
      <c r="R62">
        <f t="shared" si="23"/>
        <v>0.10325280938631967</v>
      </c>
      <c r="S62">
        <f t="shared" ref="S62:U62" si="26">LOG(S77)</f>
        <v>-3.7369313808167257E-2</v>
      </c>
      <c r="T62">
        <f t="shared" si="26"/>
        <v>9.8777973001412667E-2</v>
      </c>
      <c r="U62">
        <f t="shared" si="26"/>
        <v>-5.1956439406154999E-2</v>
      </c>
    </row>
    <row r="63" spans="1:21" x14ac:dyDescent="0.25">
      <c r="B63">
        <f t="shared" si="21"/>
        <v>0</v>
      </c>
      <c r="C63">
        <f t="shared" si="21"/>
        <v>-0.47228762966900972</v>
      </c>
      <c r="D63">
        <f t="shared" si="21"/>
        <v>-0.25453249012543838</v>
      </c>
      <c r="E63">
        <f t="shared" si="21"/>
        <v>-0.20921114947707489</v>
      </c>
      <c r="F63">
        <f t="shared" si="21"/>
        <v>-0.24205158421993708</v>
      </c>
      <c r="G63">
        <f t="shared" si="21"/>
        <v>-0.20533283509566705</v>
      </c>
      <c r="J63">
        <f t="shared" si="22"/>
        <v>0</v>
      </c>
      <c r="K63">
        <f t="shared" si="22"/>
        <v>-0.51284323459209358</v>
      </c>
      <c r="L63">
        <f t="shared" si="22"/>
        <v>-9.9107665408367712E-2</v>
      </c>
      <c r="M63">
        <f t="shared" si="22"/>
        <v>-7.0626549853457246E-2</v>
      </c>
      <c r="N63">
        <f t="shared" si="22"/>
        <v>-1.220730765626964E-2</v>
      </c>
      <c r="O63">
        <f t="shared" si="22"/>
        <v>-8.5642560592859421E-2</v>
      </c>
      <c r="R63">
        <f t="shared" si="23"/>
        <v>-3.1745466342826607E-2</v>
      </c>
      <c r="S63">
        <f t="shared" ref="S63:U63" si="27">LOG(S78)</f>
        <v>-6.3088336598600636E-2</v>
      </c>
      <c r="T63">
        <f t="shared" si="27"/>
        <v>0.11062101877288497</v>
      </c>
      <c r="U63">
        <f t="shared" si="27"/>
        <v>-4.7374625425713288E-2</v>
      </c>
    </row>
    <row r="64" spans="1:21" x14ac:dyDescent="0.25">
      <c r="B64">
        <f t="shared" si="21"/>
        <v>0</v>
      </c>
      <c r="C64">
        <f t="shared" si="21"/>
        <v>-0.36453736523554692</v>
      </c>
      <c r="D64">
        <f t="shared" si="21"/>
        <v>-0.14147423138289786</v>
      </c>
      <c r="E64">
        <f t="shared" si="21"/>
        <v>-0.11677705455296808</v>
      </c>
      <c r="F64">
        <f t="shared" si="21"/>
        <v>-0.26551140631552544</v>
      </c>
      <c r="G64">
        <f t="shared" si="21"/>
        <v>-0.13503646797218408</v>
      </c>
      <c r="J64">
        <f t="shared" si="22"/>
        <v>0</v>
      </c>
      <c r="K64">
        <f t="shared" si="22"/>
        <v>-0.48829039156671322</v>
      </c>
      <c r="L64">
        <f t="shared" si="22"/>
        <v>-0.18967606121057698</v>
      </c>
      <c r="M64">
        <f t="shared" si="22"/>
        <v>-0.40669509918845526</v>
      </c>
      <c r="N64">
        <f t="shared" si="22"/>
        <v>-0.49250169172453762</v>
      </c>
      <c r="O64">
        <f t="shared" si="22"/>
        <v>-0.68667915361667187</v>
      </c>
      <c r="S64">
        <f t="shared" ref="S64:U64" si="28">LOG(S79)</f>
        <v>-0.2233038997560147</v>
      </c>
      <c r="U64">
        <f t="shared" si="28"/>
        <v>-0.57882729151355961</v>
      </c>
    </row>
    <row r="65" spans="1:21" x14ac:dyDescent="0.25">
      <c r="B65">
        <f t="shared" si="21"/>
        <v>0</v>
      </c>
      <c r="C65">
        <f t="shared" si="21"/>
        <v>-0.49267180633015911</v>
      </c>
      <c r="D65">
        <f t="shared" si="21"/>
        <v>-0.23273279063252744</v>
      </c>
      <c r="E65">
        <f t="shared" si="21"/>
        <v>-0.30432661080710022</v>
      </c>
      <c r="F65">
        <f t="shared" si="21"/>
        <v>-0.20678393389614061</v>
      </c>
      <c r="G65">
        <f t="shared" si="21"/>
        <v>-0.16454280560914084</v>
      </c>
      <c r="J65">
        <f t="shared" ref="J65:O65" si="29">LOG(J80)</f>
        <v>0</v>
      </c>
      <c r="K65">
        <f t="shared" si="29"/>
        <v>-0.73462314676578211</v>
      </c>
      <c r="L65">
        <f t="shared" si="29"/>
        <v>-0.48047257376297825</v>
      </c>
      <c r="M65">
        <f t="shared" si="29"/>
        <v>-0.3634950531587266</v>
      </c>
      <c r="N65">
        <f t="shared" si="29"/>
        <v>-0.22411806630219988</v>
      </c>
      <c r="O65">
        <f t="shared" si="29"/>
        <v>-0.26194757407150648</v>
      </c>
      <c r="S65">
        <f t="shared" ref="S65" si="30">LOG(S80)</f>
        <v>-0.19539243652664295</v>
      </c>
      <c r="U65">
        <f t="shared" ref="U65" si="31">LOG(U80)</f>
        <v>-0.24262067516212713</v>
      </c>
    </row>
    <row r="66" spans="1:21" x14ac:dyDescent="0.25">
      <c r="J66">
        <f t="shared" ref="J66:O66" si="32">LOG(J81)</f>
        <v>0</v>
      </c>
      <c r="K66">
        <f t="shared" si="32"/>
        <v>-0.74610736328673422</v>
      </c>
      <c r="L66">
        <f t="shared" si="32"/>
        <v>-0.27749276516626398</v>
      </c>
      <c r="M66">
        <f t="shared" si="32"/>
        <v>-0.15322881039087605</v>
      </c>
      <c r="N66">
        <f t="shared" si="32"/>
        <v>4.5061149418083264E-2</v>
      </c>
      <c r="O66">
        <f t="shared" si="32"/>
        <v>-3.0522116567569688E-2</v>
      </c>
      <c r="S66">
        <f t="shared" si="23"/>
        <v>-0.18515000552006602</v>
      </c>
      <c r="U66">
        <f t="shared" ref="U66" si="33">LOG(U81)</f>
        <v>8.9117301384091362E-3</v>
      </c>
    </row>
    <row r="73" spans="1:21" x14ac:dyDescent="0.25">
      <c r="C73" s="5"/>
      <c r="D73" s="5"/>
      <c r="E73" s="5"/>
      <c r="F73" s="5"/>
      <c r="G73" s="5"/>
      <c r="K73" s="5"/>
      <c r="L73" s="5"/>
      <c r="M73" s="5"/>
      <c r="N73" s="5"/>
      <c r="O73" s="5"/>
    </row>
    <row r="74" spans="1:21" x14ac:dyDescent="0.25">
      <c r="A74" s="12" t="s">
        <v>18</v>
      </c>
      <c r="B74" s="13">
        <v>1</v>
      </c>
      <c r="C74">
        <v>0.26867099999999999</v>
      </c>
      <c r="D74">
        <v>0.45394099999999998</v>
      </c>
      <c r="E74">
        <v>0.64075499999999996</v>
      </c>
      <c r="F74">
        <v>0.476545</v>
      </c>
      <c r="G74">
        <v>0.53686699999999998</v>
      </c>
      <c r="I74" s="12" t="s">
        <v>18</v>
      </c>
      <c r="J74" s="13">
        <v>1</v>
      </c>
      <c r="K74">
        <v>0.31132799999999999</v>
      </c>
      <c r="L74">
        <v>0.59118000000000004</v>
      </c>
      <c r="M74">
        <v>0.90042199999999994</v>
      </c>
      <c r="N74">
        <v>0.74206000000000005</v>
      </c>
      <c r="O74">
        <v>0.85091700000000003</v>
      </c>
      <c r="Q74" s="12" t="s">
        <v>18</v>
      </c>
      <c r="R74" s="13">
        <v>1.045121</v>
      </c>
      <c r="S74" s="14"/>
      <c r="T74" s="14">
        <v>1.0209859999999999</v>
      </c>
      <c r="U74" s="15">
        <v>0.796489</v>
      </c>
    </row>
    <row r="75" spans="1:21" x14ac:dyDescent="0.25">
      <c r="B75">
        <v>1</v>
      </c>
      <c r="C75">
        <v>0.24611</v>
      </c>
      <c r="D75">
        <v>0.51529700000000001</v>
      </c>
      <c r="E75">
        <v>0.72689599999999999</v>
      </c>
      <c r="F75">
        <v>0.74317100000000003</v>
      </c>
      <c r="G75">
        <v>0.73741400000000001</v>
      </c>
      <c r="J75">
        <v>1</v>
      </c>
      <c r="K75">
        <v>0.49955300000000002</v>
      </c>
      <c r="L75">
        <v>0.81637899999999997</v>
      </c>
      <c r="M75">
        <v>1.14866</v>
      </c>
      <c r="N75">
        <v>1.1468400000000001</v>
      </c>
      <c r="O75">
        <v>1.2236499999999999</v>
      </c>
      <c r="R75">
        <v>0.946515</v>
      </c>
      <c r="S75" s="24">
        <v>0.50670599999999999</v>
      </c>
      <c r="T75" s="24">
        <v>0.95771399999999995</v>
      </c>
      <c r="U75" s="26">
        <v>1.1852450000000001</v>
      </c>
    </row>
    <row r="76" spans="1:21" x14ac:dyDescent="0.25">
      <c r="B76">
        <v>1</v>
      </c>
      <c r="C76">
        <v>0.32441799999999998</v>
      </c>
      <c r="D76">
        <v>0.69951700000000006</v>
      </c>
      <c r="E76">
        <v>0.68977999999999995</v>
      </c>
      <c r="F76">
        <v>0.90783000000000003</v>
      </c>
      <c r="G76">
        <v>0.92727400000000004</v>
      </c>
      <c r="J76">
        <v>1</v>
      </c>
      <c r="K76">
        <v>0.49302099999999999</v>
      </c>
      <c r="L76">
        <v>0.74858899999999995</v>
      </c>
      <c r="M76">
        <v>0.67111600000000005</v>
      </c>
      <c r="N76">
        <v>0.77218699999999996</v>
      </c>
      <c r="O76">
        <v>0.76822900000000005</v>
      </c>
      <c r="R76">
        <v>0.94567800000000002</v>
      </c>
      <c r="S76" s="24">
        <v>0.74029299999999998</v>
      </c>
      <c r="T76" s="24">
        <v>1.0412030000000001</v>
      </c>
      <c r="U76" s="26">
        <v>0.770208</v>
      </c>
    </row>
    <row r="77" spans="1:21" x14ac:dyDescent="0.25">
      <c r="B77">
        <v>1</v>
      </c>
      <c r="C77">
        <v>0.33980199999999999</v>
      </c>
      <c r="D77">
        <v>0.603352</v>
      </c>
      <c r="E77">
        <v>0.82738900000000004</v>
      </c>
      <c r="F77">
        <v>0.88409899999999997</v>
      </c>
      <c r="G77">
        <v>0.84548400000000001</v>
      </c>
      <c r="J77">
        <v>1</v>
      </c>
      <c r="K77">
        <v>0.27479100000000001</v>
      </c>
      <c r="L77">
        <v>0.837642</v>
      </c>
      <c r="M77">
        <v>0.85530600000000001</v>
      </c>
      <c r="N77">
        <v>1.0569580000000001</v>
      </c>
      <c r="O77">
        <v>0.71753100000000003</v>
      </c>
      <c r="R77">
        <v>1.2683899999999999</v>
      </c>
      <c r="S77" s="24">
        <v>0.91755200000000003</v>
      </c>
      <c r="T77" s="24">
        <v>1.2553879999999999</v>
      </c>
      <c r="U77" s="26">
        <v>0.88724499999999995</v>
      </c>
    </row>
    <row r="78" spans="1:21" x14ac:dyDescent="0.25">
      <c r="B78">
        <v>1</v>
      </c>
      <c r="C78">
        <v>0.33706399999999997</v>
      </c>
      <c r="D78">
        <v>0.55650299999999997</v>
      </c>
      <c r="E78">
        <v>0.61771600000000004</v>
      </c>
      <c r="F78">
        <v>0.57272800000000001</v>
      </c>
      <c r="G78">
        <v>0.62325699999999995</v>
      </c>
      <c r="J78">
        <v>1</v>
      </c>
      <c r="K78">
        <v>0.30701299999999998</v>
      </c>
      <c r="L78">
        <v>0.79596199999999995</v>
      </c>
      <c r="M78">
        <v>0.84991099999999997</v>
      </c>
      <c r="N78">
        <v>0.97228300000000001</v>
      </c>
      <c r="O78">
        <v>0.82102699999999995</v>
      </c>
      <c r="R78">
        <v>0.92951099999999998</v>
      </c>
      <c r="S78" s="24">
        <v>0.86479200000000001</v>
      </c>
      <c r="T78" s="24">
        <v>1.2900929999999999</v>
      </c>
      <c r="U78" s="24">
        <v>0.89665499999999998</v>
      </c>
    </row>
    <row r="79" spans="1:21" x14ac:dyDescent="0.25">
      <c r="B79">
        <v>1</v>
      </c>
      <c r="C79">
        <v>0.431979</v>
      </c>
      <c r="D79">
        <v>0.72198099999999998</v>
      </c>
      <c r="E79">
        <v>0.76422800000000002</v>
      </c>
      <c r="F79">
        <v>0.54261099999999995</v>
      </c>
      <c r="G79">
        <v>0.73276300000000005</v>
      </c>
      <c r="J79">
        <v>1</v>
      </c>
      <c r="K79">
        <v>0.32486999999999999</v>
      </c>
      <c r="L79">
        <v>0.64613600000000004</v>
      </c>
      <c r="M79">
        <v>0.392017</v>
      </c>
      <c r="N79">
        <v>0.32173499999999999</v>
      </c>
      <c r="O79">
        <v>0.20574100000000001</v>
      </c>
      <c r="S79" s="24">
        <v>0.597993</v>
      </c>
      <c r="T79" s="24"/>
      <c r="U79" s="24">
        <v>0.26373799999999997</v>
      </c>
    </row>
    <row r="80" spans="1:21" x14ac:dyDescent="0.25">
      <c r="B80">
        <v>1</v>
      </c>
      <c r="C80">
        <v>0.32160899999999998</v>
      </c>
      <c r="D80">
        <v>0.58514999999999995</v>
      </c>
      <c r="E80">
        <v>0.49621900000000002</v>
      </c>
      <c r="F80">
        <v>0.62117800000000001</v>
      </c>
      <c r="G80">
        <v>0.68463200000000002</v>
      </c>
      <c r="J80">
        <v>1</v>
      </c>
      <c r="K80">
        <v>0.18423700000000001</v>
      </c>
      <c r="L80">
        <v>0.33077099999999998</v>
      </c>
      <c r="M80">
        <v>0.43301699999999999</v>
      </c>
      <c r="N80">
        <v>0.59687299999999999</v>
      </c>
      <c r="O80">
        <v>0.54708199999999996</v>
      </c>
      <c r="S80" s="24">
        <v>0.637687</v>
      </c>
      <c r="T80" s="24"/>
      <c r="U80" s="24">
        <v>0.57197799999999999</v>
      </c>
    </row>
    <row r="81" spans="1:21" x14ac:dyDescent="0.25">
      <c r="J81">
        <v>1</v>
      </c>
      <c r="K81">
        <v>0.17942900000000001</v>
      </c>
      <c r="L81">
        <v>0.52784600000000004</v>
      </c>
      <c r="M81">
        <v>0.70270200000000005</v>
      </c>
      <c r="N81">
        <v>1.1093310000000001</v>
      </c>
      <c r="O81">
        <v>0.93213299999999999</v>
      </c>
      <c r="S81" s="24">
        <v>0.65290499999999996</v>
      </c>
      <c r="T81" s="24"/>
      <c r="U81" s="24">
        <v>1.020732</v>
      </c>
    </row>
    <row r="82" spans="1:21" x14ac:dyDescent="0.25">
      <c r="R82" s="24"/>
      <c r="S82" s="24"/>
      <c r="T82" s="24"/>
      <c r="U82" s="24"/>
    </row>
    <row r="83" spans="1:21" x14ac:dyDescent="0.25">
      <c r="R83" s="24"/>
      <c r="S83" s="24"/>
      <c r="T83" s="24"/>
      <c r="U83" s="24"/>
    </row>
    <row r="84" spans="1:21" x14ac:dyDescent="0.25">
      <c r="R84" s="26"/>
      <c r="S84" s="26"/>
      <c r="T84" s="26"/>
      <c r="U84" s="26"/>
    </row>
    <row r="85" spans="1:21" x14ac:dyDescent="0.25">
      <c r="R85" s="26"/>
      <c r="S85" s="26"/>
      <c r="T85" s="26"/>
      <c r="U85" s="26"/>
    </row>
    <row r="86" spans="1:21" x14ac:dyDescent="0.25">
      <c r="R86" s="26"/>
      <c r="S86" s="26"/>
      <c r="T86" s="26"/>
      <c r="U86" s="26"/>
    </row>
    <row r="88" spans="1:21" x14ac:dyDescent="0.25">
      <c r="A88" s="5"/>
      <c r="B88" s="5"/>
      <c r="C88" s="5"/>
      <c r="D88" s="5"/>
      <c r="E88" s="5"/>
      <c r="F88" s="5"/>
      <c r="G88" s="5"/>
      <c r="I88" s="5"/>
      <c r="J88" s="5"/>
      <c r="K88" s="5"/>
      <c r="L88" s="5"/>
      <c r="M88" s="5"/>
      <c r="N88" s="5"/>
      <c r="O88" s="5"/>
    </row>
    <row r="89" spans="1:21" x14ac:dyDescent="0.25">
      <c r="Q89" s="13"/>
      <c r="R89" s="13"/>
      <c r="S89" s="13"/>
      <c r="T89" s="13"/>
      <c r="U89" s="1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Figure 1</vt:lpstr>
      <vt:lpstr>Figure 1 - supplement 1</vt:lpstr>
      <vt:lpstr>Figure 1 - supplement 2</vt:lpstr>
      <vt:lpstr>Figure 2</vt:lpstr>
      <vt:lpstr>Figure 3</vt:lpstr>
      <vt:lpstr>Figure 3 - supplement 1</vt:lpstr>
      <vt:lpstr>Figure 3 - supplement 2</vt:lpstr>
      <vt:lpstr>Figure 3 - supplement 3</vt:lpstr>
      <vt:lpstr>Figure 4</vt:lpstr>
      <vt:lpstr>Figure 4 - supplement 1</vt:lpstr>
      <vt:lpstr>Figure 5</vt:lpstr>
      <vt:lpstr>Figure 5 - supplement 1</vt:lpstr>
      <vt:lpstr>Figure 5 - supplement 2</vt:lpstr>
      <vt:lpstr>Figure 5 - supplement 3</vt:lpstr>
      <vt:lpstr>Figure 6</vt:lpstr>
      <vt:lpstr>Figure 6 - supplement 1</vt:lpstr>
      <vt:lpstr>Figure 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Helmut</dc:creator>
  <cp:lastModifiedBy>Eva Albers</cp:lastModifiedBy>
  <dcterms:created xsi:type="dcterms:W3CDTF">2017-06-21T16:31:10Z</dcterms:created>
  <dcterms:modified xsi:type="dcterms:W3CDTF">2017-06-26T16:54:36Z</dcterms:modified>
</cp:coreProperties>
</file>