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ropbox\Stainier lab\Lai 2017\Figures\"/>
    </mc:Choice>
  </mc:AlternateContent>
  <bookViews>
    <workbookView xWindow="0" yWindow="0" windowWidth="21492" windowHeight="9168" tabRatio="867"/>
  </bookViews>
  <sheets>
    <sheet name="Figure 3 immune ce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1" i="1" l="1"/>
  <c r="AI20" i="1"/>
  <c r="AI13" i="1"/>
  <c r="AI12" i="1"/>
  <c r="AI5" i="1"/>
  <c r="AI4" i="1"/>
  <c r="AH21" i="1"/>
  <c r="AH20" i="1"/>
  <c r="AH13" i="1"/>
  <c r="AH12" i="1"/>
  <c r="AH5" i="1"/>
  <c r="AH4" i="1"/>
  <c r="Z21" i="1"/>
  <c r="Z20" i="1"/>
  <c r="Z13" i="1"/>
  <c r="Z12" i="1"/>
  <c r="Z5" i="1"/>
  <c r="Z4" i="1"/>
  <c r="AG21" i="1"/>
  <c r="AG20" i="1"/>
  <c r="AG13" i="1"/>
  <c r="AG12" i="1"/>
  <c r="AG5" i="1"/>
  <c r="AG4" i="1"/>
  <c r="Y21" i="1"/>
  <c r="Y20" i="1"/>
  <c r="Y13" i="1"/>
  <c r="Y12" i="1"/>
  <c r="Y5" i="1"/>
  <c r="Y4" i="1"/>
  <c r="AF21" i="1"/>
  <c r="AF20" i="1"/>
  <c r="AE21" i="1"/>
  <c r="AE20" i="1"/>
  <c r="AD21" i="1"/>
  <c r="AD20" i="1"/>
  <c r="X21" i="1"/>
  <c r="X20" i="1"/>
  <c r="W21" i="1"/>
  <c r="W20" i="1"/>
  <c r="V21" i="1"/>
  <c r="V20" i="1"/>
  <c r="AF13" i="1"/>
  <c r="AF12" i="1"/>
  <c r="AE13" i="1"/>
  <c r="AE12" i="1"/>
  <c r="AD13" i="1"/>
  <c r="AD12" i="1"/>
  <c r="X13" i="1"/>
  <c r="X12" i="1"/>
  <c r="W13" i="1"/>
  <c r="W12" i="1"/>
  <c r="V13" i="1"/>
  <c r="V12" i="1"/>
  <c r="AF5" i="1"/>
  <c r="AE5" i="1"/>
  <c r="AD5" i="1"/>
  <c r="X5" i="1"/>
  <c r="W5" i="1"/>
  <c r="V5" i="1"/>
  <c r="AF4" i="1"/>
  <c r="AE4" i="1"/>
  <c r="AD4" i="1"/>
  <c r="X4" i="1"/>
  <c r="W4" i="1"/>
  <c r="V4" i="1"/>
  <c r="L49" i="1"/>
  <c r="L48" i="1"/>
  <c r="L46" i="1"/>
  <c r="L45" i="1"/>
  <c r="L41" i="1"/>
  <c r="L40" i="1"/>
  <c r="L38" i="1"/>
  <c r="L37" i="1"/>
  <c r="L33" i="1"/>
  <c r="L32" i="1"/>
  <c r="L30" i="1"/>
  <c r="L29" i="1"/>
  <c r="Q24" i="1"/>
  <c r="O24" i="1"/>
  <c r="M24" i="1"/>
  <c r="Q23" i="1"/>
  <c r="O23" i="1"/>
  <c r="M23" i="1"/>
  <c r="Q21" i="1"/>
  <c r="O21" i="1"/>
  <c r="M21" i="1"/>
  <c r="Q20" i="1"/>
  <c r="O20" i="1"/>
  <c r="M20" i="1"/>
  <c r="Q16" i="1"/>
  <c r="O16" i="1"/>
  <c r="M16" i="1"/>
  <c r="Q15" i="1"/>
  <c r="O15" i="1"/>
  <c r="M15" i="1"/>
  <c r="Q13" i="1"/>
  <c r="O13" i="1"/>
  <c r="M13" i="1"/>
  <c r="Q12" i="1"/>
  <c r="O12" i="1"/>
  <c r="M12" i="1"/>
  <c r="Q8" i="1"/>
  <c r="O8" i="1"/>
  <c r="M8" i="1"/>
  <c r="Q7" i="1"/>
  <c r="O7" i="1"/>
  <c r="M7" i="1"/>
  <c r="Q5" i="1"/>
  <c r="O5" i="1"/>
  <c r="M5" i="1"/>
  <c r="Q4" i="1"/>
  <c r="O4" i="1"/>
  <c r="M4" i="1"/>
  <c r="G24" i="1"/>
  <c r="E24" i="1"/>
  <c r="C24" i="1"/>
  <c r="G23" i="1"/>
  <c r="E23" i="1"/>
  <c r="C23" i="1"/>
  <c r="G21" i="1"/>
  <c r="E21" i="1"/>
  <c r="C21" i="1"/>
  <c r="G20" i="1"/>
  <c r="E20" i="1"/>
  <c r="C20" i="1"/>
  <c r="G16" i="1"/>
  <c r="E16" i="1"/>
  <c r="C16" i="1"/>
  <c r="G15" i="1"/>
  <c r="E15" i="1"/>
  <c r="C15" i="1"/>
  <c r="G13" i="1"/>
  <c r="E13" i="1"/>
  <c r="C13" i="1"/>
  <c r="G12" i="1"/>
  <c r="E12" i="1"/>
  <c r="C12" i="1"/>
  <c r="G8" i="1"/>
  <c r="G7" i="1"/>
  <c r="G5" i="1"/>
  <c r="G4" i="1"/>
  <c r="E8" i="1"/>
  <c r="E7" i="1"/>
  <c r="E5" i="1"/>
  <c r="E4" i="1"/>
  <c r="C8" i="1"/>
  <c r="I8" i="1" s="1"/>
  <c r="C7" i="1"/>
  <c r="I7" i="1" s="1"/>
  <c r="C5" i="1"/>
  <c r="I5" i="1" s="1"/>
  <c r="C4" i="1"/>
  <c r="H4" i="1" s="1"/>
  <c r="I15" i="1" l="1"/>
  <c r="I23" i="1"/>
  <c r="I12" i="1"/>
  <c r="I20" i="1"/>
  <c r="S4" i="1"/>
  <c r="I16" i="1"/>
  <c r="I13" i="1"/>
  <c r="I21" i="1"/>
  <c r="I4" i="1"/>
  <c r="H5" i="1"/>
  <c r="H24" i="1"/>
  <c r="H7" i="1"/>
  <c r="H8" i="1"/>
  <c r="H21" i="1"/>
  <c r="I24" i="1"/>
  <c r="R16" i="1"/>
  <c r="R23" i="1"/>
  <c r="S20" i="1"/>
  <c r="S24" i="1"/>
  <c r="S21" i="1"/>
  <c r="R24" i="1"/>
  <c r="R21" i="1"/>
  <c r="R20" i="1"/>
  <c r="R15" i="1"/>
  <c r="S12" i="1"/>
  <c r="S16" i="1"/>
  <c r="S13" i="1"/>
  <c r="R13" i="1"/>
  <c r="R12" i="1"/>
  <c r="R7" i="1"/>
  <c r="S8" i="1"/>
  <c r="S5" i="1"/>
  <c r="R8" i="1"/>
  <c r="R4" i="1"/>
  <c r="R5" i="1"/>
  <c r="S7" i="1"/>
  <c r="S15" i="1"/>
  <c r="S23" i="1"/>
  <c r="H23" i="1"/>
  <c r="H20" i="1"/>
  <c r="H13" i="1"/>
  <c r="H16" i="1"/>
  <c r="H15" i="1"/>
  <c r="H12" i="1"/>
</calcChain>
</file>

<file path=xl/sharedStrings.xml><?xml version="1.0" encoding="utf-8"?>
<sst xmlns="http://schemas.openxmlformats.org/spreadsheetml/2006/main" count="174" uniqueCount="50">
  <si>
    <t>zebrafish</t>
    <phoneticPr fontId="1" type="noConversion"/>
  </si>
  <si>
    <t>M</t>
    <phoneticPr fontId="1" type="noConversion"/>
  </si>
  <si>
    <t>N</t>
    <phoneticPr fontId="1" type="noConversion"/>
  </si>
  <si>
    <t>injury site</t>
    <phoneticPr fontId="1" type="noConversion"/>
  </si>
  <si>
    <t>Rest</t>
    <phoneticPr fontId="1" type="noConversion"/>
  </si>
  <si>
    <t>6h-1</t>
  </si>
  <si>
    <t>6h-1</t>
    <phoneticPr fontId="1" type="noConversion"/>
  </si>
  <si>
    <t>6h-2</t>
  </si>
  <si>
    <t>6h-2</t>
    <phoneticPr fontId="1" type="noConversion"/>
  </si>
  <si>
    <t>6h-3</t>
  </si>
  <si>
    <t>6h-3</t>
    <phoneticPr fontId="1" type="noConversion"/>
  </si>
  <si>
    <t>6h</t>
    <phoneticPr fontId="1" type="noConversion"/>
  </si>
  <si>
    <t>2d-1</t>
  </si>
  <si>
    <t>2d-1</t>
    <phoneticPr fontId="1" type="noConversion"/>
  </si>
  <si>
    <t>2d-2</t>
  </si>
  <si>
    <t>2d-2</t>
    <phoneticPr fontId="1" type="noConversion"/>
  </si>
  <si>
    <t>2d-3</t>
  </si>
  <si>
    <t>2d-3</t>
    <phoneticPr fontId="1" type="noConversion"/>
  </si>
  <si>
    <t>2d</t>
    <phoneticPr fontId="1" type="noConversion"/>
  </si>
  <si>
    <t>6h-AVG</t>
  </si>
  <si>
    <t>6h-AVG</t>
    <phoneticPr fontId="1" type="noConversion"/>
  </si>
  <si>
    <t>6h-STDEV</t>
  </si>
  <si>
    <t>6h-STDEV</t>
    <phoneticPr fontId="1" type="noConversion"/>
  </si>
  <si>
    <t>2d-AVG</t>
  </si>
  <si>
    <t>2d-AVG</t>
    <phoneticPr fontId="1" type="noConversion"/>
  </si>
  <si>
    <t>2d-STDEV</t>
  </si>
  <si>
    <t>2d-STDEV</t>
    <phoneticPr fontId="1" type="noConversion"/>
  </si>
  <si>
    <t>7d-1</t>
  </si>
  <si>
    <t>7d-1</t>
    <phoneticPr fontId="1" type="noConversion"/>
  </si>
  <si>
    <t>7d-2</t>
  </si>
  <si>
    <t>7d-2</t>
    <phoneticPr fontId="1" type="noConversion"/>
  </si>
  <si>
    <t>7d-3</t>
  </si>
  <si>
    <t>7d-3</t>
    <phoneticPr fontId="1" type="noConversion"/>
  </si>
  <si>
    <t>7d-AVG</t>
  </si>
  <si>
    <t>7d-AVG</t>
    <phoneticPr fontId="1" type="noConversion"/>
  </si>
  <si>
    <t>7d-STDEV</t>
  </si>
  <si>
    <t>7d-STDEV</t>
    <phoneticPr fontId="1" type="noConversion"/>
  </si>
  <si>
    <t>Medaka</t>
    <phoneticPr fontId="1" type="noConversion"/>
  </si>
  <si>
    <t>Zebrafish</t>
    <phoneticPr fontId="1" type="noConversion"/>
  </si>
  <si>
    <t>7d</t>
    <phoneticPr fontId="1" type="noConversion"/>
  </si>
  <si>
    <t>Zebrafish M-rest</t>
    <phoneticPr fontId="1" type="noConversion"/>
  </si>
  <si>
    <t>Zebrafish N-rest</t>
    <phoneticPr fontId="1" type="noConversion"/>
  </si>
  <si>
    <t>Medaka M-rest</t>
    <phoneticPr fontId="1" type="noConversion"/>
  </si>
  <si>
    <t>Medaka N-rest</t>
    <phoneticPr fontId="1" type="noConversion"/>
  </si>
  <si>
    <t>P</t>
    <phoneticPr fontId="1" type="noConversion"/>
  </si>
  <si>
    <t>Zebrafish macrophages</t>
    <phoneticPr fontId="1" type="noConversion"/>
  </si>
  <si>
    <t>Zebrafish neutrophils</t>
    <phoneticPr fontId="1" type="noConversion"/>
  </si>
  <si>
    <t>Medaka macrophages</t>
    <phoneticPr fontId="1" type="noConversion"/>
  </si>
  <si>
    <t>Medaka neutrophils</t>
    <phoneticPr fontId="1" type="noConversion"/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</si>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</sst>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colors>
    <mruColors>
      <color rgb="FF9BFF9B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708661417322853E-2"/>
          <c:y val="3.0783260888654001E-2"/>
          <c:w val="0.91605229319885106"/>
          <c:h val="0.89087486446426511"/>
        </c:manualLayout>
      </c:layout>
      <c:lineChart>
        <c:grouping val="standard"/>
        <c:varyColors val="0"/>
        <c:ser>
          <c:idx val="0"/>
          <c:order val="0"/>
          <c:tx>
            <c:strRef>
              <c:f>'Figure 3 immune cell'!$N$29</c:f>
              <c:strCache>
                <c:ptCount val="1"/>
                <c:pt idx="0">
                  <c:v>Medaka macrophages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square"/>
            <c:size val="7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('Figure 3 immune cell'!$M$29,'Figure 3 immune cell'!$M$37,'Figure 3 immune cell'!$M$45)</c:f>
                <c:numCache>
                  <c:formatCode>General</c:formatCode>
                  <c:ptCount val="3"/>
                  <c:pt idx="0">
                    <c:v>10.108975294700363</c:v>
                  </c:pt>
                  <c:pt idx="1">
                    <c:v>11.716155923942164</c:v>
                  </c:pt>
                  <c:pt idx="2">
                    <c:v>4.7647325506796312</c:v>
                  </c:pt>
                </c:numCache>
              </c:numRef>
            </c:plus>
            <c:minus>
              <c:numRef>
                <c:f>('Figure 3 immune cell'!$G$29,'Figure 3 immune cell'!$G$37,'Figure 3 immune cell'!$G$45)</c:f>
                <c:numCache>
                  <c:formatCode>General</c:formatCode>
                  <c:ptCount val="3"/>
                  <c:pt idx="0">
                    <c:v>17.158954180599455</c:v>
                  </c:pt>
                  <c:pt idx="1">
                    <c:v>9.5412095282241971</c:v>
                  </c:pt>
                  <c:pt idx="2">
                    <c:v>16.036554279648978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3 immune cell'!$O$28:$Q$28</c:f>
              <c:strCache>
                <c:ptCount val="3"/>
                <c:pt idx="0">
                  <c:v>6h</c:v>
                </c:pt>
                <c:pt idx="1">
                  <c:v>2d</c:v>
                </c:pt>
                <c:pt idx="2">
                  <c:v>7d</c:v>
                </c:pt>
              </c:strCache>
            </c:strRef>
          </c:cat>
          <c:val>
            <c:numRef>
              <c:f>'Figure 3 immune cell'!$O$29:$Q$29</c:f>
              <c:numCache>
                <c:formatCode>General</c:formatCode>
                <c:ptCount val="3"/>
                <c:pt idx="0">
                  <c:v>9.4782400098894382</c:v>
                </c:pt>
                <c:pt idx="1">
                  <c:v>15.694392656434433</c:v>
                </c:pt>
                <c:pt idx="2">
                  <c:v>13.557968707590817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32-4F2E-A2E3-DCA7B4FCC84C}"/>
            </c:ext>
          </c:extLst>
        </c:ser>
        <c:ser>
          <c:idx val="1"/>
          <c:order val="1"/>
          <c:tx>
            <c:strRef>
              <c:f>'Figure 3 immune cell'!$N$30</c:f>
              <c:strCache>
                <c:ptCount val="1"/>
                <c:pt idx="0">
                  <c:v>Zebrafish macrophages</c:v>
                </c:pt>
              </c:strCache>
            </c:strRef>
          </c:tx>
          <c:spPr>
            <a:ln w="28575" cap="rnd">
              <a:solidFill>
                <a:srgbClr val="0070C0"/>
              </a:solidFill>
              <a:prstDash val="solid"/>
              <a:round/>
            </a:ln>
            <a:effectLst/>
          </c:spPr>
          <c:marker>
            <c:symbol val="square"/>
            <c:size val="7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('Figure 3 immune cell'!$G$29,'Figure 3 immune cell'!$G$37,'Figure 3 immune cell'!$G$45)</c:f>
                <c:numCache>
                  <c:formatCode>General</c:formatCode>
                  <c:ptCount val="3"/>
                  <c:pt idx="0">
                    <c:v>17.158954180599455</c:v>
                  </c:pt>
                  <c:pt idx="1">
                    <c:v>9.5412095282241971</c:v>
                  </c:pt>
                  <c:pt idx="2">
                    <c:v>16.036554279648978</c:v>
                  </c:pt>
                </c:numCache>
              </c:numRef>
            </c:plus>
            <c:minus>
              <c:numRef>
                <c:f>('Figure 3 immune cell'!$G$30,'Figure 3 immune cell'!$G$38,'Figure 3 immune cell'!$G$46)</c:f>
                <c:numCache>
                  <c:formatCode>General</c:formatCode>
                  <c:ptCount val="3"/>
                  <c:pt idx="0">
                    <c:v>40.082610864452484</c:v>
                  </c:pt>
                  <c:pt idx="1">
                    <c:v>61.735910530644311</c:v>
                  </c:pt>
                  <c:pt idx="2">
                    <c:v>10.957399851579579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3 immune cell'!$O$28:$Q$28</c:f>
              <c:strCache>
                <c:ptCount val="3"/>
                <c:pt idx="0">
                  <c:v>6h</c:v>
                </c:pt>
                <c:pt idx="1">
                  <c:v>2d</c:v>
                </c:pt>
                <c:pt idx="2">
                  <c:v>7d</c:v>
                </c:pt>
              </c:strCache>
            </c:strRef>
          </c:cat>
          <c:val>
            <c:numRef>
              <c:f>'Figure 3 immune cell'!$O$30:$Q$30</c:f>
              <c:numCache>
                <c:formatCode>General</c:formatCode>
                <c:ptCount val="3"/>
                <c:pt idx="0">
                  <c:v>17.480703714459111</c:v>
                </c:pt>
                <c:pt idx="1">
                  <c:v>33.563159390849734</c:v>
                </c:pt>
                <c:pt idx="2">
                  <c:v>56.538474375031456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32-4F2E-A2E3-DCA7B4FCC84C}"/>
            </c:ext>
          </c:extLst>
        </c:ser>
        <c:ser>
          <c:idx val="4"/>
          <c:order val="4"/>
          <c:tx>
            <c:strRef>
              <c:f>'Figure 3 immune cell'!$N$33</c:f>
              <c:strCache>
                <c:ptCount val="1"/>
                <c:pt idx="0">
                  <c:v>Medaka neutrophils</c:v>
                </c:pt>
              </c:strCache>
            </c:strRef>
          </c:tx>
          <c:spPr>
            <a:ln w="28575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circle"/>
            <c:size val="8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('Figure 3 immune cell'!$M$30,'Figure 3 immune cell'!$M$38,'Figure 3 immune cell'!$M$46)</c:f>
                <c:numCache>
                  <c:formatCode>General</c:formatCode>
                  <c:ptCount val="3"/>
                  <c:pt idx="0">
                    <c:v>52.991681537785681</c:v>
                  </c:pt>
                  <c:pt idx="1">
                    <c:v>30.507069716198874</c:v>
                  </c:pt>
                  <c:pt idx="2">
                    <c:v>44.588864732202289</c:v>
                  </c:pt>
                </c:numCache>
              </c:numRef>
            </c:plus>
            <c:minus>
              <c:numRef>
                <c:f>('Figure 3 immune cell'!$M$29,'Figure 3 immune cell'!$M$37,'Figure 3 immune cell'!$M$45)</c:f>
                <c:numCache>
                  <c:formatCode>General</c:formatCode>
                  <c:ptCount val="3"/>
                  <c:pt idx="0">
                    <c:v>10.108975294700363</c:v>
                  </c:pt>
                  <c:pt idx="1">
                    <c:v>11.716155923942164</c:v>
                  </c:pt>
                  <c:pt idx="2">
                    <c:v>4.7647325506796312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3 immune cell'!$O$28:$Q$28</c:f>
              <c:strCache>
                <c:ptCount val="3"/>
                <c:pt idx="0">
                  <c:v>6h</c:v>
                </c:pt>
                <c:pt idx="1">
                  <c:v>2d</c:v>
                </c:pt>
                <c:pt idx="2">
                  <c:v>7d</c:v>
                </c:pt>
              </c:strCache>
            </c:strRef>
          </c:cat>
          <c:val>
            <c:numRef>
              <c:f>'Figure 3 immune cell'!$O$33:$Q$33</c:f>
              <c:numCache>
                <c:formatCode>General</c:formatCode>
                <c:ptCount val="3"/>
                <c:pt idx="0">
                  <c:v>62.807076435062221</c:v>
                </c:pt>
                <c:pt idx="1">
                  <c:v>181.37535798784333</c:v>
                </c:pt>
                <c:pt idx="2">
                  <c:v>116.82864408130315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32-4F2E-A2E3-DCA7B4FCC84C}"/>
            </c:ext>
          </c:extLst>
        </c:ser>
        <c:ser>
          <c:idx val="5"/>
          <c:order val="5"/>
          <c:tx>
            <c:strRef>
              <c:f>'Figure 3 immune cell'!$N$34</c:f>
              <c:strCache>
                <c:ptCount val="1"/>
                <c:pt idx="0">
                  <c:v>Zebrafish neutrophils</c:v>
                </c:pt>
              </c:strCache>
            </c:strRef>
          </c:tx>
          <c:spPr>
            <a:ln w="2857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circle"/>
            <c:size val="8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('Figure 3 immune cell'!$G$30,'Figure 3 immune cell'!$G$38,'Figure 3 immune cell'!$G$46)</c:f>
                <c:numCache>
                  <c:formatCode>General</c:formatCode>
                  <c:ptCount val="3"/>
                  <c:pt idx="0">
                    <c:v>40.082610864452484</c:v>
                  </c:pt>
                  <c:pt idx="1">
                    <c:v>61.735910530644311</c:v>
                  </c:pt>
                  <c:pt idx="2">
                    <c:v>10.957399851579579</c:v>
                  </c:pt>
                </c:numCache>
              </c:numRef>
            </c:plus>
            <c:minus>
              <c:numRef>
                <c:f>('Figure 3 immune cell'!$M$30,'Figure 3 immune cell'!$M$38,'Figure 3 immune cell'!$M$46)</c:f>
                <c:numCache>
                  <c:formatCode>General</c:formatCode>
                  <c:ptCount val="3"/>
                  <c:pt idx="0">
                    <c:v>52.991681537785681</c:v>
                  </c:pt>
                  <c:pt idx="1">
                    <c:v>30.507069716198874</c:v>
                  </c:pt>
                  <c:pt idx="2">
                    <c:v>44.588864732202289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3 immune cell'!$O$28:$Q$28</c:f>
              <c:strCache>
                <c:ptCount val="3"/>
                <c:pt idx="0">
                  <c:v>6h</c:v>
                </c:pt>
                <c:pt idx="1">
                  <c:v>2d</c:v>
                </c:pt>
                <c:pt idx="2">
                  <c:v>7d</c:v>
                </c:pt>
              </c:strCache>
            </c:strRef>
          </c:cat>
          <c:val>
            <c:numRef>
              <c:f>'Figure 3 immune cell'!$O$34:$Q$34</c:f>
              <c:numCache>
                <c:formatCode>General</c:formatCode>
                <c:ptCount val="3"/>
                <c:pt idx="0">
                  <c:v>88.774772030363678</c:v>
                </c:pt>
                <c:pt idx="1">
                  <c:v>129.22638711477666</c:v>
                </c:pt>
                <c:pt idx="2">
                  <c:v>50.861006530075862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32-4F2E-A2E3-DCA7B4FCC8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175888"/>
        <c:axId val="258176720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'Figure 3 immune cell'!$N$31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'Figure 3 immune cell'!$O$28:$Q$28</c15:sqref>
                        </c15:formulaRef>
                      </c:ext>
                    </c:extLst>
                    <c:strCache>
                      <c:ptCount val="3"/>
                      <c:pt idx="0">
                        <c:v>6h</c:v>
                      </c:pt>
                      <c:pt idx="1">
                        <c:v>2d</c:v>
                      </c:pt>
                      <c:pt idx="2">
                        <c:v>7d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'Figure 3 immune cell'!$O$31:$Q$31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A132-4F2E-A2E3-DCA7B4FCC84C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 3 immune cell'!$N$32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 3 immune cell'!$O$28:$Q$28</c15:sqref>
                        </c15:formulaRef>
                      </c:ext>
                    </c:extLst>
                    <c:strCache>
                      <c:ptCount val="3"/>
                      <c:pt idx="0">
                        <c:v>6h</c:v>
                      </c:pt>
                      <c:pt idx="1">
                        <c:v>2d</c:v>
                      </c:pt>
                      <c:pt idx="2">
                        <c:v>7d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 3 immune cell'!$O$32:$Q$32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132-4F2E-A2E3-DCA7B4FCC84C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 3 immune cell'!$N$35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 3 immune cell'!$O$28:$Q$28</c15:sqref>
                        </c15:formulaRef>
                      </c:ext>
                    </c:extLst>
                    <c:strCache>
                      <c:ptCount val="3"/>
                      <c:pt idx="0">
                        <c:v>6h</c:v>
                      </c:pt>
                      <c:pt idx="1">
                        <c:v>2d</c:v>
                      </c:pt>
                      <c:pt idx="2">
                        <c:v>7d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 3 immune cell'!$O$35:$Q$35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132-4F2E-A2E3-DCA7B4FCC84C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 3 immune cell'!$N$36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 3 immune cell'!$O$28:$Q$28</c15:sqref>
                        </c15:formulaRef>
                      </c:ext>
                    </c:extLst>
                    <c:strCache>
                      <c:ptCount val="3"/>
                      <c:pt idx="0">
                        <c:v>6h</c:v>
                      </c:pt>
                      <c:pt idx="1">
                        <c:v>2d</c:v>
                      </c:pt>
                      <c:pt idx="2">
                        <c:v>7d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 3 immune cell'!$O$36:$Q$36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132-4F2E-A2E3-DCA7B4FCC84C}"/>
                  </c:ext>
                </c:extLst>
              </c15:ser>
            </c15:filteredLineSeries>
          </c:ext>
        </c:extLst>
      </c:lineChart>
      <c:catAx>
        <c:axId val="25817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8176720"/>
        <c:crosses val="autoZero"/>
        <c:auto val="1"/>
        <c:lblAlgn val="ctr"/>
        <c:lblOffset val="100"/>
        <c:noMultiLvlLbl val="0"/>
      </c:catAx>
      <c:valAx>
        <c:axId val="2581767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8175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234853909952269"/>
          <c:y val="1.3071613842946601E-2"/>
          <c:w val="0.34727996500437452"/>
          <c:h val="0.208937645582026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51518</xdr:colOff>
      <xdr:row>37</xdr:row>
      <xdr:rowOff>174487</xdr:rowOff>
    </xdr:from>
    <xdr:to>
      <xdr:col>22</xdr:col>
      <xdr:colOff>356318</xdr:colOff>
      <xdr:row>52</xdr:row>
      <xdr:rowOff>67806</xdr:rowOff>
    </xdr:to>
    <xdr:graphicFrame macro="">
      <xdr:nvGraphicFramePr>
        <xdr:cNvPr id="5" name="圖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I49"/>
  <sheetViews>
    <sheetView tabSelected="1" topLeftCell="B23" zoomScale="69" zoomScaleNormal="69" workbookViewId="0">
      <selection activeCell="X55" sqref="X55"/>
    </sheetView>
  </sheetViews>
  <sheetFormatPr defaultRowHeight="15.6"/>
  <cols>
    <col min="14" max="14" width="16.8984375" customWidth="1"/>
    <col min="20" max="20" width="15.19921875" customWidth="1"/>
  </cols>
  <sheetData>
    <row r="3" spans="1:35">
      <c r="A3" t="s">
        <v>0</v>
      </c>
      <c r="C3" t="s">
        <v>6</v>
      </c>
      <c r="E3" t="s">
        <v>8</v>
      </c>
      <c r="G3" t="s">
        <v>10</v>
      </c>
      <c r="H3" t="s">
        <v>20</v>
      </c>
      <c r="I3" t="s">
        <v>22</v>
      </c>
      <c r="K3" t="s">
        <v>37</v>
      </c>
      <c r="M3" t="s">
        <v>6</v>
      </c>
      <c r="O3" t="s">
        <v>8</v>
      </c>
      <c r="Q3" t="s">
        <v>10</v>
      </c>
      <c r="R3" t="s">
        <v>20</v>
      </c>
      <c r="S3" t="s">
        <v>22</v>
      </c>
      <c r="U3" t="s">
        <v>0</v>
      </c>
      <c r="V3" t="s">
        <v>6</v>
      </c>
      <c r="W3" t="s">
        <v>8</v>
      </c>
      <c r="X3" t="s">
        <v>10</v>
      </c>
      <c r="Y3" t="s">
        <v>20</v>
      </c>
      <c r="Z3" t="s">
        <v>22</v>
      </c>
      <c r="AC3" t="s">
        <v>37</v>
      </c>
      <c r="AD3" t="s">
        <v>6</v>
      </c>
      <c r="AE3" t="s">
        <v>8</v>
      </c>
      <c r="AF3" t="s">
        <v>10</v>
      </c>
      <c r="AG3" t="s">
        <v>20</v>
      </c>
      <c r="AH3" t="s">
        <v>22</v>
      </c>
      <c r="AI3" t="s">
        <v>44</v>
      </c>
    </row>
    <row r="4" spans="1:35">
      <c r="A4" t="s">
        <v>1</v>
      </c>
      <c r="B4">
        <v>0</v>
      </c>
      <c r="C4">
        <f>B4/B6</f>
        <v>0</v>
      </c>
      <c r="D4">
        <v>4</v>
      </c>
      <c r="E4">
        <f>D4/D6</f>
        <v>11.644934308014335</v>
      </c>
      <c r="F4">
        <v>8</v>
      </c>
      <c r="G4">
        <f>F4/F6</f>
        <v>40.797176835362997</v>
      </c>
      <c r="H4">
        <f>AVERAGE(C4,E4,G4)</f>
        <v>17.480703714459111</v>
      </c>
      <c r="I4">
        <f>_xlfn.STDEV.P(C4,E4,G4)</f>
        <v>17.158954180599455</v>
      </c>
      <c r="K4" t="s">
        <v>1</v>
      </c>
      <c r="L4">
        <v>0</v>
      </c>
      <c r="M4">
        <f>L4/L6</f>
        <v>0</v>
      </c>
      <c r="N4">
        <v>5</v>
      </c>
      <c r="O4">
        <f>N4/N6</f>
        <v>23.486086842154709</v>
      </c>
      <c r="P4">
        <v>2</v>
      </c>
      <c r="Q4">
        <f>P4/P6</f>
        <v>4.9486331875136083</v>
      </c>
      <c r="R4">
        <f>AVERAGE(M4,O4,Q4)</f>
        <v>9.4782400098894382</v>
      </c>
      <c r="S4">
        <f>_xlfn.STDEV.P(M4,O4,Q4)</f>
        <v>10.108975294700363</v>
      </c>
      <c r="V4">
        <f>(B4+B7)/(B6+B9)</f>
        <v>1.0270673324801827</v>
      </c>
      <c r="W4">
        <f>(D4+D7)/(D6+D9)</f>
        <v>18.410703133076812</v>
      </c>
      <c r="X4">
        <f>(F4+F7)/(F6+F9)</f>
        <v>17.132796304153494</v>
      </c>
      <c r="Y4">
        <f>AVERAGE(V4:X4)</f>
        <v>12.19018892323683</v>
      </c>
      <c r="Z4">
        <f>_xlfn.STDEV.P(V4:X4)</f>
        <v>7.9107405554459138</v>
      </c>
      <c r="AD4">
        <f>(L4+L7)/(L6+L9)</f>
        <v>8.4236063143352933</v>
      </c>
      <c r="AE4">
        <f>(N4+N7)/(N6+N9)</f>
        <v>13.280086510277837</v>
      </c>
      <c r="AF4">
        <f>(P4+P7)/(P6+P9)</f>
        <v>9.1589014447251138</v>
      </c>
      <c r="AG4">
        <f>AVERAGE(AD4:AF4)</f>
        <v>10.287531423112748</v>
      </c>
      <c r="AH4">
        <f t="shared" ref="AH4:AH5" si="0">_xlfn.STDEV.P(AD4:AF4)</f>
        <v>2.1372418665937944</v>
      </c>
      <c r="AI4">
        <f>TTEST(V4:X4,AD4:AF4,2,2)</f>
        <v>0.75910434512956626</v>
      </c>
    </row>
    <row r="5" spans="1:35">
      <c r="A5" t="s">
        <v>2</v>
      </c>
      <c r="B5">
        <v>28</v>
      </c>
      <c r="C5">
        <f>B5/B6</f>
        <v>138.8730452378945</v>
      </c>
      <c r="D5">
        <v>14</v>
      </c>
      <c r="E5">
        <f>D5/D6</f>
        <v>40.757270078050169</v>
      </c>
      <c r="F5">
        <v>17</v>
      </c>
      <c r="G5">
        <f>F5/F6</f>
        <v>86.694000775146364</v>
      </c>
      <c r="H5">
        <f t="shared" ref="H5:H8" si="1">AVERAGE(C5,E5,G5)</f>
        <v>88.774772030363678</v>
      </c>
      <c r="I5">
        <f>_xlfn.STDEV.P(C5,E5,G5)</f>
        <v>40.082610864452484</v>
      </c>
      <c r="K5" t="s">
        <v>2</v>
      </c>
      <c r="L5">
        <v>73</v>
      </c>
      <c r="M5">
        <f>L5/L6</f>
        <v>137.71765993170712</v>
      </c>
      <c r="N5">
        <v>5</v>
      </c>
      <c r="O5">
        <f>N5/N6</f>
        <v>23.486086842154709</v>
      </c>
      <c r="P5">
        <v>11</v>
      </c>
      <c r="Q5">
        <f>P5/P6</f>
        <v>27.217482531324848</v>
      </c>
      <c r="R5">
        <f t="shared" ref="R5" si="2">AVERAGE(M5,O5,Q5)</f>
        <v>62.807076435062221</v>
      </c>
      <c r="S5">
        <f>_xlfn.STDEV.P(M5,O5,Q5)</f>
        <v>52.991681537785681</v>
      </c>
      <c r="V5">
        <f>(B5+B8)/(B6+B9)</f>
        <v>44.163895296647858</v>
      </c>
      <c r="W5">
        <f>(D5+D8)/(D6+D9)</f>
        <v>62.313149065798441</v>
      </c>
      <c r="X5">
        <f>(F5+F8)/(F6+F9)</f>
        <v>53.414012007066781</v>
      </c>
      <c r="Y5">
        <f>AVERAGE(V5:X5)</f>
        <v>53.297018789837693</v>
      </c>
      <c r="Z5">
        <f>_xlfn.STDEV.P(V5:X5)</f>
        <v>7.4098636358984313</v>
      </c>
      <c r="AD5">
        <f>(L5+L8)/(L6+L9)</f>
        <v>64.580981743237245</v>
      </c>
      <c r="AE5">
        <f>(N5+N8)/(N6+N9)</f>
        <v>15.177241726031815</v>
      </c>
      <c r="AF5">
        <f>(P5+P8)/(P6+P9)</f>
        <v>36.635605778900455</v>
      </c>
      <c r="AG5">
        <f>AVERAGE(AD5:AF5)</f>
        <v>38.797943082723172</v>
      </c>
      <c r="AH5">
        <f t="shared" si="0"/>
        <v>20.226865944143604</v>
      </c>
      <c r="AI5">
        <f>TTEST(V5:X5,AD5:AF5,2,2)</f>
        <v>0.39506109532895256</v>
      </c>
    </row>
    <row r="6" spans="1:35">
      <c r="A6" t="s">
        <v>3</v>
      </c>
      <c r="B6">
        <v>0.201623</v>
      </c>
      <c r="D6">
        <v>0.343497</v>
      </c>
      <c r="F6">
        <v>0.19609199999999999</v>
      </c>
      <c r="K6" t="s">
        <v>3</v>
      </c>
      <c r="L6">
        <v>0.53007000000000004</v>
      </c>
      <c r="N6">
        <v>0.212892</v>
      </c>
      <c r="P6">
        <v>0.40415200000000001</v>
      </c>
    </row>
    <row r="7" spans="1:35">
      <c r="A7" t="s">
        <v>1</v>
      </c>
      <c r="B7">
        <v>1</v>
      </c>
      <c r="C7">
        <f>B7/B9</f>
        <v>1.2952981970744395</v>
      </c>
      <c r="D7">
        <v>9</v>
      </c>
      <c r="E7">
        <f>D7/D9</f>
        <v>24.81978081375788</v>
      </c>
      <c r="F7">
        <v>9</v>
      </c>
      <c r="G7">
        <f>F7/F9</f>
        <v>11.30430304575605</v>
      </c>
      <c r="H7">
        <f t="shared" si="1"/>
        <v>12.473127352196125</v>
      </c>
      <c r="I7">
        <f t="shared" ref="I7:I8" si="3">_xlfn.STDEV.P(C7,E7,G7)</f>
        <v>9.6393268537505303</v>
      </c>
      <c r="K7" t="s">
        <v>1</v>
      </c>
      <c r="L7">
        <v>12</v>
      </c>
      <c r="M7">
        <f>L7/L9</f>
        <v>13.415345814076723</v>
      </c>
      <c r="N7">
        <v>2</v>
      </c>
      <c r="O7">
        <f>N7/N9</f>
        <v>6.3651090184047119</v>
      </c>
      <c r="P7">
        <v>8</v>
      </c>
      <c r="Q7">
        <f>P7/P9</f>
        <v>11.633283988820414</v>
      </c>
      <c r="R7">
        <f t="shared" ref="R7:R8" si="4">AVERAGE(M7,O7,Q7)</f>
        <v>10.471246273767283</v>
      </c>
      <c r="S7">
        <f t="shared" ref="S7:S8" si="5">_xlfn.STDEV.P(M7,O7,Q7)</f>
        <v>2.9932377628209816</v>
      </c>
    </row>
    <row r="8" spans="1:35">
      <c r="A8" t="s">
        <v>2</v>
      </c>
      <c r="B8">
        <v>15</v>
      </c>
      <c r="C8">
        <f>B8/B9</f>
        <v>19.429472956116591</v>
      </c>
      <c r="D8">
        <v>30</v>
      </c>
      <c r="E8">
        <f>D8/D9</f>
        <v>82.732602712526273</v>
      </c>
      <c r="F8">
        <v>36</v>
      </c>
      <c r="G8">
        <f>F8/F9</f>
        <v>45.217212183024202</v>
      </c>
      <c r="H8">
        <f t="shared" si="1"/>
        <v>49.126429283889024</v>
      </c>
      <c r="I8">
        <f t="shared" si="3"/>
        <v>25.990806618180461</v>
      </c>
      <c r="K8" t="s">
        <v>2</v>
      </c>
      <c r="L8">
        <v>19</v>
      </c>
      <c r="M8">
        <f>L8/L9</f>
        <v>21.240964205621477</v>
      </c>
      <c r="N8">
        <v>3</v>
      </c>
      <c r="O8">
        <f>N8/N9</f>
        <v>9.5476635276070692</v>
      </c>
      <c r="P8">
        <v>29</v>
      </c>
      <c r="Q8">
        <f>P8/P9</f>
        <v>42.170654459474001</v>
      </c>
      <c r="R8">
        <f t="shared" si="4"/>
        <v>24.31976073090085</v>
      </c>
      <c r="S8">
        <f t="shared" si="5"/>
        <v>13.49503922109213</v>
      </c>
    </row>
    <row r="9" spans="1:35">
      <c r="A9" t="s">
        <v>4</v>
      </c>
      <c r="B9">
        <v>0.77202300000000001</v>
      </c>
      <c r="D9">
        <v>0.36261399999999999</v>
      </c>
      <c r="F9">
        <v>0.796157</v>
      </c>
      <c r="K9" t="s">
        <v>4</v>
      </c>
      <c r="L9">
        <v>0.89449800000000002</v>
      </c>
      <c r="N9">
        <v>0.31421300000000002</v>
      </c>
      <c r="P9">
        <v>0.68768200000000002</v>
      </c>
    </row>
    <row r="11" spans="1:35">
      <c r="A11" t="s">
        <v>0</v>
      </c>
      <c r="C11" t="s">
        <v>13</v>
      </c>
      <c r="E11" t="s">
        <v>15</v>
      </c>
      <c r="G11" t="s">
        <v>17</v>
      </c>
      <c r="H11" t="s">
        <v>24</v>
      </c>
      <c r="I11" t="s">
        <v>26</v>
      </c>
      <c r="K11" t="s">
        <v>37</v>
      </c>
      <c r="M11" t="s">
        <v>13</v>
      </c>
      <c r="O11" t="s">
        <v>15</v>
      </c>
      <c r="Q11" t="s">
        <v>17</v>
      </c>
      <c r="R11" t="s">
        <v>24</v>
      </c>
      <c r="S11" t="s">
        <v>26</v>
      </c>
      <c r="U11" t="s">
        <v>0</v>
      </c>
      <c r="V11" t="s">
        <v>13</v>
      </c>
      <c r="W11" t="s">
        <v>15</v>
      </c>
      <c r="X11" t="s">
        <v>17</v>
      </c>
      <c r="Y11" t="s">
        <v>24</v>
      </c>
      <c r="Z11" t="s">
        <v>26</v>
      </c>
      <c r="AC11" t="s">
        <v>37</v>
      </c>
      <c r="AD11" t="s">
        <v>13</v>
      </c>
      <c r="AE11" t="s">
        <v>15</v>
      </c>
      <c r="AF11" t="s">
        <v>17</v>
      </c>
      <c r="AG11" t="s">
        <v>24</v>
      </c>
      <c r="AH11" t="s">
        <v>26</v>
      </c>
    </row>
    <row r="12" spans="1:35">
      <c r="A12" t="s">
        <v>1</v>
      </c>
      <c r="B12">
        <v>12</v>
      </c>
      <c r="C12">
        <f>B12/B14</f>
        <v>46.961952991085063</v>
      </c>
      <c r="D12">
        <v>5</v>
      </c>
      <c r="E12">
        <f>D12/D14</f>
        <v>28.244438670025875</v>
      </c>
      <c r="F12">
        <v>7</v>
      </c>
      <c r="G12">
        <f>F12/F14</f>
        <v>25.483086511438266</v>
      </c>
      <c r="H12">
        <f>AVERAGE(C12,E12,G12)</f>
        <v>33.563159390849734</v>
      </c>
      <c r="I12">
        <f t="shared" ref="I12:I13" si="6">_xlfn.STDEV.P(C12,E12,G12)</f>
        <v>9.5412095282241971</v>
      </c>
      <c r="K12" t="s">
        <v>1</v>
      </c>
      <c r="L12">
        <v>11</v>
      </c>
      <c r="M12">
        <f>L12/L14</f>
        <v>28.142349118632794</v>
      </c>
      <c r="N12">
        <v>9</v>
      </c>
      <c r="O12">
        <f>N12/N14</f>
        <v>18.940828850670506</v>
      </c>
      <c r="P12">
        <v>0</v>
      </c>
      <c r="Q12">
        <f>P12/P14</f>
        <v>0</v>
      </c>
      <c r="R12">
        <f>AVERAGE(M12,O12,Q12)</f>
        <v>15.694392656434433</v>
      </c>
      <c r="S12">
        <f t="shared" ref="S12:S13" si="7">_xlfn.STDEV.P(M12,O12,Q12)</f>
        <v>11.716155923942164</v>
      </c>
      <c r="V12">
        <f>(B12+B15)/(B14+B17)</f>
        <v>19.766236579713674</v>
      </c>
      <c r="W12">
        <f>(D12+D15)/(D14+D17)</f>
        <v>11.155281518740873</v>
      </c>
      <c r="X12">
        <f>(F12+F15)/(F14+F17)</f>
        <v>18.625043419632473</v>
      </c>
      <c r="Y12">
        <f>AVERAGE(V12:X12)</f>
        <v>16.515520506029006</v>
      </c>
      <c r="Z12">
        <f t="shared" ref="Z12:Z13" si="8">_xlfn.STDEV.P(V12:X12)</f>
        <v>3.8187870637840717</v>
      </c>
      <c r="AD12">
        <f>(L12+L15)/(L14+L17)</f>
        <v>19.421417187077115</v>
      </c>
      <c r="AE12">
        <f>(N12+N15)/(N14+N17)</f>
        <v>26.810652638311851</v>
      </c>
      <c r="AF12">
        <f>(P12+P15)/(P14+P17)</f>
        <v>5.3382872639142462</v>
      </c>
      <c r="AG12">
        <f>AVERAGE(AD12:AF12)</f>
        <v>17.190119029767736</v>
      </c>
      <c r="AH12">
        <f t="shared" ref="AH12:AH13" si="9">_xlfn.STDEV.P(AD12:AF12)</f>
        <v>8.9069125699468756</v>
      </c>
      <c r="AI12">
        <f t="shared" ref="AI12:AI13" si="10">TTEST(V12:X12,AD12:AF12,2,2)</f>
        <v>0.9263155530138929</v>
      </c>
    </row>
    <row r="13" spans="1:35">
      <c r="A13" t="s">
        <v>2</v>
      </c>
      <c r="B13">
        <v>53</v>
      </c>
      <c r="C13">
        <f>B13/B14</f>
        <v>207.41529237729236</v>
      </c>
      <c r="D13">
        <v>10</v>
      </c>
      <c r="E13">
        <f>D13/D14</f>
        <v>56.488877340051751</v>
      </c>
      <c r="F13">
        <v>34</v>
      </c>
      <c r="G13">
        <f>F13/F14</f>
        <v>123.77499162698587</v>
      </c>
      <c r="H13">
        <f t="shared" ref="H13" si="11">AVERAGE(C13,E13,G13)</f>
        <v>129.22638711477666</v>
      </c>
      <c r="I13">
        <f t="shared" si="6"/>
        <v>61.735910530644311</v>
      </c>
      <c r="K13" t="s">
        <v>2</v>
      </c>
      <c r="L13">
        <v>76</v>
      </c>
      <c r="M13">
        <f>L13/L14</f>
        <v>194.4380484560084</v>
      </c>
      <c r="N13">
        <v>100</v>
      </c>
      <c r="O13">
        <f>N13/N14</f>
        <v>210.45365389633895</v>
      </c>
      <c r="P13">
        <v>104</v>
      </c>
      <c r="Q13">
        <f>P13/P14</f>
        <v>139.23437161118267</v>
      </c>
      <c r="R13">
        <f t="shared" ref="R13" si="12">AVERAGE(M13,O13,Q13)</f>
        <v>181.37535798784333</v>
      </c>
      <c r="S13">
        <f t="shared" si="7"/>
        <v>30.507069716198874</v>
      </c>
      <c r="V13">
        <f>(B13+B16)/(B14+B17)</f>
        <v>103.57507967769965</v>
      </c>
      <c r="W13">
        <f>(D13+D16)/(D14+D17)</f>
        <v>34.479961057926332</v>
      </c>
      <c r="X13">
        <f>(F13+F16)/(F14+F17)</f>
        <v>74.50017367852989</v>
      </c>
      <c r="Y13">
        <f>AVERAGE(V13:X13)</f>
        <v>70.851738138051971</v>
      </c>
      <c r="Z13">
        <f t="shared" si="8"/>
        <v>28.32569111472128</v>
      </c>
      <c r="AD13">
        <f>(L13+L16)/(L14+L17)</f>
        <v>89.58911799200088</v>
      </c>
      <c r="AE13">
        <f>(N13+N16)/(N14+N17)</f>
        <v>130.2231699575147</v>
      </c>
      <c r="AF13">
        <f>(P13+P16)/(P14+P17)</f>
        <v>99.292143108804979</v>
      </c>
      <c r="AG13">
        <f>AVERAGE(AD13:AF13)</f>
        <v>106.36814368610685</v>
      </c>
      <c r="AH13">
        <f t="shared" si="9"/>
        <v>17.326932463874542</v>
      </c>
      <c r="AI13">
        <f t="shared" si="10"/>
        <v>0.20491211450976718</v>
      </c>
    </row>
    <row r="14" spans="1:35">
      <c r="A14" t="s">
        <v>3</v>
      </c>
      <c r="B14">
        <v>0.25552599999999998</v>
      </c>
      <c r="D14">
        <v>0.17702599999999999</v>
      </c>
      <c r="F14">
        <v>0.27469199999999999</v>
      </c>
      <c r="K14" t="s">
        <v>3</v>
      </c>
      <c r="L14">
        <v>0.39087</v>
      </c>
      <c r="N14">
        <v>0.47516399999999998</v>
      </c>
      <c r="P14">
        <v>0.74694199999999999</v>
      </c>
    </row>
    <row r="15" spans="1:35">
      <c r="A15" t="s">
        <v>1</v>
      </c>
      <c r="B15">
        <v>13</v>
      </c>
      <c r="C15">
        <f>B15/B17</f>
        <v>12.88076277895521</v>
      </c>
      <c r="D15">
        <v>6</v>
      </c>
      <c r="E15">
        <f>D15/D17</f>
        <v>7.4160686431313607</v>
      </c>
      <c r="F15">
        <v>13</v>
      </c>
      <c r="G15">
        <f>F15/F17</f>
        <v>16.267670757360182</v>
      </c>
      <c r="H15">
        <f t="shared" ref="H15:H16" si="13">AVERAGE(C15,E15,G15)</f>
        <v>12.188167393148916</v>
      </c>
      <c r="I15">
        <f t="shared" ref="I15:I16" si="14">_xlfn.STDEV.P(C15,E15,G15)</f>
        <v>3.6466862833249265</v>
      </c>
      <c r="K15" t="s">
        <v>1</v>
      </c>
      <c r="L15">
        <v>20</v>
      </c>
      <c r="M15">
        <f>L15/L17</f>
        <v>16.593296640023365</v>
      </c>
      <c r="N15">
        <v>19</v>
      </c>
      <c r="O15">
        <f>N15/N17</f>
        <v>33.380358645600737</v>
      </c>
      <c r="P15">
        <v>10</v>
      </c>
      <c r="Q15">
        <f>P15/P17</f>
        <v>8.8784872478287671</v>
      </c>
      <c r="R15">
        <f t="shared" ref="R15:R16" si="15">AVERAGE(M15,O15,Q15)</f>
        <v>19.617380844484291</v>
      </c>
      <c r="S15">
        <f t="shared" ref="S15:S16" si="16">_xlfn.STDEV.P(M15,O15,Q15)</f>
        <v>10.228855897410737</v>
      </c>
    </row>
    <row r="16" spans="1:35">
      <c r="A16" t="s">
        <v>2</v>
      </c>
      <c r="B16">
        <v>78</v>
      </c>
      <c r="C16">
        <f>B16/B17</f>
        <v>77.284576673731266</v>
      </c>
      <c r="D16">
        <v>24</v>
      </c>
      <c r="E16">
        <f>D16/D17</f>
        <v>29.664274572525443</v>
      </c>
      <c r="F16">
        <v>46</v>
      </c>
      <c r="G16">
        <f>F16/F17</f>
        <v>57.562527295274492</v>
      </c>
      <c r="H16">
        <f t="shared" si="13"/>
        <v>54.837126180510403</v>
      </c>
      <c r="I16">
        <f t="shared" si="14"/>
        <v>19.536191226879314</v>
      </c>
      <c r="K16" t="s">
        <v>2</v>
      </c>
      <c r="L16">
        <v>67</v>
      </c>
      <c r="M16">
        <f>L16/L17</f>
        <v>55.587543744078268</v>
      </c>
      <c r="N16">
        <v>36</v>
      </c>
      <c r="O16">
        <f>N16/N17</f>
        <v>63.246995328506657</v>
      </c>
      <c r="P16">
        <v>82</v>
      </c>
      <c r="Q16">
        <f>P16/P17</f>
        <v>72.803595432195891</v>
      </c>
      <c r="R16">
        <f t="shared" si="15"/>
        <v>63.879378168260274</v>
      </c>
      <c r="S16">
        <f t="shared" si="16"/>
        <v>7.0426339757221781</v>
      </c>
    </row>
    <row r="17" spans="1:35">
      <c r="A17" t="s">
        <v>4</v>
      </c>
      <c r="B17">
        <v>1.0092570000000001</v>
      </c>
      <c r="D17">
        <v>0.80905400000000005</v>
      </c>
      <c r="F17">
        <v>0.79913100000000004</v>
      </c>
      <c r="K17" t="s">
        <v>4</v>
      </c>
      <c r="L17">
        <v>1.205306</v>
      </c>
      <c r="N17">
        <v>0.56919699999999995</v>
      </c>
      <c r="P17">
        <v>1.1263179999999999</v>
      </c>
    </row>
    <row r="19" spans="1:35">
      <c r="A19" t="s">
        <v>0</v>
      </c>
      <c r="C19" t="s">
        <v>28</v>
      </c>
      <c r="E19" t="s">
        <v>30</v>
      </c>
      <c r="G19" t="s">
        <v>32</v>
      </c>
      <c r="H19" t="s">
        <v>34</v>
      </c>
      <c r="I19" t="s">
        <v>36</v>
      </c>
      <c r="K19" t="s">
        <v>37</v>
      </c>
      <c r="M19" t="s">
        <v>28</v>
      </c>
      <c r="O19" t="s">
        <v>30</v>
      </c>
      <c r="Q19" t="s">
        <v>32</v>
      </c>
      <c r="R19" t="s">
        <v>34</v>
      </c>
      <c r="S19" t="s">
        <v>36</v>
      </c>
      <c r="U19" t="s">
        <v>0</v>
      </c>
      <c r="V19" t="s">
        <v>28</v>
      </c>
      <c r="W19" t="s">
        <v>30</v>
      </c>
      <c r="X19" t="s">
        <v>32</v>
      </c>
      <c r="Y19" t="s">
        <v>34</v>
      </c>
      <c r="Z19" t="s">
        <v>36</v>
      </c>
      <c r="AC19" t="s">
        <v>37</v>
      </c>
      <c r="AD19" t="s">
        <v>28</v>
      </c>
      <c r="AE19" t="s">
        <v>30</v>
      </c>
      <c r="AF19" t="s">
        <v>32</v>
      </c>
      <c r="AG19" t="s">
        <v>34</v>
      </c>
      <c r="AH19" t="s">
        <v>36</v>
      </c>
    </row>
    <row r="20" spans="1:35">
      <c r="A20" t="s">
        <v>1</v>
      </c>
      <c r="B20">
        <v>28</v>
      </c>
      <c r="C20">
        <f>B20/B22</f>
        <v>77.588977931477856</v>
      </c>
      <c r="D20">
        <v>16</v>
      </c>
      <c r="E20">
        <f>D20/D22</f>
        <v>38.704745685630378</v>
      </c>
      <c r="F20">
        <v>11</v>
      </c>
      <c r="G20">
        <f>F20/F22</f>
        <v>53.321699507986132</v>
      </c>
      <c r="H20">
        <f>AVERAGE(C20,E20,G20)</f>
        <v>56.538474375031456</v>
      </c>
      <c r="I20">
        <f t="shared" ref="I20:I21" si="17">_xlfn.STDEV.P(C20,E20,G20)</f>
        <v>16.036554279648978</v>
      </c>
      <c r="K20" t="s">
        <v>1</v>
      </c>
      <c r="L20">
        <v>4</v>
      </c>
      <c r="M20">
        <f>L20/L22</f>
        <v>12.014934563662631</v>
      </c>
      <c r="N20">
        <v>4</v>
      </c>
      <c r="O20">
        <f>N20/N22</f>
        <v>8.6489665566085669</v>
      </c>
      <c r="P20">
        <v>5</v>
      </c>
      <c r="Q20">
        <f>P20/P22</f>
        <v>20.010005002501249</v>
      </c>
      <c r="R20">
        <f>AVERAGE(M20,O20,Q20)</f>
        <v>13.557968707590817</v>
      </c>
      <c r="S20">
        <f t="shared" ref="S20:S21" si="18">_xlfn.STDEV.P(M20,O20,Q20)</f>
        <v>4.7647325506796312</v>
      </c>
      <c r="V20">
        <f>(B20+B23)/(B22+B25)</f>
        <v>36.065494938808875</v>
      </c>
      <c r="W20">
        <f>(D20+D23)/(D22+D25)</f>
        <v>15.226098607797196</v>
      </c>
      <c r="X20">
        <f>(F20+F23)/(F22+F25)</f>
        <v>22.923161562442694</v>
      </c>
      <c r="Y20">
        <f>AVERAGE(V20:X20)</f>
        <v>24.738251703016257</v>
      </c>
      <c r="Z20">
        <f t="shared" ref="Z20:Z21" si="19">_xlfn.STDEV.P(V20:X20)</f>
        <v>8.6039147688344464</v>
      </c>
      <c r="AD20">
        <f>(L20+L23)/(L22+L25)</f>
        <v>8.8297102089109423</v>
      </c>
      <c r="AE20">
        <f>(N20+N23)/(N22+N25)</f>
        <v>4.168163732140461</v>
      </c>
      <c r="AF20">
        <f>(P20+P23)/(P22+P25)</f>
        <v>28.631266403329711</v>
      </c>
      <c r="AG20">
        <f>AVERAGE(AD20:AF20)</f>
        <v>13.876380114793704</v>
      </c>
      <c r="AH20">
        <f t="shared" ref="AH20:AH21" si="20">_xlfn.STDEV.P(AD20:AF20)</f>
        <v>10.605423327382825</v>
      </c>
      <c r="AI20">
        <f t="shared" ref="AI20:AI21" si="21">TTEST(V20:X20,AD20:AF20,2,2)</f>
        <v>0.32360008070254376</v>
      </c>
    </row>
    <row r="21" spans="1:35">
      <c r="A21" t="s">
        <v>2</v>
      </c>
      <c r="B21">
        <v>14</v>
      </c>
      <c r="C21">
        <f>B21/B22</f>
        <v>38.794488965738928</v>
      </c>
      <c r="D21">
        <v>27</v>
      </c>
      <c r="E21">
        <f>D21/D22</f>
        <v>65.314258344501269</v>
      </c>
      <c r="F21">
        <v>10</v>
      </c>
      <c r="G21">
        <f>F21/F22</f>
        <v>48.474272279987396</v>
      </c>
      <c r="H21">
        <f t="shared" ref="H21" si="22">AVERAGE(C21,E21,G21)</f>
        <v>50.861006530075862</v>
      </c>
      <c r="I21">
        <f t="shared" si="17"/>
        <v>10.957399851579579</v>
      </c>
      <c r="K21" t="s">
        <v>2</v>
      </c>
      <c r="L21">
        <v>54</v>
      </c>
      <c r="M21">
        <f>L21/L22</f>
        <v>162.20161660944552</v>
      </c>
      <c r="N21">
        <v>26</v>
      </c>
      <c r="O21">
        <f>N21/N22</f>
        <v>56.218282617955687</v>
      </c>
      <c r="P21">
        <v>33</v>
      </c>
      <c r="Q21">
        <f>P21/P22</f>
        <v>132.06603301650824</v>
      </c>
      <c r="R21">
        <f t="shared" ref="R21" si="23">AVERAGE(M21,O21,Q21)</f>
        <v>116.82864408130315</v>
      </c>
      <c r="S21">
        <f t="shared" si="18"/>
        <v>44.588864732202289</v>
      </c>
      <c r="V21">
        <f>(B21+B24)/(B22+B25)</f>
        <v>27.650212786420138</v>
      </c>
      <c r="W21">
        <f>(D21+D24)/(D22+D25)</f>
        <v>44.782642964109399</v>
      </c>
      <c r="X21">
        <f>(F21+F24)/(F22+F25)</f>
        <v>32.74737366063242</v>
      </c>
      <c r="Y21">
        <f>AVERAGE(V21:X21)</f>
        <v>35.060076470387322</v>
      </c>
      <c r="Z21">
        <f t="shared" si="19"/>
        <v>7.1829189360610082</v>
      </c>
      <c r="AD21">
        <f>(L21+L24)/(L22+L25)</f>
        <v>105.95652250693132</v>
      </c>
      <c r="AE21">
        <f>(N21+N24)/(N22+N25)</f>
        <v>30.010778871411318</v>
      </c>
      <c r="AF21">
        <f>(P21+P24)/(P22+P25)</f>
        <v>62.564619177646406</v>
      </c>
      <c r="AG21">
        <f>AVERAGE(AD21:AF21)</f>
        <v>66.177306851996363</v>
      </c>
      <c r="AH21">
        <f t="shared" si="20"/>
        <v>31.109780115609201</v>
      </c>
      <c r="AI21">
        <f t="shared" si="21"/>
        <v>0.24018582762878052</v>
      </c>
    </row>
    <row r="22" spans="1:35">
      <c r="A22" t="s">
        <v>3</v>
      </c>
      <c r="B22">
        <v>0.36087599999999997</v>
      </c>
      <c r="D22">
        <v>0.41338599999999998</v>
      </c>
      <c r="F22">
        <v>0.20629500000000001</v>
      </c>
      <c r="K22" t="s">
        <v>3</v>
      </c>
      <c r="L22">
        <v>0.33291900000000002</v>
      </c>
      <c r="N22">
        <v>0.46248299999999998</v>
      </c>
      <c r="P22">
        <v>0.24987500000000001</v>
      </c>
    </row>
    <row r="23" spans="1:35">
      <c r="A23" t="s">
        <v>1</v>
      </c>
      <c r="B23">
        <v>2</v>
      </c>
      <c r="C23">
        <f>B23/B25</f>
        <v>4.2467894271930424</v>
      </c>
      <c r="D23">
        <v>1</v>
      </c>
      <c r="E23">
        <f>D23/D25</f>
        <v>1.4222363813755301</v>
      </c>
      <c r="F23">
        <v>3</v>
      </c>
      <c r="G23">
        <f>F23/F25</f>
        <v>7.4176455898388145</v>
      </c>
      <c r="H23">
        <f t="shared" ref="H23:H24" si="24">AVERAGE(C23,E23,G23)</f>
        <v>4.3622237994691284</v>
      </c>
      <c r="I23">
        <f t="shared" ref="I23:I24" si="25">_xlfn.STDEV.P(C23,E23,G23)</f>
        <v>2.4489762098965189</v>
      </c>
      <c r="K23" t="s">
        <v>1</v>
      </c>
      <c r="L23">
        <v>7</v>
      </c>
      <c r="M23">
        <f>L23/L25</f>
        <v>7.6680816102971381</v>
      </c>
      <c r="N23">
        <v>1</v>
      </c>
      <c r="O23">
        <f>N23/N25</f>
        <v>1.3566937914978714</v>
      </c>
      <c r="P23">
        <v>22</v>
      </c>
      <c r="Q23">
        <f>P23/P25</f>
        <v>31.739161797590707</v>
      </c>
      <c r="R23">
        <f t="shared" ref="R23:R24" si="26">AVERAGE(M23,O23,Q23)</f>
        <v>13.587979066461905</v>
      </c>
      <c r="S23">
        <f t="shared" ref="S23:S24" si="27">_xlfn.STDEV.P(M23,O23,Q23)</f>
        <v>13.090899636870985</v>
      </c>
    </row>
    <row r="24" spans="1:35">
      <c r="A24" t="s">
        <v>2</v>
      </c>
      <c r="B24">
        <v>9</v>
      </c>
      <c r="C24">
        <f>B24/B25</f>
        <v>19.110552422368691</v>
      </c>
      <c r="D24">
        <v>23</v>
      </c>
      <c r="E24">
        <f>D24/D25</f>
        <v>32.711436771637189</v>
      </c>
      <c r="F24">
        <v>10</v>
      </c>
      <c r="G24">
        <f>F24/F25</f>
        <v>24.725485299462715</v>
      </c>
      <c r="H24">
        <f t="shared" si="24"/>
        <v>25.515824831156198</v>
      </c>
      <c r="I24">
        <f t="shared" si="25"/>
        <v>5.5805908410049296</v>
      </c>
      <c r="K24" t="s">
        <v>2</v>
      </c>
      <c r="L24">
        <v>78</v>
      </c>
      <c r="M24">
        <f>L24/L25</f>
        <v>85.44433794331097</v>
      </c>
      <c r="N24">
        <v>10</v>
      </c>
      <c r="O24">
        <f>N24/N25</f>
        <v>13.566937914978713</v>
      </c>
      <c r="P24">
        <v>26</v>
      </c>
      <c r="Q24">
        <f>P24/P25</f>
        <v>37.509918488061743</v>
      </c>
      <c r="R24">
        <f t="shared" si="26"/>
        <v>45.507064782117141</v>
      </c>
      <c r="S24">
        <f t="shared" si="27"/>
        <v>29.883729356118611</v>
      </c>
    </row>
    <row r="25" spans="1:35">
      <c r="A25" t="s">
        <v>4</v>
      </c>
      <c r="B25">
        <v>0.47094399999999997</v>
      </c>
      <c r="D25">
        <v>0.70311800000000002</v>
      </c>
      <c r="F25">
        <v>0.40444099999999999</v>
      </c>
      <c r="K25" t="s">
        <v>4</v>
      </c>
      <c r="L25">
        <v>0.91287499999999999</v>
      </c>
      <c r="N25">
        <v>0.73708600000000002</v>
      </c>
      <c r="P25">
        <v>0.69315000000000004</v>
      </c>
    </row>
    <row r="27" spans="1:35">
      <c r="C27" t="s">
        <v>38</v>
      </c>
      <c r="H27" t="s">
        <v>37</v>
      </c>
    </row>
    <row r="28" spans="1:35">
      <c r="C28" t="s">
        <v>5</v>
      </c>
      <c r="D28" t="s">
        <v>7</v>
      </c>
      <c r="E28" t="s">
        <v>9</v>
      </c>
      <c r="F28" t="s">
        <v>19</v>
      </c>
      <c r="G28" t="s">
        <v>21</v>
      </c>
      <c r="H28" t="s">
        <v>5</v>
      </c>
      <c r="I28" t="s">
        <v>7</v>
      </c>
      <c r="J28" t="s">
        <v>9</v>
      </c>
      <c r="K28" t="s">
        <v>19</v>
      </c>
      <c r="L28" t="s">
        <v>44</v>
      </c>
      <c r="M28" t="s">
        <v>21</v>
      </c>
      <c r="O28" t="s">
        <v>11</v>
      </c>
      <c r="P28" t="s">
        <v>18</v>
      </c>
      <c r="Q28" t="s">
        <v>39</v>
      </c>
      <c r="U28" t="s">
        <v>11</v>
      </c>
      <c r="V28" t="s">
        <v>18</v>
      </c>
      <c r="W28" t="s">
        <v>39</v>
      </c>
    </row>
    <row r="29" spans="1:35">
      <c r="B29" t="s">
        <v>1</v>
      </c>
      <c r="C29">
        <v>0</v>
      </c>
      <c r="D29">
        <v>11.644934308014335</v>
      </c>
      <c r="E29">
        <v>40.797176835362997</v>
      </c>
      <c r="F29">
        <v>17.480703714459111</v>
      </c>
      <c r="G29">
        <v>17.158954180599455</v>
      </c>
      <c r="H29">
        <v>0</v>
      </c>
      <c r="I29">
        <v>23.486086842154709</v>
      </c>
      <c r="J29">
        <v>4.9486331875136083</v>
      </c>
      <c r="K29">
        <v>9.4782400098894382</v>
      </c>
      <c r="L29">
        <f>TTEST(C29:E29,H29:J29,2,2)</f>
        <v>0.60023728021305733</v>
      </c>
      <c r="M29">
        <v>10.108975294700363</v>
      </c>
      <c r="N29" t="s">
        <v>47</v>
      </c>
      <c r="O29">
        <v>9.4782400098894382</v>
      </c>
      <c r="P29">
        <v>15.694392656434433</v>
      </c>
      <c r="Q29">
        <v>13.557968707590817</v>
      </c>
      <c r="T29" t="s">
        <v>45</v>
      </c>
      <c r="U29">
        <v>17.480703714459111</v>
      </c>
      <c r="V29">
        <v>33.563159390849734</v>
      </c>
      <c r="W29">
        <v>56.538474375031456</v>
      </c>
    </row>
    <row r="30" spans="1:35">
      <c r="B30" t="s">
        <v>2</v>
      </c>
      <c r="C30">
        <v>138.8730452378945</v>
      </c>
      <c r="D30">
        <v>40.757270078050169</v>
      </c>
      <c r="E30">
        <v>86.694000775146364</v>
      </c>
      <c r="F30">
        <v>88.774772030363678</v>
      </c>
      <c r="G30">
        <v>40.082610864452484</v>
      </c>
      <c r="H30">
        <v>137.71765993170712</v>
      </c>
      <c r="I30">
        <v>23.486086842154709</v>
      </c>
      <c r="J30">
        <v>27.217482531324848</v>
      </c>
      <c r="K30">
        <v>62.807076435062221</v>
      </c>
      <c r="L30">
        <f>TTEST(C30:E30,H30:J30,2,2)</f>
        <v>0.60989512625335385</v>
      </c>
      <c r="M30">
        <v>52.991681537785681</v>
      </c>
      <c r="N30" t="s">
        <v>45</v>
      </c>
      <c r="O30">
        <v>17.480703714459111</v>
      </c>
      <c r="P30">
        <v>33.563159390849734</v>
      </c>
      <c r="Q30">
        <v>56.538474375031456</v>
      </c>
      <c r="T30" t="s">
        <v>46</v>
      </c>
      <c r="U30">
        <v>88.774772030363678</v>
      </c>
      <c r="V30">
        <v>129.22638711477666</v>
      </c>
      <c r="W30">
        <v>50.861006530075862</v>
      </c>
    </row>
    <row r="31" spans="1:35">
      <c r="T31" t="s">
        <v>40</v>
      </c>
      <c r="U31">
        <v>12.473127352196125</v>
      </c>
      <c r="V31">
        <v>12.188167393148916</v>
      </c>
      <c r="W31">
        <v>4.3622237994691284</v>
      </c>
    </row>
    <row r="32" spans="1:35">
      <c r="B32" t="s">
        <v>1</v>
      </c>
      <c r="C32">
        <v>1.2952981970744395</v>
      </c>
      <c r="D32">
        <v>24.81978081375788</v>
      </c>
      <c r="E32">
        <v>11.30430304575605</v>
      </c>
      <c r="F32">
        <v>12.473127352196125</v>
      </c>
      <c r="G32">
        <v>9.6393268537505303</v>
      </c>
      <c r="H32">
        <v>13.415345814076723</v>
      </c>
      <c r="I32">
        <v>6.3651090184047119</v>
      </c>
      <c r="J32">
        <v>11.633283988820414</v>
      </c>
      <c r="K32">
        <v>10.471246273767283</v>
      </c>
      <c r="L32">
        <f>TTEST(C32:E32,H32:J32,2,2)</f>
        <v>0.79301091658201572</v>
      </c>
      <c r="M32">
        <v>2.9932377628209816</v>
      </c>
      <c r="T32" t="s">
        <v>41</v>
      </c>
      <c r="U32">
        <v>49.126429283889024</v>
      </c>
      <c r="V32">
        <v>54.837126180510403</v>
      </c>
      <c r="W32">
        <v>25.515824831156198</v>
      </c>
    </row>
    <row r="33" spans="2:23">
      <c r="B33" t="s">
        <v>2</v>
      </c>
      <c r="C33">
        <v>19.429472956116591</v>
      </c>
      <c r="D33">
        <v>82.732602712526273</v>
      </c>
      <c r="E33">
        <v>45.217212183024202</v>
      </c>
      <c r="F33">
        <v>49.126429283889024</v>
      </c>
      <c r="G33">
        <v>25.990806618180461</v>
      </c>
      <c r="H33">
        <v>21.240964205621477</v>
      </c>
      <c r="I33">
        <v>9.5476635276070692</v>
      </c>
      <c r="J33">
        <v>42.170654459474001</v>
      </c>
      <c r="K33">
        <v>24.31976073090085</v>
      </c>
      <c r="L33">
        <f>TTEST(C33:E33,H33:J33,2,2)</f>
        <v>0.29707200385035842</v>
      </c>
      <c r="M33">
        <v>13.49503922109213</v>
      </c>
      <c r="N33" t="s">
        <v>48</v>
      </c>
      <c r="O33">
        <v>62.807076435062221</v>
      </c>
      <c r="P33">
        <v>181.37535798784333</v>
      </c>
      <c r="Q33">
        <v>116.82864408130315</v>
      </c>
      <c r="T33" t="s">
        <v>47</v>
      </c>
      <c r="U33">
        <v>9.4782400098894382</v>
      </c>
      <c r="V33">
        <v>15.694392656434433</v>
      </c>
      <c r="W33">
        <v>13.557968707590817</v>
      </c>
    </row>
    <row r="34" spans="2:23">
      <c r="N34" t="s">
        <v>46</v>
      </c>
      <c r="O34">
        <v>88.774772030363678</v>
      </c>
      <c r="P34">
        <v>129.22638711477666</v>
      </c>
      <c r="Q34">
        <v>50.861006530075862</v>
      </c>
      <c r="T34" t="s">
        <v>48</v>
      </c>
      <c r="U34">
        <v>62.807076435062221</v>
      </c>
      <c r="V34">
        <v>181.37535798784333</v>
      </c>
      <c r="W34">
        <v>116.82864408130315</v>
      </c>
    </row>
    <row r="35" spans="2:23">
      <c r="T35" t="s">
        <v>42</v>
      </c>
      <c r="U35">
        <v>10.471246273767283</v>
      </c>
      <c r="V35">
        <v>19.617380844484291</v>
      </c>
      <c r="W35">
        <v>13.587979066461905</v>
      </c>
    </row>
    <row r="36" spans="2:23">
      <c r="C36" t="s">
        <v>12</v>
      </c>
      <c r="D36" t="s">
        <v>14</v>
      </c>
      <c r="E36" t="s">
        <v>16</v>
      </c>
      <c r="F36" t="s">
        <v>23</v>
      </c>
      <c r="G36" t="s">
        <v>25</v>
      </c>
      <c r="H36" t="s">
        <v>12</v>
      </c>
      <c r="I36" t="s">
        <v>14</v>
      </c>
      <c r="J36" t="s">
        <v>16</v>
      </c>
      <c r="K36" t="s">
        <v>23</v>
      </c>
      <c r="L36" t="s">
        <v>49</v>
      </c>
      <c r="M36" t="s">
        <v>25</v>
      </c>
      <c r="T36" t="s">
        <v>43</v>
      </c>
      <c r="U36">
        <v>24.31976073090085</v>
      </c>
      <c r="V36">
        <v>63.879378168260274</v>
      </c>
      <c r="W36">
        <v>45.507064782117141</v>
      </c>
    </row>
    <row r="37" spans="2:23">
      <c r="B37" t="s">
        <v>1</v>
      </c>
      <c r="C37">
        <v>46.961952991085063</v>
      </c>
      <c r="D37">
        <v>28.244438670025875</v>
      </c>
      <c r="E37">
        <v>25.483086511438266</v>
      </c>
      <c r="F37">
        <v>33.563159390849734</v>
      </c>
      <c r="G37">
        <v>9.5412095282241971</v>
      </c>
      <c r="H37">
        <v>28.142349118632794</v>
      </c>
      <c r="I37">
        <v>18.940828850670506</v>
      </c>
      <c r="J37">
        <v>0</v>
      </c>
      <c r="K37">
        <v>15.694392656434433</v>
      </c>
      <c r="L37">
        <f>TTEST(C37:E37,H37:J37,2,2)</f>
        <v>0.16975178824607712</v>
      </c>
      <c r="M37">
        <v>11.716155923942164</v>
      </c>
    </row>
    <row r="38" spans="2:23">
      <c r="B38" t="s">
        <v>2</v>
      </c>
      <c r="C38">
        <v>207.41529237729236</v>
      </c>
      <c r="D38">
        <v>56.488877340051751</v>
      </c>
      <c r="E38">
        <v>123.77499162698587</v>
      </c>
      <c r="F38">
        <v>129.22638711477666</v>
      </c>
      <c r="G38">
        <v>61.735910530644311</v>
      </c>
      <c r="H38">
        <v>194.4380484560084</v>
      </c>
      <c r="I38">
        <v>210.45365389633895</v>
      </c>
      <c r="J38">
        <v>139.23437161118267</v>
      </c>
      <c r="K38">
        <v>181.37535798784333</v>
      </c>
      <c r="L38">
        <f>TTEST(C38:E38,H38:J38,2,2)</f>
        <v>0.34449956682102301</v>
      </c>
      <c r="M38">
        <v>30.507069716198874</v>
      </c>
    </row>
    <row r="40" spans="2:23">
      <c r="B40" t="s">
        <v>1</v>
      </c>
      <c r="C40">
        <v>12.88076277895521</v>
      </c>
      <c r="D40">
        <v>7.4160686431313607</v>
      </c>
      <c r="E40">
        <v>16.267670757360182</v>
      </c>
      <c r="F40">
        <v>12.188167393148916</v>
      </c>
      <c r="G40">
        <v>3.6466862833249265</v>
      </c>
      <c r="H40">
        <v>16.593296640023365</v>
      </c>
      <c r="I40">
        <v>33.380358645600737</v>
      </c>
      <c r="J40">
        <v>8.8784872478287671</v>
      </c>
      <c r="K40">
        <v>19.617380844484291</v>
      </c>
      <c r="L40">
        <f>TTEST(C40:E40,H40:J40,2,2)</f>
        <v>0.38808296377302259</v>
      </c>
      <c r="M40">
        <v>10.228855897410737</v>
      </c>
    </row>
    <row r="41" spans="2:23">
      <c r="B41" t="s">
        <v>2</v>
      </c>
      <c r="C41">
        <v>77.284576673731266</v>
      </c>
      <c r="D41">
        <v>29.664274572525443</v>
      </c>
      <c r="E41">
        <v>57.562527295274492</v>
      </c>
      <c r="F41">
        <v>54.837126180510403</v>
      </c>
      <c r="G41">
        <v>19.536191226879314</v>
      </c>
      <c r="H41">
        <v>55.587543744078268</v>
      </c>
      <c r="I41">
        <v>63.246995328506657</v>
      </c>
      <c r="J41">
        <v>72.803595432195891</v>
      </c>
      <c r="K41">
        <v>63.879378168260274</v>
      </c>
      <c r="L41">
        <f>TTEST(C41:E41,H41:J41,2,2)</f>
        <v>0.57135561189677486</v>
      </c>
      <c r="M41">
        <v>7.0426339757221781</v>
      </c>
    </row>
    <row r="44" spans="2:23">
      <c r="C44" t="s">
        <v>27</v>
      </c>
      <c r="D44" t="s">
        <v>29</v>
      </c>
      <c r="E44" t="s">
        <v>31</v>
      </c>
      <c r="F44" t="s">
        <v>33</v>
      </c>
      <c r="G44" t="s">
        <v>35</v>
      </c>
      <c r="H44" t="s">
        <v>27</v>
      </c>
      <c r="I44" t="s">
        <v>29</v>
      </c>
      <c r="J44" t="s">
        <v>31</v>
      </c>
      <c r="K44" t="s">
        <v>33</v>
      </c>
      <c r="L44" t="s">
        <v>49</v>
      </c>
      <c r="M44" t="s">
        <v>35</v>
      </c>
    </row>
    <row r="45" spans="2:23">
      <c r="B45" t="s">
        <v>1</v>
      </c>
      <c r="C45">
        <v>77.588977931477856</v>
      </c>
      <c r="D45">
        <v>38.704745685630378</v>
      </c>
      <c r="E45">
        <v>53.321699507986132</v>
      </c>
      <c r="F45">
        <v>56.538474375031456</v>
      </c>
      <c r="G45">
        <v>16.036554279648978</v>
      </c>
      <c r="H45">
        <v>12.014934563662631</v>
      </c>
      <c r="I45">
        <v>8.6489665566085669</v>
      </c>
      <c r="J45">
        <v>20.010005002501249</v>
      </c>
      <c r="K45">
        <v>13.557968707590817</v>
      </c>
      <c r="L45" s="1">
        <f>TTEST(C45:E45,H45:J45,2,2)</f>
        <v>2.2094550826171795E-2</v>
      </c>
      <c r="M45">
        <v>4.7647325506796312</v>
      </c>
    </row>
    <row r="46" spans="2:23">
      <c r="B46" t="s">
        <v>2</v>
      </c>
      <c r="C46">
        <v>38.794488965738928</v>
      </c>
      <c r="D46">
        <v>65.314258344501269</v>
      </c>
      <c r="E46">
        <v>48.474272279987396</v>
      </c>
      <c r="F46">
        <v>50.861006530075862</v>
      </c>
      <c r="G46">
        <v>10.957399851579579</v>
      </c>
      <c r="H46">
        <v>162.20161660944552</v>
      </c>
      <c r="I46">
        <v>56.218282617955687</v>
      </c>
      <c r="J46">
        <v>132.06603301650824</v>
      </c>
      <c r="K46">
        <v>116.82864408130315</v>
      </c>
      <c r="L46">
        <f>TTEST(C46:E46,H46:J46,2,2)</f>
        <v>0.11197962015935409</v>
      </c>
      <c r="M46">
        <v>44.588864732202289</v>
      </c>
    </row>
    <row r="48" spans="2:23">
      <c r="B48" t="s">
        <v>1</v>
      </c>
      <c r="C48">
        <v>4.2467894271930424</v>
      </c>
      <c r="D48">
        <v>1.4222363813755301</v>
      </c>
      <c r="E48">
        <v>7.4176455898388145</v>
      </c>
      <c r="F48">
        <v>4.3622237994691284</v>
      </c>
      <c r="G48">
        <v>2.4489762098965189</v>
      </c>
      <c r="H48">
        <v>7.6680816102971381</v>
      </c>
      <c r="I48">
        <v>1.3566937914978714</v>
      </c>
      <c r="J48">
        <v>31.739161797590707</v>
      </c>
      <c r="K48">
        <v>13.587979066461905</v>
      </c>
      <c r="L48">
        <f>TTEST(C48:E48,H48:J48,2,2)</f>
        <v>0.38271998816444663</v>
      </c>
      <c r="M48">
        <v>13.090899636870985</v>
      </c>
    </row>
    <row r="49" spans="2:13">
      <c r="B49" t="s">
        <v>2</v>
      </c>
      <c r="C49">
        <v>19.110552422368691</v>
      </c>
      <c r="D49">
        <v>32.711436771637189</v>
      </c>
      <c r="E49">
        <v>24.725485299462715</v>
      </c>
      <c r="F49">
        <v>25.515824831156198</v>
      </c>
      <c r="G49">
        <v>5.5805908410049296</v>
      </c>
      <c r="H49">
        <v>85.44433794331097</v>
      </c>
      <c r="I49">
        <v>13.566937914978713</v>
      </c>
      <c r="J49">
        <v>37.509918488061743</v>
      </c>
      <c r="K49">
        <v>45.507064782117141</v>
      </c>
      <c r="L49">
        <f>TTEST(C49:E49,H49:J49,2,2)</f>
        <v>0.40502109393804442</v>
      </c>
      <c r="M49">
        <v>29.883729356118611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3 immune cell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Lai</dc:creator>
  <cp:lastModifiedBy>Ben Lai</cp:lastModifiedBy>
  <dcterms:created xsi:type="dcterms:W3CDTF">2017-01-17T16:43:18Z</dcterms:created>
  <dcterms:modified xsi:type="dcterms:W3CDTF">2017-05-18T12:58:15Z</dcterms:modified>
</cp:coreProperties>
</file>