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pfs-smb\tpfs\Fiona\eLife version\"/>
    </mc:Choice>
  </mc:AlternateContent>
  <bookViews>
    <workbookView xWindow="0" yWindow="0" windowWidth="28800" windowHeight="13035"/>
  </bookViews>
  <sheets>
    <sheet name="Quantification of truncations" sheetId="2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" i="2" l="1"/>
  <c r="P2" i="2"/>
  <c r="O3" i="2"/>
  <c r="P3" i="2"/>
  <c r="O4" i="2"/>
  <c r="P4" i="2"/>
  <c r="C5" i="2"/>
  <c r="E5" i="2"/>
  <c r="O5" i="2"/>
  <c r="P5" i="2"/>
  <c r="C6" i="2"/>
  <c r="E6" i="2"/>
  <c r="F6" i="2"/>
  <c r="O6" i="2"/>
  <c r="P6" i="2"/>
  <c r="C7" i="2"/>
  <c r="E7" i="2"/>
  <c r="F7" i="2"/>
  <c r="O7" i="2"/>
  <c r="P7" i="2"/>
  <c r="C8" i="2"/>
  <c r="E8" i="2"/>
  <c r="F8" i="2"/>
  <c r="O8" i="2"/>
  <c r="P8" i="2"/>
  <c r="C9" i="2"/>
  <c r="E9" i="2"/>
  <c r="F9" i="2"/>
  <c r="C10" i="2"/>
  <c r="E10" i="2"/>
  <c r="F10" i="2"/>
  <c r="C11" i="2"/>
  <c r="E11" i="2"/>
  <c r="F11" i="2"/>
  <c r="C12" i="2"/>
  <c r="E12" i="2"/>
  <c r="F12" i="2"/>
  <c r="C17" i="2"/>
  <c r="E17" i="2"/>
  <c r="C18" i="2"/>
  <c r="E18" i="2"/>
  <c r="F18" i="2"/>
  <c r="C19" i="2"/>
  <c r="E19" i="2"/>
  <c r="F19" i="2"/>
  <c r="C20" i="2"/>
  <c r="E20" i="2"/>
  <c r="F20" i="2"/>
  <c r="C21" i="2"/>
  <c r="E21" i="2"/>
  <c r="F21" i="2"/>
  <c r="C22" i="2"/>
  <c r="E22" i="2"/>
  <c r="F22" i="2"/>
  <c r="C23" i="2"/>
  <c r="E23" i="2"/>
  <c r="F23" i="2"/>
  <c r="C24" i="2"/>
  <c r="E24" i="2"/>
  <c r="F24" i="2"/>
  <c r="O14" i="2"/>
  <c r="P14" i="2"/>
  <c r="O15" i="2"/>
  <c r="P15" i="2"/>
  <c r="O16" i="2"/>
  <c r="P16" i="2"/>
  <c r="O17" i="2"/>
  <c r="P17" i="2"/>
  <c r="C30" i="2"/>
  <c r="E30" i="2"/>
  <c r="O18" i="2"/>
  <c r="P18" i="2"/>
  <c r="C31" i="2"/>
  <c r="E31" i="2"/>
  <c r="F31" i="2"/>
  <c r="O19" i="2"/>
  <c r="P19" i="2"/>
  <c r="C32" i="2"/>
  <c r="E32" i="2"/>
  <c r="F32" i="2"/>
  <c r="O20" i="2"/>
  <c r="P20" i="2"/>
  <c r="C33" i="2"/>
  <c r="E33" i="2"/>
  <c r="F33" i="2"/>
  <c r="C34" i="2"/>
  <c r="E34" i="2"/>
  <c r="F34" i="2"/>
  <c r="C35" i="2"/>
  <c r="E35" i="2"/>
  <c r="F35" i="2"/>
  <c r="C36" i="2"/>
  <c r="E36" i="2"/>
  <c r="F36" i="2"/>
  <c r="C37" i="2"/>
  <c r="E37" i="2"/>
  <c r="F37" i="2"/>
  <c r="C41" i="2"/>
  <c r="E41" i="2"/>
  <c r="C42" i="2"/>
  <c r="E42" i="2"/>
  <c r="F42" i="2"/>
  <c r="C43" i="2"/>
  <c r="E43" i="2"/>
  <c r="F43" i="2"/>
  <c r="C44" i="2"/>
  <c r="E44" i="2"/>
  <c r="F44" i="2"/>
  <c r="C45" i="2"/>
  <c r="E45" i="2"/>
  <c r="F45" i="2"/>
  <c r="C46" i="2"/>
  <c r="E46" i="2"/>
  <c r="F46" i="2"/>
  <c r="C47" i="2"/>
  <c r="E47" i="2"/>
  <c r="F47" i="2"/>
  <c r="C48" i="2"/>
  <c r="E48" i="2"/>
  <c r="F48" i="2"/>
</calcChain>
</file>

<file path=xl/sharedStrings.xml><?xml version="1.0" encoding="utf-8"?>
<sst xmlns="http://schemas.openxmlformats.org/spreadsheetml/2006/main" count="88" uniqueCount="22">
  <si>
    <t>D</t>
  </si>
  <si>
    <t>Rieske-Bla</t>
  </si>
  <si>
    <t>∆118-157</t>
  </si>
  <si>
    <t>∆118-156</t>
  </si>
  <si>
    <t>∆118-155</t>
  </si>
  <si>
    <t>∆118-154</t>
  </si>
  <si>
    <t>∆118-153</t>
  </si>
  <si>
    <t>∆118-152</t>
  </si>
  <si>
    <t>∆123-157</t>
  </si>
  <si>
    <t>pSUPROM</t>
  </si>
  <si>
    <t>% of WT</t>
  </si>
  <si>
    <t>normalised</t>
  </si>
  <si>
    <t>area-bkg</t>
  </si>
  <si>
    <t>Area</t>
  </si>
  <si>
    <t>C</t>
  </si>
  <si>
    <t>s.e.m</t>
  </si>
  <si>
    <t>Average</t>
  </si>
  <si>
    <t>B</t>
  </si>
  <si>
    <t>A</t>
  </si>
  <si>
    <t xml:space="preserve">Quantification of Rieske-Bla variants Tat- strain </t>
  </si>
  <si>
    <t>BamA</t>
  </si>
  <si>
    <t>Removal of outliers: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</si>
</sst>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1" fillId="0" borderId="0" xfId="1"/>
    <xf numFmtId="0" fontId="2" fillId="0" borderId="0" xfId="1" applyFont="1"/>
    <xf numFmtId="0" fontId="1" fillId="0" borderId="0" xfId="1" applyFill="1"/>
    <xf numFmtId="0" fontId="1" fillId="0" borderId="1" xfId="1" applyBorder="1"/>
    <xf numFmtId="164" fontId="1" fillId="0" borderId="2" xfId="1" applyNumberFormat="1" applyBorder="1"/>
    <xf numFmtId="0" fontId="1" fillId="0" borderId="2" xfId="1" applyBorder="1"/>
    <xf numFmtId="0" fontId="1" fillId="0" borderId="3" xfId="1" applyBorder="1"/>
    <xf numFmtId="0" fontId="1" fillId="0" borderId="4" xfId="1" applyBorder="1"/>
    <xf numFmtId="0" fontId="1" fillId="0" borderId="0" xfId="1" applyBorder="1"/>
    <xf numFmtId="0" fontId="1" fillId="0" borderId="5" xfId="1" applyBorder="1"/>
    <xf numFmtId="0" fontId="2" fillId="0" borderId="0" xfId="1" applyFont="1" applyFill="1"/>
    <xf numFmtId="0" fontId="1" fillId="0" borderId="6" xfId="1" applyBorder="1"/>
    <xf numFmtId="0" fontId="1" fillId="0" borderId="7" xfId="1" applyBorder="1"/>
    <xf numFmtId="0" fontId="1" fillId="0" borderId="8" xfId="1" applyBorder="1"/>
    <xf numFmtId="164" fontId="1" fillId="0" borderId="0" xfId="1" applyNumberForma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Protein production of Rieske-Bla variants</a:t>
            </a:r>
            <a:r>
              <a:rPr lang="en-GB" baseline="0"/>
              <a:t> in the </a:t>
            </a:r>
            <a:r>
              <a:rPr lang="en-GB" i="1" baseline="0"/>
              <a:t>tat- </a:t>
            </a:r>
            <a:r>
              <a:rPr lang="en-GB" baseline="0"/>
              <a:t>strain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'Quantification of truncations'!$P$14:$P$20</c:f>
                <c:numCache>
                  <c:formatCode>General</c:formatCode>
                  <c:ptCount val="7"/>
                  <c:pt idx="0">
                    <c:v>9.9863246179147165</c:v>
                  </c:pt>
                  <c:pt idx="1">
                    <c:v>7.903076486596488</c:v>
                  </c:pt>
                  <c:pt idx="2">
                    <c:v>14.062685429722961</c:v>
                  </c:pt>
                  <c:pt idx="3">
                    <c:v>30.265720475129839</c:v>
                  </c:pt>
                  <c:pt idx="4">
                    <c:v>30.397598881031684</c:v>
                  </c:pt>
                  <c:pt idx="5">
                    <c:v>17.324028960319957</c:v>
                  </c:pt>
                  <c:pt idx="6">
                    <c:v>17.991792607818979</c:v>
                  </c:pt>
                </c:numCache>
              </c:numRef>
            </c:plus>
            <c:minus>
              <c:numRef>
                <c:f>'Quantification of truncations'!$P$14:$P$20</c:f>
                <c:numCache>
                  <c:formatCode>General</c:formatCode>
                  <c:ptCount val="7"/>
                  <c:pt idx="0">
                    <c:v>9.9863246179147165</c:v>
                  </c:pt>
                  <c:pt idx="1">
                    <c:v>7.903076486596488</c:v>
                  </c:pt>
                  <c:pt idx="2">
                    <c:v>14.062685429722961</c:v>
                  </c:pt>
                  <c:pt idx="3">
                    <c:v>30.265720475129839</c:v>
                  </c:pt>
                  <c:pt idx="4">
                    <c:v>30.397598881031684</c:v>
                  </c:pt>
                  <c:pt idx="5">
                    <c:v>17.324028960319957</c:v>
                  </c:pt>
                  <c:pt idx="6">
                    <c:v>17.991792607818979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'Quantification of truncations'!$J$14:$J$20</c:f>
              <c:strCache>
                <c:ptCount val="7"/>
                <c:pt idx="0">
                  <c:v>∆123-157</c:v>
                </c:pt>
                <c:pt idx="1">
                  <c:v>∆118-152</c:v>
                </c:pt>
                <c:pt idx="2">
                  <c:v>∆118-153</c:v>
                </c:pt>
                <c:pt idx="3">
                  <c:v>∆118-154</c:v>
                </c:pt>
                <c:pt idx="4">
                  <c:v>∆118-155</c:v>
                </c:pt>
                <c:pt idx="5">
                  <c:v>∆118-156</c:v>
                </c:pt>
                <c:pt idx="6">
                  <c:v>∆118-157</c:v>
                </c:pt>
              </c:strCache>
            </c:strRef>
          </c:cat>
          <c:val>
            <c:numRef>
              <c:f>'Quantification of truncations'!$O$14:$O$20</c:f>
              <c:numCache>
                <c:formatCode>General</c:formatCode>
                <c:ptCount val="7"/>
                <c:pt idx="0">
                  <c:v>170.58674193985331</c:v>
                </c:pt>
                <c:pt idx="1">
                  <c:v>235.80429571249783</c:v>
                </c:pt>
                <c:pt idx="2">
                  <c:v>290.24670307797584</c:v>
                </c:pt>
                <c:pt idx="3">
                  <c:v>225.75516518590268</c:v>
                </c:pt>
                <c:pt idx="4">
                  <c:v>165.04330551366067</c:v>
                </c:pt>
                <c:pt idx="5">
                  <c:v>216.88321495104145</c:v>
                </c:pt>
                <c:pt idx="6">
                  <c:v>233.67412031885075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1875240"/>
        <c:axId val="441876416"/>
      </c:barChart>
      <c:catAx>
        <c:axId val="4418752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Error bars = SEM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876416"/>
        <c:crosses val="autoZero"/>
        <c:auto val="1"/>
        <c:lblAlgn val="ctr"/>
        <c:lblOffset val="100"/>
        <c:noMultiLvlLbl val="0"/>
      </c:catAx>
      <c:valAx>
        <c:axId val="441876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Anti-Rieske/Anti-BamA (% of the WT)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875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109537</xdr:colOff>
      <xdr:row>20</xdr:row>
      <xdr:rowOff>119062</xdr:rowOff>
    </xdr:from>
    <xdr:to>
      <xdr:col>15</xdr:col>
      <xdr:colOff>414337</xdr:colOff>
      <xdr:row>35</xdr:row>
      <xdr:rowOff>4762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1"/>
  <sheetViews>
    <sheetView tabSelected="1" topLeftCell="F13" zoomScale="115" zoomScaleNormal="115" workbookViewId="0">
      <selection activeCell="Q20" sqref="Q20"/>
    </sheetView>
  </sheetViews>
  <sheetFormatPr defaultRowHeight="15" x14ac:dyDescent="0.25"/>
  <cols>
    <col min="1" max="1" width="10.125" style="1" customWidth="1"/>
    <col min="2" max="4" width="9" style="1"/>
    <col min="5" max="5" width="10" style="1" customWidth="1"/>
    <col min="6" max="16384" width="9" style="1"/>
  </cols>
  <sheetData>
    <row r="1" spans="1:16" x14ac:dyDescent="0.25">
      <c r="A1" s="3" t="s">
        <v>19</v>
      </c>
      <c r="B1" s="3"/>
      <c r="C1" s="3"/>
      <c r="D1" s="3"/>
      <c r="E1" s="3"/>
      <c r="F1" s="3"/>
      <c r="G1" s="3"/>
      <c r="K1" s="1" t="s">
        <v>18</v>
      </c>
      <c r="L1" s="1" t="s">
        <v>17</v>
      </c>
      <c r="M1" s="1" t="s">
        <v>14</v>
      </c>
      <c r="N1" s="1" t="s">
        <v>0</v>
      </c>
      <c r="O1" s="1" t="s">
        <v>16</v>
      </c>
      <c r="P1" s="1" t="s">
        <v>15</v>
      </c>
    </row>
    <row r="2" spans="1:16" x14ac:dyDescent="0.25">
      <c r="A2" s="3" t="s">
        <v>18</v>
      </c>
      <c r="B2" s="3"/>
      <c r="C2" s="3"/>
      <c r="D2" s="3"/>
      <c r="E2" s="3"/>
      <c r="F2" s="3"/>
      <c r="G2" s="3"/>
      <c r="J2" s="2" t="s">
        <v>8</v>
      </c>
      <c r="K2" s="14">
        <v>152.79524684581511</v>
      </c>
      <c r="L2" s="13">
        <v>171.62265075683354</v>
      </c>
      <c r="M2" s="13">
        <v>109.60542017536456</v>
      </c>
      <c r="N2" s="12">
        <v>187.34232821691131</v>
      </c>
      <c r="O2" s="1">
        <f t="shared" ref="O2:O8" si="0">AVERAGE(K2:N2)</f>
        <v>155.34141149873113</v>
      </c>
      <c r="P2" s="1">
        <f t="shared" ref="P2:P8" si="1">(STDEV(K2:N2))/(SQRT(COUNT(K2:N2)))</f>
        <v>16.801292805798937</v>
      </c>
    </row>
    <row r="3" spans="1:16" x14ac:dyDescent="0.25">
      <c r="A3" s="3"/>
      <c r="B3" s="3" t="s">
        <v>13</v>
      </c>
      <c r="C3" s="3" t="s">
        <v>12</v>
      </c>
      <c r="D3" s="3" t="s">
        <v>20</v>
      </c>
      <c r="E3" s="3" t="s">
        <v>11</v>
      </c>
      <c r="F3" s="3" t="s">
        <v>10</v>
      </c>
      <c r="G3" s="3"/>
      <c r="J3" s="2" t="s">
        <v>7</v>
      </c>
      <c r="K3" s="10">
        <v>247.59523976324942</v>
      </c>
      <c r="L3" s="9">
        <v>276.18179999427252</v>
      </c>
      <c r="M3" s="9">
        <v>239.02507744911313</v>
      </c>
      <c r="N3" s="8">
        <v>220.79256992513092</v>
      </c>
      <c r="O3" s="1">
        <f t="shared" si="0"/>
        <v>245.89867178294151</v>
      </c>
      <c r="P3" s="1">
        <f t="shared" si="1"/>
        <v>11.538012707049818</v>
      </c>
    </row>
    <row r="4" spans="1:16" x14ac:dyDescent="0.25">
      <c r="A4" s="3" t="s">
        <v>9</v>
      </c>
      <c r="B4" s="3">
        <v>0</v>
      </c>
      <c r="C4" s="3"/>
      <c r="D4" s="3"/>
      <c r="E4" s="3"/>
      <c r="F4" s="3"/>
      <c r="G4" s="3"/>
      <c r="J4" s="2" t="s">
        <v>6</v>
      </c>
      <c r="K4" s="10">
        <v>318.15659265845375</v>
      </c>
      <c r="L4" s="9">
        <v>273.28245401761473</v>
      </c>
      <c r="M4" s="9">
        <v>130.91888451813435</v>
      </c>
      <c r="N4" s="8">
        <v>279.30106255785904</v>
      </c>
      <c r="O4" s="1">
        <f t="shared" si="0"/>
        <v>250.41474843801547</v>
      </c>
      <c r="P4" s="1">
        <f t="shared" si="1"/>
        <v>41.054405015631758</v>
      </c>
    </row>
    <row r="5" spans="1:16" x14ac:dyDescent="0.25">
      <c r="A5" s="3" t="s">
        <v>1</v>
      </c>
      <c r="B5" s="15">
        <v>9204.9740000000002</v>
      </c>
      <c r="C5" s="3">
        <f t="shared" ref="C5:C12" si="2">B5-$B$4</f>
        <v>9204.9740000000002</v>
      </c>
      <c r="D5" s="15">
        <v>5508.317</v>
      </c>
      <c r="E5" s="3">
        <f t="shared" ref="E5:E12" si="3">C5/D5</f>
        <v>1.6711046223374582</v>
      </c>
      <c r="F5" s="3"/>
      <c r="G5" s="3"/>
      <c r="J5" s="2" t="s">
        <v>5</v>
      </c>
      <c r="K5" s="10">
        <v>447.7178795140988</v>
      </c>
      <c r="L5" s="9">
        <v>285.65183878621684</v>
      </c>
      <c r="M5" s="9">
        <v>188.23498076781581</v>
      </c>
      <c r="N5" s="8">
        <v>203.37867600367542</v>
      </c>
      <c r="O5" s="1">
        <f t="shared" si="0"/>
        <v>281.24584376795173</v>
      </c>
      <c r="P5" s="1">
        <f t="shared" si="1"/>
        <v>59.474551931356508</v>
      </c>
    </row>
    <row r="6" spans="1:16" x14ac:dyDescent="0.25">
      <c r="A6" s="11" t="s">
        <v>8</v>
      </c>
      <c r="B6" s="15">
        <v>9717.51</v>
      </c>
      <c r="C6" s="3">
        <f t="shared" si="2"/>
        <v>9717.51</v>
      </c>
      <c r="D6" s="15">
        <v>3805.761</v>
      </c>
      <c r="E6" s="3">
        <f t="shared" si="3"/>
        <v>2.5533684327523458</v>
      </c>
      <c r="F6" s="15">
        <f t="shared" ref="F6:F12" si="4">E6*100/$E$5</f>
        <v>152.79524684581511</v>
      </c>
      <c r="G6" s="15"/>
      <c r="J6" s="2" t="s">
        <v>4</v>
      </c>
      <c r="K6" s="10">
        <v>109.77989677319319</v>
      </c>
      <c r="L6" s="9">
        <v>294.4195647993011</v>
      </c>
      <c r="M6" s="9">
        <v>170.73170124585343</v>
      </c>
      <c r="N6" s="8">
        <v>214.61831852193532</v>
      </c>
      <c r="O6" s="1">
        <f t="shared" si="0"/>
        <v>197.38737033507076</v>
      </c>
      <c r="P6" s="1">
        <f t="shared" si="1"/>
        <v>38.834849530256079</v>
      </c>
    </row>
    <row r="7" spans="1:16" x14ac:dyDescent="0.25">
      <c r="A7" s="11" t="s">
        <v>7</v>
      </c>
      <c r="B7" s="15">
        <v>16877.187000000002</v>
      </c>
      <c r="C7" s="3">
        <f t="shared" si="2"/>
        <v>16877.187000000002</v>
      </c>
      <c r="D7" s="15">
        <v>4079.0039999999999</v>
      </c>
      <c r="E7" s="3">
        <f t="shared" si="3"/>
        <v>4.1375754963711735</v>
      </c>
      <c r="F7" s="15">
        <f t="shared" si="4"/>
        <v>247.59523976324942</v>
      </c>
      <c r="G7" s="15"/>
      <c r="J7" s="2" t="s">
        <v>3</v>
      </c>
      <c r="K7" s="10">
        <v>247.45477245521448</v>
      </c>
      <c r="L7" s="9">
        <v>184.136956393443</v>
      </c>
      <c r="M7" s="9">
        <v>246.1854685692775</v>
      </c>
      <c r="N7" s="8">
        <v>189.75566238623082</v>
      </c>
      <c r="O7" s="1">
        <f t="shared" si="0"/>
        <v>216.88321495104145</v>
      </c>
      <c r="P7" s="1">
        <f t="shared" si="1"/>
        <v>17.324028960319957</v>
      </c>
    </row>
    <row r="8" spans="1:16" x14ac:dyDescent="0.25">
      <c r="A8" s="11" t="s">
        <v>6</v>
      </c>
      <c r="B8" s="3">
        <v>19408.550999999999</v>
      </c>
      <c r="C8" s="3">
        <f t="shared" si="2"/>
        <v>19408.550999999999</v>
      </c>
      <c r="D8" s="3">
        <v>3650.4679999999998</v>
      </c>
      <c r="E8" s="3">
        <f t="shared" si="3"/>
        <v>5.3167295261867791</v>
      </c>
      <c r="F8" s="15">
        <f t="shared" si="4"/>
        <v>318.15659265845375</v>
      </c>
      <c r="G8" s="15"/>
      <c r="J8" s="2" t="s">
        <v>2</v>
      </c>
      <c r="K8" s="7">
        <v>208.46228632227658</v>
      </c>
      <c r="L8" s="6">
        <v>322.61069317493167</v>
      </c>
      <c r="M8" s="5">
        <v>268.51483827476312</v>
      </c>
      <c r="N8" s="4">
        <v>224.0452363595125</v>
      </c>
      <c r="O8" s="1">
        <f t="shared" si="0"/>
        <v>255.90826353287099</v>
      </c>
      <c r="P8" s="1">
        <f t="shared" si="1"/>
        <v>25.616584961367206</v>
      </c>
    </row>
    <row r="9" spans="1:16" x14ac:dyDescent="0.25">
      <c r="A9" s="11" t="s">
        <v>5</v>
      </c>
      <c r="B9" s="3">
        <v>14910.48</v>
      </c>
      <c r="C9" s="3">
        <f t="shared" si="2"/>
        <v>14910.48</v>
      </c>
      <c r="D9" s="3">
        <v>1992.8910000000001</v>
      </c>
      <c r="E9" s="3">
        <f t="shared" si="3"/>
        <v>7.481834179591357</v>
      </c>
      <c r="F9" s="15">
        <f t="shared" si="4"/>
        <v>447.7178795140988</v>
      </c>
      <c r="G9" s="15"/>
    </row>
    <row r="10" spans="1:16" x14ac:dyDescent="0.25">
      <c r="A10" s="11" t="s">
        <v>4</v>
      </c>
      <c r="B10" s="3">
        <v>6356.7309999999998</v>
      </c>
      <c r="C10" s="3">
        <f t="shared" si="2"/>
        <v>6356.7309999999998</v>
      </c>
      <c r="D10" s="3">
        <v>3465.0329999999999</v>
      </c>
      <c r="E10" s="3">
        <f t="shared" si="3"/>
        <v>1.8345369293741214</v>
      </c>
      <c r="F10" s="15">
        <f t="shared" si="4"/>
        <v>109.77989677319319</v>
      </c>
      <c r="G10" s="15"/>
    </row>
    <row r="11" spans="1:16" x14ac:dyDescent="0.25">
      <c r="A11" s="11" t="s">
        <v>3</v>
      </c>
      <c r="B11" s="3">
        <v>10189.045</v>
      </c>
      <c r="C11" s="3">
        <f t="shared" si="2"/>
        <v>10189.045</v>
      </c>
      <c r="D11" s="3">
        <v>2463.962</v>
      </c>
      <c r="E11" s="3">
        <f t="shared" si="3"/>
        <v>4.1352281406937283</v>
      </c>
      <c r="F11" s="15">
        <f t="shared" si="4"/>
        <v>247.45477245521448</v>
      </c>
      <c r="G11" s="15"/>
      <c r="J11" s="1" t="s">
        <v>21</v>
      </c>
    </row>
    <row r="12" spans="1:16" x14ac:dyDescent="0.25">
      <c r="A12" s="11" t="s">
        <v>2</v>
      </c>
      <c r="B12" s="3">
        <v>9912.2170000000006</v>
      </c>
      <c r="C12" s="3">
        <f t="shared" si="2"/>
        <v>9912.2170000000006</v>
      </c>
      <c r="D12" s="3">
        <v>2845.3760000000002</v>
      </c>
      <c r="E12" s="3">
        <f t="shared" si="3"/>
        <v>3.483622902561911</v>
      </c>
      <c r="F12" s="15">
        <f t="shared" si="4"/>
        <v>208.46228632227658</v>
      </c>
      <c r="G12" s="15"/>
    </row>
    <row r="13" spans="1:16" x14ac:dyDescent="0.25">
      <c r="A13" s="11"/>
      <c r="B13" s="3"/>
      <c r="C13" s="3"/>
      <c r="D13" s="3"/>
      <c r="E13" s="3"/>
      <c r="F13" s="3"/>
      <c r="G13" s="3"/>
      <c r="K13" s="1" t="s">
        <v>18</v>
      </c>
      <c r="L13" s="1" t="s">
        <v>17</v>
      </c>
      <c r="M13" s="1" t="s">
        <v>14</v>
      </c>
      <c r="N13" s="1" t="s">
        <v>0</v>
      </c>
      <c r="O13" s="1" t="s">
        <v>16</v>
      </c>
      <c r="P13" s="1" t="s">
        <v>15</v>
      </c>
    </row>
    <row r="14" spans="1:16" x14ac:dyDescent="0.25">
      <c r="A14" s="3" t="s">
        <v>17</v>
      </c>
      <c r="B14" s="3"/>
      <c r="C14" s="3"/>
      <c r="D14" s="3"/>
      <c r="E14" s="3"/>
      <c r="F14" s="3"/>
      <c r="G14" s="3"/>
      <c r="J14" s="2" t="s">
        <v>8</v>
      </c>
      <c r="K14" s="14">
        <v>152.79524684581511</v>
      </c>
      <c r="L14" s="13">
        <v>171.62265075683354</v>
      </c>
      <c r="M14" s="13"/>
      <c r="N14" s="12">
        <v>187.34232821691131</v>
      </c>
      <c r="O14" s="1">
        <f t="shared" ref="O14:O20" si="5">AVERAGE(K14:N14)</f>
        <v>170.58674193985331</v>
      </c>
      <c r="P14" s="1">
        <f t="shared" ref="P14:P20" si="6">(STDEV(K14:N14))/(SQRT(COUNT(K14:N14)))</f>
        <v>9.9863246179147165</v>
      </c>
    </row>
    <row r="15" spans="1:16" x14ac:dyDescent="0.25">
      <c r="A15" s="3"/>
      <c r="B15" s="3" t="s">
        <v>13</v>
      </c>
      <c r="C15" s="3" t="s">
        <v>12</v>
      </c>
      <c r="D15" s="3" t="s">
        <v>20</v>
      </c>
      <c r="E15" s="3" t="s">
        <v>11</v>
      </c>
      <c r="F15" s="3" t="s">
        <v>10</v>
      </c>
      <c r="G15" s="3"/>
      <c r="J15" s="2" t="s">
        <v>7</v>
      </c>
      <c r="K15" s="10">
        <v>247.59523976324942</v>
      </c>
      <c r="L15" s="9"/>
      <c r="M15" s="9">
        <v>239.02507744911313</v>
      </c>
      <c r="N15" s="8">
        <v>220.79256992513092</v>
      </c>
      <c r="O15" s="1">
        <f t="shared" si="5"/>
        <v>235.80429571249783</v>
      </c>
      <c r="P15" s="1">
        <f t="shared" si="6"/>
        <v>7.903076486596488</v>
      </c>
    </row>
    <row r="16" spans="1:16" x14ac:dyDescent="0.25">
      <c r="A16" s="3" t="s">
        <v>9</v>
      </c>
      <c r="B16" s="3"/>
      <c r="C16" s="3"/>
      <c r="D16" s="3"/>
      <c r="E16" s="3"/>
      <c r="F16" s="3"/>
      <c r="G16" s="3"/>
      <c r="J16" s="2" t="s">
        <v>6</v>
      </c>
      <c r="K16" s="10">
        <v>318.15659265845375</v>
      </c>
      <c r="L16" s="9">
        <v>273.28245401761473</v>
      </c>
      <c r="M16" s="9"/>
      <c r="N16" s="8">
        <v>279.30106255785904</v>
      </c>
      <c r="O16" s="1">
        <f t="shared" si="5"/>
        <v>290.24670307797584</v>
      </c>
      <c r="P16" s="1">
        <f t="shared" si="6"/>
        <v>14.062685429722961</v>
      </c>
    </row>
    <row r="17" spans="1:41" x14ac:dyDescent="0.25">
      <c r="A17" s="3" t="s">
        <v>1</v>
      </c>
      <c r="B17" s="15">
        <v>4714.1959999999999</v>
      </c>
      <c r="C17" s="3">
        <f>B17-B16</f>
        <v>4714.1959999999999</v>
      </c>
      <c r="D17" s="3">
        <v>4533.2960000000003</v>
      </c>
      <c r="E17" s="3">
        <f t="shared" ref="E17:E24" si="7">C17/D17</f>
        <v>1.0399047403919797</v>
      </c>
      <c r="F17" s="3"/>
      <c r="G17" s="3"/>
      <c r="J17" s="2" t="s">
        <v>5</v>
      </c>
      <c r="K17" s="10"/>
      <c r="L17" s="9">
        <v>285.65183878621684</v>
      </c>
      <c r="M17" s="9">
        <v>188.23498076781581</v>
      </c>
      <c r="N17" s="8">
        <v>203.37867600367542</v>
      </c>
      <c r="O17" s="1">
        <f t="shared" si="5"/>
        <v>225.75516518590268</v>
      </c>
      <c r="P17" s="1">
        <f t="shared" si="6"/>
        <v>30.265720475129839</v>
      </c>
    </row>
    <row r="18" spans="1:41" x14ac:dyDescent="0.25">
      <c r="A18" s="11" t="s">
        <v>8</v>
      </c>
      <c r="B18" s="15">
        <v>10323.087</v>
      </c>
      <c r="C18" s="3">
        <f t="shared" ref="C18:C24" si="8">B18</f>
        <v>10323.087</v>
      </c>
      <c r="D18" s="3">
        <v>5784.1750000000002</v>
      </c>
      <c r="E18" s="3">
        <f t="shared" si="7"/>
        <v>1.7847120808066836</v>
      </c>
      <c r="F18" s="15">
        <f t="shared" ref="F18:F24" si="9">E18*100/$E$17</f>
        <v>171.62265075683354</v>
      </c>
      <c r="G18" s="3"/>
      <c r="J18" s="2" t="s">
        <v>4</v>
      </c>
      <c r="K18" s="10">
        <v>109.77989677319319</v>
      </c>
      <c r="L18" s="9"/>
      <c r="M18" s="9">
        <v>170.73170124585343</v>
      </c>
      <c r="N18" s="8">
        <v>214.61831852193532</v>
      </c>
      <c r="O18" s="1">
        <f t="shared" si="5"/>
        <v>165.04330551366067</v>
      </c>
      <c r="P18" s="1">
        <f t="shared" si="6"/>
        <v>30.397598881031684</v>
      </c>
    </row>
    <row r="19" spans="1:41" x14ac:dyDescent="0.25">
      <c r="A19" s="11" t="s">
        <v>7</v>
      </c>
      <c r="B19" s="15">
        <v>17593.329000000002</v>
      </c>
      <c r="C19" s="3">
        <f t="shared" si="8"/>
        <v>17593.329000000002</v>
      </c>
      <c r="D19" s="3">
        <v>6125.7520000000004</v>
      </c>
      <c r="E19" s="3">
        <f t="shared" si="7"/>
        <v>2.8720276302403365</v>
      </c>
      <c r="F19" s="15">
        <f t="shared" si="9"/>
        <v>276.18179999427252</v>
      </c>
      <c r="G19" s="15"/>
      <c r="J19" s="2" t="s">
        <v>3</v>
      </c>
      <c r="K19" s="10">
        <v>247.45477245521448</v>
      </c>
      <c r="L19" s="9">
        <v>184.136956393443</v>
      </c>
      <c r="M19" s="9">
        <v>246.1854685692775</v>
      </c>
      <c r="N19" s="8">
        <v>189.75566238623082</v>
      </c>
      <c r="O19" s="1">
        <f t="shared" si="5"/>
        <v>216.88321495104145</v>
      </c>
      <c r="P19" s="1">
        <f t="shared" si="6"/>
        <v>17.324028960319957</v>
      </c>
    </row>
    <row r="20" spans="1:41" x14ac:dyDescent="0.25">
      <c r="A20" s="11" t="s">
        <v>6</v>
      </c>
      <c r="B20" s="3">
        <v>19521.814999999999</v>
      </c>
      <c r="C20" s="3">
        <f t="shared" si="8"/>
        <v>19521.814999999999</v>
      </c>
      <c r="D20" s="3">
        <v>6869.3379999999997</v>
      </c>
      <c r="E20" s="3">
        <f t="shared" si="7"/>
        <v>2.8418771939887075</v>
      </c>
      <c r="F20" s="15">
        <f t="shared" si="9"/>
        <v>273.28245401761473</v>
      </c>
      <c r="G20" s="15"/>
      <c r="J20" s="2" t="s">
        <v>2</v>
      </c>
      <c r="K20" s="7">
        <v>208.46228632227658</v>
      </c>
      <c r="L20" s="6"/>
      <c r="M20" s="5">
        <v>268.51483827476312</v>
      </c>
      <c r="N20" s="4">
        <v>224.0452363595125</v>
      </c>
      <c r="O20" s="1">
        <f t="shared" si="5"/>
        <v>233.67412031885075</v>
      </c>
      <c r="P20" s="1">
        <f t="shared" si="6"/>
        <v>17.991792607818979</v>
      </c>
    </row>
    <row r="21" spans="1:41" x14ac:dyDescent="0.25">
      <c r="A21" s="11" t="s">
        <v>5</v>
      </c>
      <c r="B21" s="3">
        <v>19361.835999999999</v>
      </c>
      <c r="C21" s="3">
        <f t="shared" si="8"/>
        <v>19361.835999999999</v>
      </c>
      <c r="D21" s="3">
        <v>6518.0240000000003</v>
      </c>
      <c r="E21" s="3">
        <f t="shared" si="7"/>
        <v>2.9705070125547248</v>
      </c>
      <c r="F21" s="15">
        <f t="shared" si="9"/>
        <v>285.65183878621684</v>
      </c>
      <c r="G21" s="15"/>
    </row>
    <row r="22" spans="1:41" x14ac:dyDescent="0.25">
      <c r="A22" s="11" t="s">
        <v>4</v>
      </c>
      <c r="B22" s="3">
        <v>17131.087</v>
      </c>
      <c r="C22" s="3">
        <f t="shared" si="8"/>
        <v>17131.087</v>
      </c>
      <c r="D22" s="3">
        <v>5595.317</v>
      </c>
      <c r="E22" s="3">
        <f t="shared" si="7"/>
        <v>3.0616830109893685</v>
      </c>
      <c r="F22" s="15">
        <f t="shared" si="9"/>
        <v>294.4195647993011</v>
      </c>
      <c r="G22" s="15"/>
      <c r="S22" s="10"/>
      <c r="AM22" s="9"/>
      <c r="AN22" s="9"/>
      <c r="AO22" s="8"/>
    </row>
    <row r="23" spans="1:41" x14ac:dyDescent="0.25">
      <c r="A23" s="11" t="s">
        <v>3</v>
      </c>
      <c r="B23" s="3">
        <v>10292.359</v>
      </c>
      <c r="C23" s="3">
        <f t="shared" si="8"/>
        <v>10292.359</v>
      </c>
      <c r="D23" s="3">
        <v>5375.0240000000003</v>
      </c>
      <c r="E23" s="3">
        <f t="shared" si="7"/>
        <v>1.9148489383489264</v>
      </c>
      <c r="F23" s="15">
        <f t="shared" si="9"/>
        <v>184.136956393443</v>
      </c>
      <c r="G23" s="15"/>
    </row>
    <row r="24" spans="1:41" x14ac:dyDescent="0.25">
      <c r="A24" s="11" t="s">
        <v>2</v>
      </c>
      <c r="B24" s="3">
        <v>14557.087</v>
      </c>
      <c r="C24" s="3">
        <f t="shared" si="8"/>
        <v>14557.087</v>
      </c>
      <c r="D24" s="3">
        <v>4339.125</v>
      </c>
      <c r="E24" s="3">
        <f t="shared" si="7"/>
        <v>3.3548438913375391</v>
      </c>
      <c r="F24" s="15">
        <f t="shared" si="9"/>
        <v>322.61069317493167</v>
      </c>
      <c r="G24" s="15"/>
      <c r="AM24" s="9"/>
      <c r="AN24" s="8"/>
    </row>
    <row r="25" spans="1:41" x14ac:dyDescent="0.25">
      <c r="A25" s="3"/>
      <c r="B25" s="3"/>
      <c r="C25" s="3"/>
      <c r="D25" s="3"/>
      <c r="E25" s="3"/>
      <c r="F25" s="3"/>
      <c r="G25" s="15"/>
    </row>
    <row r="26" spans="1:41" x14ac:dyDescent="0.25">
      <c r="A26" s="11"/>
      <c r="B26" s="3"/>
      <c r="C26" s="3"/>
      <c r="D26" s="3"/>
      <c r="E26" s="3"/>
      <c r="F26" s="3"/>
      <c r="G26" s="3"/>
    </row>
    <row r="27" spans="1:41" x14ac:dyDescent="0.25">
      <c r="A27" s="3" t="s">
        <v>14</v>
      </c>
      <c r="B27" s="3"/>
      <c r="C27" s="3"/>
      <c r="D27" s="3"/>
      <c r="E27" s="3"/>
      <c r="F27" s="3"/>
      <c r="G27" s="3"/>
    </row>
    <row r="28" spans="1:41" x14ac:dyDescent="0.25">
      <c r="A28" s="3"/>
      <c r="B28" s="3" t="s">
        <v>13</v>
      </c>
      <c r="C28" s="3" t="s">
        <v>12</v>
      </c>
      <c r="D28" s="3" t="s">
        <v>20</v>
      </c>
      <c r="E28" s="3" t="s">
        <v>11</v>
      </c>
      <c r="F28" s="3" t="s">
        <v>10</v>
      </c>
      <c r="G28" s="3"/>
    </row>
    <row r="29" spans="1:41" x14ac:dyDescent="0.25">
      <c r="A29" s="3" t="s">
        <v>9</v>
      </c>
      <c r="B29" s="3"/>
      <c r="C29" s="3"/>
      <c r="D29" s="3"/>
      <c r="E29" s="3"/>
      <c r="F29" s="3"/>
      <c r="G29" s="3"/>
    </row>
    <row r="30" spans="1:41" x14ac:dyDescent="0.25">
      <c r="A30" s="3" t="s">
        <v>1</v>
      </c>
      <c r="B30" s="3">
        <v>6053.7820000000002</v>
      </c>
      <c r="C30" s="3">
        <f>B30-B29</f>
        <v>6053.7820000000002</v>
      </c>
      <c r="D30" s="3">
        <v>4401.5889999999999</v>
      </c>
      <c r="E30" s="3">
        <f t="shared" ref="E30:E37" si="10">C30/D30</f>
        <v>1.3753628519155241</v>
      </c>
      <c r="F30" s="3"/>
      <c r="G30" s="3"/>
    </row>
    <row r="31" spans="1:41" x14ac:dyDescent="0.25">
      <c r="A31" s="11" t="s">
        <v>8</v>
      </c>
      <c r="B31" s="3">
        <v>6184.5389999999998</v>
      </c>
      <c r="C31" s="3">
        <f t="shared" ref="C31:C37" si="11">B31</f>
        <v>6184.5389999999998</v>
      </c>
      <c r="D31" s="15">
        <v>4102.5889999999999</v>
      </c>
      <c r="E31" s="3">
        <f t="shared" si="10"/>
        <v>1.5074722327778873</v>
      </c>
      <c r="F31" s="15">
        <f t="shared" ref="F31:F37" si="12">E31*100/$E$30</f>
        <v>109.60542017536456</v>
      </c>
      <c r="G31" s="3"/>
    </row>
    <row r="32" spans="1:41" x14ac:dyDescent="0.25">
      <c r="A32" s="11" t="s">
        <v>7</v>
      </c>
      <c r="B32" s="3">
        <v>12527.166999999999</v>
      </c>
      <c r="C32" s="3">
        <f t="shared" si="11"/>
        <v>12527.166999999999</v>
      </c>
      <c r="D32" s="15">
        <v>3810.5889999999999</v>
      </c>
      <c r="E32" s="3">
        <f t="shared" si="10"/>
        <v>3.2874621219974127</v>
      </c>
      <c r="F32" s="15">
        <f t="shared" si="12"/>
        <v>239.02507744911313</v>
      </c>
      <c r="G32" s="15"/>
    </row>
    <row r="33" spans="1:7" x14ac:dyDescent="0.25">
      <c r="A33" s="11" t="s">
        <v>6</v>
      </c>
      <c r="B33" s="3">
        <v>9175.1669999999995</v>
      </c>
      <c r="C33" s="3">
        <f t="shared" si="11"/>
        <v>9175.1669999999995</v>
      </c>
      <c r="D33" s="15">
        <v>5095.5889999999999</v>
      </c>
      <c r="E33" s="3">
        <f t="shared" si="10"/>
        <v>1.8006097038046043</v>
      </c>
      <c r="F33" s="15">
        <f t="shared" si="12"/>
        <v>130.91888451813435</v>
      </c>
      <c r="G33" s="15"/>
    </row>
    <row r="34" spans="1:7" x14ac:dyDescent="0.25">
      <c r="A34" s="11" t="s">
        <v>5</v>
      </c>
      <c r="B34" s="3">
        <v>11710.924000000001</v>
      </c>
      <c r="C34" s="3">
        <f t="shared" si="11"/>
        <v>11710.924000000001</v>
      </c>
      <c r="D34" s="15">
        <v>4523.4889999999996</v>
      </c>
      <c r="E34" s="3">
        <f t="shared" si="10"/>
        <v>2.5889139997908699</v>
      </c>
      <c r="F34" s="15">
        <f t="shared" si="12"/>
        <v>188.23498076781581</v>
      </c>
      <c r="G34" s="15"/>
    </row>
    <row r="35" spans="1:7" x14ac:dyDescent="0.25">
      <c r="A35" s="11" t="s">
        <v>4</v>
      </c>
      <c r="B35" s="3">
        <v>10969.094999999999</v>
      </c>
      <c r="C35" s="3">
        <f t="shared" si="11"/>
        <v>10969.094999999999</v>
      </c>
      <c r="D35" s="15">
        <v>4671.317</v>
      </c>
      <c r="E35" s="3">
        <f t="shared" si="10"/>
        <v>2.3481803953788618</v>
      </c>
      <c r="F35" s="15">
        <f t="shared" si="12"/>
        <v>170.73170124585343</v>
      </c>
      <c r="G35" s="15"/>
    </row>
    <row r="36" spans="1:7" x14ac:dyDescent="0.25">
      <c r="A36" s="11" t="s">
        <v>3</v>
      </c>
      <c r="B36" s="3">
        <v>9587.7729999999992</v>
      </c>
      <c r="C36" s="3">
        <f t="shared" si="11"/>
        <v>9587.7729999999992</v>
      </c>
      <c r="D36" s="15">
        <v>2831.64</v>
      </c>
      <c r="E36" s="3">
        <f t="shared" si="10"/>
        <v>3.3859434815160117</v>
      </c>
      <c r="F36" s="15">
        <f t="shared" si="12"/>
        <v>246.1854685692775</v>
      </c>
      <c r="G36" s="15"/>
    </row>
    <row r="37" spans="1:7" x14ac:dyDescent="0.25">
      <c r="A37" s="11" t="s">
        <v>2</v>
      </c>
      <c r="B37" s="3">
        <v>15542.359</v>
      </c>
      <c r="C37" s="3">
        <f t="shared" si="11"/>
        <v>15542.359</v>
      </c>
      <c r="D37" s="15">
        <v>4208.5389999999998</v>
      </c>
      <c r="E37" s="3">
        <f t="shared" si="10"/>
        <v>3.6930533375121395</v>
      </c>
      <c r="F37" s="15">
        <f t="shared" si="12"/>
        <v>268.51483827476312</v>
      </c>
      <c r="G37" s="15"/>
    </row>
    <row r="38" spans="1:7" x14ac:dyDescent="0.25">
      <c r="A38" s="3"/>
      <c r="B38" s="3"/>
      <c r="C38" s="3"/>
      <c r="D38" s="3"/>
      <c r="E38" s="3"/>
      <c r="F38" s="3"/>
      <c r="G38" s="15"/>
    </row>
    <row r="39" spans="1:7" x14ac:dyDescent="0.25">
      <c r="A39" s="3" t="s">
        <v>0</v>
      </c>
      <c r="B39" s="3" t="s">
        <v>13</v>
      </c>
      <c r="C39" s="3" t="s">
        <v>12</v>
      </c>
      <c r="D39" s="3" t="s">
        <v>20</v>
      </c>
      <c r="E39" s="3" t="s">
        <v>11</v>
      </c>
      <c r="F39" s="3" t="s">
        <v>10</v>
      </c>
      <c r="G39" s="3"/>
    </row>
    <row r="40" spans="1:7" x14ac:dyDescent="0.25">
      <c r="A40" s="3" t="s">
        <v>9</v>
      </c>
      <c r="B40" s="3"/>
      <c r="C40" s="3"/>
      <c r="D40" s="3"/>
      <c r="E40" s="3"/>
      <c r="F40" s="3"/>
      <c r="G40" s="3"/>
    </row>
    <row r="41" spans="1:7" x14ac:dyDescent="0.25">
      <c r="A41" s="3" t="s">
        <v>1</v>
      </c>
      <c r="B41" s="3">
        <v>6053.7820000000002</v>
      </c>
      <c r="C41" s="3">
        <f>B41-B40</f>
        <v>6053.7820000000002</v>
      </c>
      <c r="D41" s="3">
        <v>4401.5889999999999</v>
      </c>
      <c r="E41" s="3">
        <f t="shared" ref="E41:E48" si="13">C41/D41</f>
        <v>1.3753628519155241</v>
      </c>
      <c r="F41" s="3"/>
      <c r="G41" s="3"/>
    </row>
    <row r="42" spans="1:7" x14ac:dyDescent="0.25">
      <c r="A42" s="11" t="s">
        <v>8</v>
      </c>
      <c r="B42" s="3">
        <v>7434.8029999999999</v>
      </c>
      <c r="C42" s="3">
        <f t="shared" ref="C42:C48" si="14">B42</f>
        <v>7434.8029999999999</v>
      </c>
      <c r="D42" s="3">
        <v>2885.4679999999998</v>
      </c>
      <c r="E42" s="3">
        <f t="shared" si="13"/>
        <v>2.5766367882090533</v>
      </c>
      <c r="F42" s="15">
        <f t="shared" ref="F42:F48" si="15">E42*100/$E$41</f>
        <v>187.34232821691131</v>
      </c>
      <c r="G42" s="3"/>
    </row>
    <row r="43" spans="1:7" x14ac:dyDescent="0.25">
      <c r="A43" s="11" t="s">
        <v>7</v>
      </c>
      <c r="B43" s="3">
        <v>13762.915000000001</v>
      </c>
      <c r="C43" s="3">
        <f t="shared" si="14"/>
        <v>13762.915000000001</v>
      </c>
      <c r="D43" s="3">
        <v>4532.1959999999999</v>
      </c>
      <c r="E43" s="3">
        <f t="shared" si="13"/>
        <v>3.0366989865398586</v>
      </c>
      <c r="F43" s="15">
        <f t="shared" si="15"/>
        <v>220.79256992513092</v>
      </c>
      <c r="G43" s="15"/>
    </row>
    <row r="44" spans="1:7" x14ac:dyDescent="0.25">
      <c r="A44" s="11" t="s">
        <v>6</v>
      </c>
      <c r="B44" s="3">
        <v>18363.593000000001</v>
      </c>
      <c r="C44" s="3">
        <f t="shared" si="14"/>
        <v>18363.593000000001</v>
      </c>
      <c r="D44" s="3">
        <v>4780.4390000000003</v>
      </c>
      <c r="E44" s="3">
        <f t="shared" si="13"/>
        <v>3.8414030594261321</v>
      </c>
      <c r="F44" s="15">
        <f t="shared" si="15"/>
        <v>279.30106255785904</v>
      </c>
      <c r="G44" s="15"/>
    </row>
    <row r="45" spans="1:7" x14ac:dyDescent="0.25">
      <c r="A45" s="11" t="s">
        <v>5</v>
      </c>
      <c r="B45" s="15">
        <v>12782.228999999999</v>
      </c>
      <c r="C45" s="3">
        <f t="shared" si="14"/>
        <v>12782.228999999999</v>
      </c>
      <c r="D45" s="3">
        <v>4569.66</v>
      </c>
      <c r="E45" s="3">
        <f t="shared" si="13"/>
        <v>2.7971947584721839</v>
      </c>
      <c r="F45" s="15">
        <f t="shared" si="15"/>
        <v>203.37867600367542</v>
      </c>
      <c r="G45" s="15"/>
    </row>
    <row r="46" spans="1:7" x14ac:dyDescent="0.25">
      <c r="A46" s="11" t="s">
        <v>4</v>
      </c>
      <c r="B46" s="15">
        <v>13381.865</v>
      </c>
      <c r="C46" s="3">
        <f t="shared" si="14"/>
        <v>13381.865</v>
      </c>
      <c r="D46" s="3">
        <v>4533.4889999999996</v>
      </c>
      <c r="E46" s="3">
        <f t="shared" si="13"/>
        <v>2.9517806263564332</v>
      </c>
      <c r="F46" s="15">
        <f t="shared" si="15"/>
        <v>214.61831852193532</v>
      </c>
      <c r="G46" s="15"/>
    </row>
    <row r="47" spans="1:7" x14ac:dyDescent="0.25">
      <c r="A47" s="11" t="s">
        <v>3</v>
      </c>
      <c r="B47" s="15">
        <v>16700.543000000001</v>
      </c>
      <c r="C47" s="3">
        <f t="shared" si="14"/>
        <v>16700.543000000001</v>
      </c>
      <c r="D47" s="3">
        <v>6399.0950000000003</v>
      </c>
      <c r="E47" s="3">
        <f t="shared" si="13"/>
        <v>2.6098288898664577</v>
      </c>
      <c r="F47" s="15">
        <f t="shared" si="15"/>
        <v>189.75566238623082</v>
      </c>
      <c r="G47" s="15"/>
    </row>
    <row r="48" spans="1:7" x14ac:dyDescent="0.25">
      <c r="A48" s="11" t="s">
        <v>2</v>
      </c>
      <c r="B48" s="15">
        <v>18202.329000000002</v>
      </c>
      <c r="C48" s="3">
        <f t="shared" si="14"/>
        <v>18202.329000000002</v>
      </c>
      <c r="D48" s="3">
        <v>5907.0950000000003</v>
      </c>
      <c r="E48" s="3">
        <f t="shared" si="13"/>
        <v>3.0814349523750679</v>
      </c>
      <c r="F48" s="15">
        <f t="shared" si="15"/>
        <v>224.0452363595125</v>
      </c>
      <c r="G48" s="15"/>
    </row>
    <row r="49" spans="1:7" x14ac:dyDescent="0.25">
      <c r="A49" s="3"/>
      <c r="B49" s="3"/>
      <c r="C49" s="3"/>
      <c r="D49" s="3"/>
      <c r="E49" s="3"/>
      <c r="F49" s="3"/>
      <c r="G49" s="15"/>
    </row>
    <row r="50" spans="1:7" x14ac:dyDescent="0.25">
      <c r="A50" s="3"/>
      <c r="B50" s="3"/>
      <c r="C50" s="3"/>
      <c r="D50" s="3"/>
      <c r="E50" s="3"/>
      <c r="F50" s="3"/>
      <c r="G50" s="3"/>
    </row>
    <row r="51" spans="1:7" x14ac:dyDescent="0.25">
      <c r="A51" s="3"/>
      <c r="B51" s="3"/>
      <c r="C51" s="3"/>
      <c r="D51" s="3"/>
      <c r="E51" s="3"/>
      <c r="F51" s="3"/>
      <c r="G51" s="3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Quantification of truncations</vt:lpstr>
    </vt:vector>
  </TitlesOfParts>
  <Company>University of Dundee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Fiona Tooke</dc:creator>
  <cp:lastModifiedBy>Fiona Tooke</cp:lastModifiedBy>
  <dcterms:created xsi:type="dcterms:W3CDTF">2017-05-12T14:55:40Z</dcterms:created>
  <dcterms:modified xsi:type="dcterms:W3CDTF">2017-05-12T15:05:04Z</dcterms:modified>
</cp:coreProperties>
</file>