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 activeTab="1"/>
  </bookViews>
  <sheets>
    <sheet name="Fig 2 b in situ" sheetId="1" r:id="rId1"/>
    <sheet name="Fig 2 a" sheetId="2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2" l="1"/>
  <c r="S10" i="2"/>
  <c r="S11" i="2"/>
  <c r="S9" i="2"/>
  <c r="R10" i="2"/>
  <c r="R9" i="2"/>
  <c r="I8" i="1"/>
  <c r="J8" i="1"/>
  <c r="F43" i="2"/>
  <c r="F42" i="2"/>
  <c r="F41" i="2"/>
  <c r="F40" i="2"/>
  <c r="F39" i="2"/>
  <c r="F38" i="2"/>
  <c r="G18" i="2"/>
  <c r="G16" i="2"/>
  <c r="H18" i="2"/>
  <c r="I18" i="2"/>
  <c r="G22" i="2"/>
  <c r="H22" i="2"/>
  <c r="I22" i="2"/>
  <c r="G26" i="2"/>
  <c r="H26" i="2"/>
  <c r="I26" i="2"/>
  <c r="G15" i="2"/>
  <c r="H15" i="2"/>
  <c r="I15" i="2"/>
  <c r="G19" i="2"/>
  <c r="H19" i="2"/>
  <c r="I19" i="2"/>
  <c r="G23" i="2"/>
  <c r="H23" i="2"/>
  <c r="I23" i="2"/>
  <c r="G28" i="2"/>
  <c r="H28" i="2"/>
  <c r="I28" i="2"/>
  <c r="G27" i="2"/>
  <c r="H27" i="2"/>
  <c r="I27" i="2"/>
  <c r="G25" i="2"/>
  <c r="H25" i="2"/>
  <c r="I25" i="2"/>
  <c r="G24" i="2"/>
  <c r="H24" i="2"/>
  <c r="I24" i="2"/>
  <c r="G21" i="2"/>
  <c r="H21" i="2"/>
  <c r="I21" i="2"/>
  <c r="G20" i="2"/>
  <c r="H20" i="2"/>
  <c r="I20" i="2"/>
  <c r="G17" i="2"/>
  <c r="H17" i="2"/>
  <c r="I17" i="2"/>
  <c r="H16" i="2"/>
  <c r="I16" i="2"/>
  <c r="G14" i="2"/>
  <c r="H14" i="2"/>
  <c r="I14" i="2"/>
  <c r="J23" i="2"/>
  <c r="J17" i="2"/>
  <c r="J26" i="2"/>
  <c r="G39" i="2"/>
  <c r="H39" i="2"/>
  <c r="G41" i="2"/>
  <c r="G40" i="2"/>
  <c r="H40" i="2"/>
  <c r="G38" i="2"/>
  <c r="H38" i="2"/>
  <c r="G43" i="2"/>
  <c r="H43" i="2"/>
  <c r="G42" i="2"/>
  <c r="H42" i="2"/>
  <c r="H41" i="2"/>
  <c r="J20" i="2"/>
  <c r="J14" i="2"/>
  <c r="K20" i="2"/>
  <c r="G10" i="2"/>
  <c r="G9" i="2"/>
  <c r="G8" i="2"/>
  <c r="G7" i="2"/>
  <c r="G6" i="2"/>
  <c r="G5" i="2"/>
  <c r="I38" i="2"/>
  <c r="J43" i="2"/>
  <c r="J42" i="2"/>
  <c r="J38" i="2"/>
  <c r="H7" i="2"/>
  <c r="I7" i="2"/>
  <c r="K26" i="2"/>
  <c r="J39" i="2"/>
  <c r="K21" i="2"/>
  <c r="K22" i="2"/>
  <c r="L20" i="2"/>
  <c r="K19" i="2"/>
  <c r="K16" i="2"/>
  <c r="K23" i="2"/>
  <c r="K24" i="2"/>
  <c r="K25" i="2"/>
  <c r="M23" i="2"/>
  <c r="N23" i="2"/>
  <c r="H8" i="2"/>
  <c r="I8" i="2"/>
  <c r="J40" i="2"/>
  <c r="K17" i="2"/>
  <c r="K28" i="2"/>
  <c r="K27" i="2"/>
  <c r="M26" i="2"/>
  <c r="N26" i="2"/>
  <c r="K14" i="2"/>
  <c r="K15" i="2"/>
  <c r="L14" i="2"/>
  <c r="H5" i="2"/>
  <c r="I5" i="2"/>
  <c r="H9" i="2"/>
  <c r="I9" i="2"/>
  <c r="K18" i="2"/>
  <c r="H6" i="2"/>
  <c r="I6" i="2"/>
  <c r="H10" i="2"/>
  <c r="I10" i="2"/>
  <c r="I41" i="2"/>
  <c r="M17" i="2"/>
  <c r="N17" i="2"/>
  <c r="L17" i="2"/>
  <c r="L26" i="2"/>
  <c r="M14" i="2"/>
  <c r="N14" i="2"/>
  <c r="J8" i="2"/>
  <c r="J5" i="2"/>
  <c r="K5" i="2"/>
  <c r="L38" i="2"/>
  <c r="M38" i="2"/>
  <c r="K38" i="2"/>
  <c r="M20" i="2"/>
  <c r="N20" i="2"/>
  <c r="L23" i="2"/>
  <c r="J41" i="2"/>
  <c r="K7" i="2"/>
  <c r="K6" i="2"/>
  <c r="L5" i="2"/>
  <c r="K9" i="2"/>
  <c r="K10" i="2"/>
  <c r="K8" i="2"/>
  <c r="L8" i="2"/>
  <c r="L41" i="2"/>
  <c r="M41" i="2"/>
  <c r="K41" i="2"/>
  <c r="M5" i="2"/>
  <c r="N5" i="2"/>
  <c r="M8" i="2"/>
  <c r="N8" i="2"/>
</calcChain>
</file>

<file path=xl/sharedStrings.xml><?xml version="1.0" encoding="utf-8"?>
<sst xmlns="http://schemas.openxmlformats.org/spreadsheetml/2006/main" count="60" uniqueCount="36">
  <si>
    <t>MOA13</t>
  </si>
  <si>
    <t>GAPDH cT</t>
  </si>
  <si>
    <t>PCNS cT</t>
  </si>
  <si>
    <t>∆cT</t>
  </si>
  <si>
    <t>Power</t>
  </si>
  <si>
    <t>Avg</t>
  </si>
  <si>
    <t>SD</t>
  </si>
  <si>
    <t>SEM</t>
  </si>
  <si>
    <t>NI</t>
  </si>
  <si>
    <t>Non-Injected</t>
  </si>
  <si>
    <t>MO13 (5 ng)</t>
  </si>
  <si>
    <t>MO13 (10 ng)</t>
  </si>
  <si>
    <t>MO13 (20 ng)</t>
  </si>
  <si>
    <t>MO13 (25 ng)</t>
  </si>
  <si>
    <t>Embryos</t>
  </si>
  <si>
    <t>Embryos no effect on migration</t>
  </si>
  <si>
    <t>Embryos showing effect on migration</t>
  </si>
  <si>
    <t>Total</t>
  </si>
  <si>
    <t>%</t>
  </si>
  <si>
    <t>Ratio</t>
  </si>
  <si>
    <t>PCNS In situ</t>
  </si>
  <si>
    <t>MO13</t>
  </si>
  <si>
    <t>∆∆cT (Reference lowest gene value)</t>
  </si>
  <si>
    <t>Avg Power of  Group/Avg power of  NI</t>
  </si>
  <si>
    <t>Avg.</t>
  </si>
  <si>
    <t>Std error</t>
  </si>
  <si>
    <t>∆∆cT (Reference lowest dct value)</t>
  </si>
  <si>
    <t>Std Dev</t>
  </si>
  <si>
    <t>Set 1</t>
  </si>
  <si>
    <t>Set 2</t>
  </si>
  <si>
    <t>Set 3</t>
  </si>
  <si>
    <t>Set 4</t>
  </si>
  <si>
    <t>Set 5</t>
  </si>
  <si>
    <t>Set 6</t>
  </si>
  <si>
    <t>Avg. Error NI</t>
  </si>
  <si>
    <t>NI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</si>
</sst>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K8"/>
  <sheetViews>
    <sheetView workbookViewId="0">
      <selection activeCell="F9" sqref="F9:K9"/>
    </sheetView>
  </sheetViews>
  <sheetFormatPr baseColWidth="10" defaultColWidth="8.83203125" defaultRowHeight="14" x14ac:dyDescent="0"/>
  <sheetData>
    <row r="6" spans="5:11">
      <c r="F6" t="s">
        <v>14</v>
      </c>
    </row>
    <row r="7" spans="5:11">
      <c r="F7" t="s">
        <v>15</v>
      </c>
      <c r="G7" t="s">
        <v>16</v>
      </c>
      <c r="H7" t="s">
        <v>17</v>
      </c>
      <c r="I7" t="s">
        <v>19</v>
      </c>
      <c r="J7" t="s">
        <v>18</v>
      </c>
    </row>
    <row r="8" spans="5:11">
      <c r="E8" t="s">
        <v>0</v>
      </c>
      <c r="F8">
        <v>9</v>
      </c>
      <c r="G8">
        <v>22</v>
      </c>
      <c r="H8">
        <v>31</v>
      </c>
      <c r="I8">
        <f>G8/H8</f>
        <v>0.70967741935483875</v>
      </c>
      <c r="J8">
        <f>I8*100</f>
        <v>70.967741935483872</v>
      </c>
      <c r="K8" t="s">
        <v>20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3"/>
  <sheetViews>
    <sheetView tabSelected="1" workbookViewId="0">
      <selection activeCell="Q16" sqref="Q16"/>
    </sheetView>
  </sheetViews>
  <sheetFormatPr baseColWidth="10" defaultColWidth="8.83203125" defaultRowHeight="14" x14ac:dyDescent="0"/>
  <sheetData>
    <row r="2" spans="4:21">
      <c r="R2" t="s">
        <v>8</v>
      </c>
      <c r="S2" t="s">
        <v>21</v>
      </c>
      <c r="U2" t="s">
        <v>35</v>
      </c>
    </row>
    <row r="3" spans="4:21">
      <c r="O3" s="2"/>
      <c r="P3" s="2"/>
      <c r="Q3" t="s">
        <v>28</v>
      </c>
      <c r="R3">
        <v>1</v>
      </c>
      <c r="S3">
        <v>0.11</v>
      </c>
      <c r="U3">
        <v>0.4</v>
      </c>
    </row>
    <row r="4" spans="4:21">
      <c r="E4" t="s">
        <v>1</v>
      </c>
      <c r="F4" t="s">
        <v>2</v>
      </c>
      <c r="G4" t="s">
        <v>3</v>
      </c>
      <c r="H4" t="s">
        <v>22</v>
      </c>
      <c r="I4" t="s">
        <v>4</v>
      </c>
      <c r="J4" t="s">
        <v>5</v>
      </c>
      <c r="K4" t="s">
        <v>23</v>
      </c>
      <c r="L4" t="s">
        <v>5</v>
      </c>
      <c r="M4" t="s">
        <v>6</v>
      </c>
      <c r="N4" t="s">
        <v>7</v>
      </c>
      <c r="O4" s="2"/>
      <c r="P4" s="2"/>
      <c r="Q4" t="s">
        <v>29</v>
      </c>
      <c r="R4">
        <v>1</v>
      </c>
      <c r="S4">
        <v>0.57999999999999996</v>
      </c>
      <c r="U4">
        <v>0.10299999999999999</v>
      </c>
    </row>
    <row r="5" spans="4:21">
      <c r="D5" t="s">
        <v>8</v>
      </c>
      <c r="E5">
        <v>26.28</v>
      </c>
      <c r="F5">
        <v>30.13</v>
      </c>
      <c r="G5">
        <f>F5-E5</f>
        <v>3.8499999999999979</v>
      </c>
      <c r="H5">
        <f t="shared" ref="H5:H10" si="0">G5-G$5</f>
        <v>0</v>
      </c>
      <c r="I5">
        <f>POWER(2,-H5)</f>
        <v>1</v>
      </c>
      <c r="J5">
        <f>AVERAGE(I5:I7)</f>
        <v>0.84608941614297206</v>
      </c>
      <c r="K5">
        <f t="shared" ref="K5:K10" si="1">I5/J$5</f>
        <v>1.1819081776943303</v>
      </c>
      <c r="L5">
        <f>AVERAGE(K5:K7)</f>
        <v>0.99999999999999989</v>
      </c>
      <c r="M5">
        <f>STDEV(K5:K7)</f>
        <v>0.17891832520964726</v>
      </c>
      <c r="N5">
        <f>M5/SQRT(3)</f>
        <v>0.10329854322274686</v>
      </c>
      <c r="O5" s="2"/>
      <c r="P5" s="2"/>
      <c r="Q5" t="s">
        <v>30</v>
      </c>
      <c r="R5">
        <v>1</v>
      </c>
      <c r="S5">
        <v>0.56999999999999995</v>
      </c>
      <c r="U5">
        <v>0.03</v>
      </c>
    </row>
    <row r="6" spans="4:21">
      <c r="E6">
        <v>25.94</v>
      </c>
      <c r="F6">
        <v>30.04</v>
      </c>
      <c r="G6">
        <f t="shared" ref="G6:G10" si="2">F6-E6</f>
        <v>4.0999999999999979</v>
      </c>
      <c r="H6">
        <f t="shared" si="0"/>
        <v>0.25</v>
      </c>
      <c r="I6">
        <f t="shared" ref="I6:I10" si="3">POWER(2,-H6)</f>
        <v>0.84089641525371461</v>
      </c>
      <c r="K6">
        <f t="shared" si="1"/>
        <v>0.99386234978221266</v>
      </c>
      <c r="O6" s="2"/>
      <c r="P6" s="2"/>
      <c r="Q6" t="s">
        <v>31</v>
      </c>
      <c r="R6">
        <v>1</v>
      </c>
      <c r="S6">
        <v>0.63</v>
      </c>
      <c r="U6">
        <v>6.3E-2</v>
      </c>
    </row>
    <row r="7" spans="4:21">
      <c r="E7">
        <v>25.22</v>
      </c>
      <c r="F7">
        <v>29.59</v>
      </c>
      <c r="G7">
        <f t="shared" si="2"/>
        <v>4.370000000000001</v>
      </c>
      <c r="H7">
        <f t="shared" si="0"/>
        <v>0.52000000000000313</v>
      </c>
      <c r="I7">
        <f t="shared" si="3"/>
        <v>0.69737183317520124</v>
      </c>
      <c r="K7">
        <f t="shared" si="1"/>
        <v>0.82422947252345657</v>
      </c>
      <c r="O7" s="2"/>
      <c r="P7" s="2"/>
      <c r="Q7" t="s">
        <v>32</v>
      </c>
      <c r="R7">
        <v>1</v>
      </c>
      <c r="S7">
        <v>0.67</v>
      </c>
      <c r="U7">
        <v>4.8000000000000001E-2</v>
      </c>
    </row>
    <row r="8" spans="4:21">
      <c r="D8" t="s">
        <v>21</v>
      </c>
      <c r="E8">
        <v>25.35</v>
      </c>
      <c r="F8">
        <v>29.87</v>
      </c>
      <c r="G8">
        <f t="shared" si="2"/>
        <v>4.5199999999999996</v>
      </c>
      <c r="H8">
        <f t="shared" si="0"/>
        <v>0.67000000000000171</v>
      </c>
      <c r="I8">
        <f t="shared" si="3"/>
        <v>0.62850668726091341</v>
      </c>
      <c r="J8">
        <f>AVERAGE(I8:I10)</f>
        <v>0.49564879453658356</v>
      </c>
      <c r="K8">
        <f t="shared" si="1"/>
        <v>0.74283719340924648</v>
      </c>
      <c r="L8">
        <f>AVERAGE(K8:K10)</f>
        <v>0.58581136352712504</v>
      </c>
      <c r="M8">
        <f>STDEV(K8:K10)</f>
        <v>0.2341506523325281</v>
      </c>
      <c r="N8">
        <f>M8/SQRT(3)</f>
        <v>0.13518694215511159</v>
      </c>
      <c r="O8" s="2"/>
      <c r="P8" s="2"/>
      <c r="Q8" t="s">
        <v>33</v>
      </c>
      <c r="R8">
        <v>1</v>
      </c>
      <c r="S8">
        <v>0.95</v>
      </c>
      <c r="U8">
        <v>1.0999999999999999E-2</v>
      </c>
    </row>
    <row r="9" spans="4:21">
      <c r="E9">
        <v>25.05</v>
      </c>
      <c r="F9">
        <v>30.8</v>
      </c>
      <c r="G9">
        <f t="shared" si="2"/>
        <v>5.75</v>
      </c>
      <c r="H9">
        <f t="shared" si="0"/>
        <v>1.9000000000000021</v>
      </c>
      <c r="I9">
        <f t="shared" si="3"/>
        <v>0.26794336563407289</v>
      </c>
      <c r="K9">
        <f t="shared" si="1"/>
        <v>0.31668445500185272</v>
      </c>
      <c r="O9" s="2"/>
      <c r="P9" s="2"/>
      <c r="Q9" t="s">
        <v>24</v>
      </c>
      <c r="R9">
        <f>AVERAGE(R4:R8)</f>
        <v>1</v>
      </c>
      <c r="S9">
        <f>AVERAGE(S3:S8)</f>
        <v>0.58499999999999996</v>
      </c>
      <c r="T9" t="s">
        <v>34</v>
      </c>
      <c r="U9">
        <f>AVERAGE(U3:U8)</f>
        <v>0.10916666666666669</v>
      </c>
    </row>
    <row r="10" spans="4:21">
      <c r="E10">
        <v>25.2</v>
      </c>
      <c r="F10">
        <v>29.81</v>
      </c>
      <c r="G10">
        <f t="shared" si="2"/>
        <v>4.6099999999999994</v>
      </c>
      <c r="H10">
        <f t="shared" si="0"/>
        <v>0.76000000000000156</v>
      </c>
      <c r="I10">
        <f t="shared" si="3"/>
        <v>0.59049633071476448</v>
      </c>
      <c r="K10">
        <f t="shared" si="1"/>
        <v>0.69791244217027593</v>
      </c>
      <c r="O10" s="2"/>
      <c r="P10" s="2"/>
      <c r="Q10" t="s">
        <v>27</v>
      </c>
      <c r="R10">
        <f>STDEV(R4:R8)</f>
        <v>0</v>
      </c>
      <c r="S10">
        <f>STDEV(S3:S8)</f>
        <v>0.27142218037588617</v>
      </c>
    </row>
    <row r="11" spans="4:21">
      <c r="O11" s="2"/>
      <c r="P11" s="2"/>
      <c r="Q11" t="s">
        <v>25</v>
      </c>
      <c r="S11">
        <f>S10/SQRT(5)</f>
        <v>0.12138368918433817</v>
      </c>
    </row>
    <row r="12" spans="4:21">
      <c r="O12" s="2"/>
      <c r="P12" s="2"/>
    </row>
    <row r="13" spans="4:21">
      <c r="E13" t="s">
        <v>1</v>
      </c>
      <c r="F13" t="s">
        <v>2</v>
      </c>
      <c r="G13" t="s">
        <v>3</v>
      </c>
      <c r="H13" t="s">
        <v>26</v>
      </c>
      <c r="I13" t="s">
        <v>4</v>
      </c>
      <c r="J13" t="s">
        <v>5</v>
      </c>
      <c r="K13" t="s">
        <v>23</v>
      </c>
      <c r="L13" t="s">
        <v>5</v>
      </c>
      <c r="M13" t="s">
        <v>6</v>
      </c>
      <c r="N13" t="s">
        <v>7</v>
      </c>
      <c r="O13" s="2"/>
      <c r="P13" s="2"/>
    </row>
    <row r="14" spans="4:21">
      <c r="D14" t="s">
        <v>9</v>
      </c>
      <c r="E14">
        <v>25.37</v>
      </c>
      <c r="F14">
        <v>33.25</v>
      </c>
      <c r="G14">
        <f>F14-E14</f>
        <v>7.879999999999999</v>
      </c>
      <c r="H14">
        <f t="shared" ref="H14:H28" si="4">G14-G$16</f>
        <v>6.9999999999996732E-2</v>
      </c>
      <c r="I14">
        <f>POWER(2,-H14)</f>
        <v>0.95263799804393956</v>
      </c>
      <c r="J14">
        <f>AVERAGE(I14:I16)</f>
        <v>0.94716022640350428</v>
      </c>
      <c r="K14">
        <f t="shared" ref="K14:K28" si="5">I14/J$14</f>
        <v>1.0057833632449233</v>
      </c>
      <c r="L14">
        <f>AVERAGE(K14:K16)</f>
        <v>1</v>
      </c>
      <c r="M14">
        <f>STDEV(K14:K16)</f>
        <v>5.8892620952391748E-2</v>
      </c>
      <c r="N14">
        <f>M14/SQRT(3)</f>
        <v>3.4001670560145969E-2</v>
      </c>
      <c r="O14" s="2"/>
      <c r="P14" s="2"/>
    </row>
    <row r="15" spans="4:21">
      <c r="E15">
        <v>24.68</v>
      </c>
      <c r="F15">
        <v>32.659999999999997</v>
      </c>
      <c r="G15">
        <f t="shared" ref="G15:G28" si="6">F15-E15</f>
        <v>7.9799999999999969</v>
      </c>
      <c r="H15">
        <f t="shared" si="4"/>
        <v>0.1699999999999946</v>
      </c>
      <c r="I15">
        <f t="shared" ref="I15:I28" si="7">POWER(2,-H15)</f>
        <v>0.8888426811665735</v>
      </c>
      <c r="K15">
        <f t="shared" si="5"/>
        <v>0.93842906024636363</v>
      </c>
      <c r="O15" s="2"/>
      <c r="P15" s="2"/>
    </row>
    <row r="16" spans="4:21">
      <c r="E16">
        <v>24.13</v>
      </c>
      <c r="F16">
        <v>31.94</v>
      </c>
      <c r="G16">
        <f t="shared" si="6"/>
        <v>7.8100000000000023</v>
      </c>
      <c r="H16">
        <f t="shared" si="4"/>
        <v>0</v>
      </c>
      <c r="I16">
        <f t="shared" si="7"/>
        <v>1</v>
      </c>
      <c r="K16">
        <f t="shared" si="5"/>
        <v>1.0557875765087132</v>
      </c>
      <c r="O16" s="2"/>
      <c r="P16" s="2"/>
    </row>
    <row r="17" spans="4:16">
      <c r="D17" t="s">
        <v>10</v>
      </c>
      <c r="E17">
        <v>24.81</v>
      </c>
      <c r="F17">
        <v>34.72</v>
      </c>
      <c r="G17">
        <f t="shared" si="6"/>
        <v>9.91</v>
      </c>
      <c r="H17">
        <f t="shared" si="4"/>
        <v>2.0999999999999979</v>
      </c>
      <c r="I17">
        <f t="shared" si="7"/>
        <v>0.23325824788420224</v>
      </c>
      <c r="J17">
        <f>AVERAGE(I17:I19)</f>
        <v>0.26034975894791418</v>
      </c>
      <c r="K17">
        <f t="shared" si="5"/>
        <v>0.2462711602343306</v>
      </c>
      <c r="L17">
        <f>AVERAGE(K17:K19)</f>
        <v>0.27487404104424595</v>
      </c>
      <c r="M17">
        <f>STDEV(K17:K19)</f>
        <v>2.8463145894379295E-2</v>
      </c>
      <c r="N17">
        <f>M17/SQRT(3)</f>
        <v>1.6433204944103479E-2</v>
      </c>
      <c r="O17" s="2"/>
      <c r="P17" s="2"/>
    </row>
    <row r="18" spans="4:16">
      <c r="E18">
        <v>24.7</v>
      </c>
      <c r="F18">
        <v>34.450000000000003</v>
      </c>
      <c r="G18">
        <f t="shared" si="6"/>
        <v>9.7500000000000036</v>
      </c>
      <c r="H18">
        <f t="shared" si="4"/>
        <v>1.9400000000000013</v>
      </c>
      <c r="I18">
        <f t="shared" si="7"/>
        <v>0.26061644021028013</v>
      </c>
      <c r="K18">
        <f t="shared" si="5"/>
        <v>0.27515559980793963</v>
      </c>
      <c r="O18" s="2"/>
      <c r="P18" s="2"/>
    </row>
    <row r="19" spans="4:16">
      <c r="E19">
        <v>24.69</v>
      </c>
      <c r="F19">
        <v>34.299999999999997</v>
      </c>
      <c r="G19">
        <f t="shared" si="6"/>
        <v>9.6099999999999959</v>
      </c>
      <c r="H19">
        <f t="shared" si="4"/>
        <v>1.7999999999999936</v>
      </c>
      <c r="I19">
        <f t="shared" si="7"/>
        <v>0.28717458874926005</v>
      </c>
      <c r="K19">
        <f t="shared" si="5"/>
        <v>0.30319536309046768</v>
      </c>
      <c r="O19" s="2"/>
      <c r="P19" s="2"/>
    </row>
    <row r="20" spans="4:16">
      <c r="D20" t="s">
        <v>11</v>
      </c>
      <c r="E20">
        <v>24.35</v>
      </c>
      <c r="F20">
        <v>33.9</v>
      </c>
      <c r="G20">
        <f t="shared" si="6"/>
        <v>9.5499999999999972</v>
      </c>
      <c r="H20">
        <f t="shared" si="4"/>
        <v>1.7399999999999949</v>
      </c>
      <c r="I20">
        <f t="shared" si="7"/>
        <v>0.29936967615473326</v>
      </c>
      <c r="J20">
        <f>AVERAGE(I20:I22)</f>
        <v>0.30856855233686487</v>
      </c>
      <c r="K20">
        <f t="shared" si="5"/>
        <v>0.31607078486760415</v>
      </c>
      <c r="L20">
        <f>AVERAGE(K20:K22)</f>
        <v>0.32578284405854063</v>
      </c>
      <c r="M20">
        <f>STDEV(K20:K22)</f>
        <v>8.488590146143284E-3</v>
      </c>
      <c r="N20">
        <f>M20/SQRT(3)</f>
        <v>4.9008898059162299E-3</v>
      </c>
      <c r="O20" s="2"/>
      <c r="P20" s="2"/>
    </row>
    <row r="21" spans="4:16">
      <c r="E21">
        <v>24.26</v>
      </c>
      <c r="F21">
        <v>33.75</v>
      </c>
      <c r="G21">
        <f t="shared" si="6"/>
        <v>9.4899999999999984</v>
      </c>
      <c r="H21">
        <f t="shared" si="4"/>
        <v>1.6799999999999962</v>
      </c>
      <c r="I21">
        <f t="shared" si="7"/>
        <v>0.3120826372254038</v>
      </c>
      <c r="K21">
        <f t="shared" si="5"/>
        <v>0.32949297122665705</v>
      </c>
      <c r="O21" s="2"/>
      <c r="P21" s="2"/>
    </row>
    <row r="22" spans="4:16">
      <c r="E22">
        <v>24.2</v>
      </c>
      <c r="F22">
        <v>33.68</v>
      </c>
      <c r="G22">
        <f t="shared" si="6"/>
        <v>9.48</v>
      </c>
      <c r="H22">
        <f t="shared" si="4"/>
        <v>1.6699999999999982</v>
      </c>
      <c r="I22">
        <f t="shared" si="7"/>
        <v>0.31425334363045754</v>
      </c>
      <c r="K22">
        <f t="shared" si="5"/>
        <v>0.33178477608136064</v>
      </c>
      <c r="O22" s="2"/>
      <c r="P22" s="2"/>
    </row>
    <row r="23" spans="4:16">
      <c r="D23" t="s">
        <v>12</v>
      </c>
      <c r="E23">
        <v>24.64</v>
      </c>
      <c r="F23">
        <v>33.74</v>
      </c>
      <c r="G23">
        <f t="shared" si="6"/>
        <v>9.1000000000000014</v>
      </c>
      <c r="H23">
        <f t="shared" si="4"/>
        <v>1.2899999999999991</v>
      </c>
      <c r="I23">
        <f t="shared" si="7"/>
        <v>0.40895102927889082</v>
      </c>
      <c r="J23">
        <f>AVERAGE(I23:I25)</f>
        <v>0.46735579384185727</v>
      </c>
      <c r="K23">
        <f t="shared" si="5"/>
        <v>0.43176541611310398</v>
      </c>
      <c r="L23">
        <f>AVERAGE(K23:K25)</f>
        <v>0.49342844094760036</v>
      </c>
      <c r="M23">
        <f>STDEV(K23:K25)</f>
        <v>5.3525239184977029E-2</v>
      </c>
      <c r="N23">
        <f>M23/SQRT(3)</f>
        <v>3.0902811251885594E-2</v>
      </c>
      <c r="O23" s="2"/>
      <c r="P23" s="2"/>
    </row>
    <row r="24" spans="4:16">
      <c r="E24">
        <v>24.3</v>
      </c>
      <c r="F24">
        <v>33.130000000000003</v>
      </c>
      <c r="G24">
        <f t="shared" si="6"/>
        <v>8.8300000000000018</v>
      </c>
      <c r="H24">
        <f t="shared" si="4"/>
        <v>1.0199999999999996</v>
      </c>
      <c r="I24">
        <f t="shared" si="7"/>
        <v>0.49311635224667971</v>
      </c>
      <c r="K24">
        <f t="shared" si="5"/>
        <v>0.52062611847533902</v>
      </c>
      <c r="O24" s="2"/>
      <c r="P24" s="2"/>
    </row>
    <row r="25" spans="4:16">
      <c r="E25">
        <v>24.2</v>
      </c>
      <c r="F25">
        <v>33.01</v>
      </c>
      <c r="G25">
        <f t="shared" si="6"/>
        <v>8.8099999999999987</v>
      </c>
      <c r="H25">
        <f t="shared" si="4"/>
        <v>0.99999999999999645</v>
      </c>
      <c r="I25">
        <f t="shared" si="7"/>
        <v>0.50000000000000122</v>
      </c>
      <c r="K25">
        <f t="shared" si="5"/>
        <v>0.52789378825435795</v>
      </c>
      <c r="O25" s="2"/>
      <c r="P25" s="2"/>
    </row>
    <row r="26" spans="4:16">
      <c r="D26" t="s">
        <v>13</v>
      </c>
      <c r="E26">
        <v>25.86</v>
      </c>
      <c r="F26">
        <v>34.92</v>
      </c>
      <c r="G26">
        <f t="shared" si="6"/>
        <v>9.0600000000000023</v>
      </c>
      <c r="H26">
        <f t="shared" si="4"/>
        <v>1.25</v>
      </c>
      <c r="I26">
        <f t="shared" si="7"/>
        <v>0.42044820762685731</v>
      </c>
      <c r="J26">
        <f>AVERAGE(I26:I28)</f>
        <v>0.4261034249389184</v>
      </c>
      <c r="K26">
        <f t="shared" si="5"/>
        <v>0.44390399417779197</v>
      </c>
      <c r="L26">
        <f>AVERAGE(K26:K28)</f>
        <v>0.44987470235832311</v>
      </c>
      <c r="M26">
        <f>STDEV(K26:K28)</f>
        <v>3.3305131614674244E-2</v>
      </c>
      <c r="N26">
        <f>M26/SQRT(3)</f>
        <v>1.9228726703128092E-2</v>
      </c>
      <c r="O26" s="2"/>
      <c r="P26" s="2"/>
    </row>
    <row r="27" spans="4:16">
      <c r="E27">
        <v>25.37</v>
      </c>
      <c r="F27">
        <v>34.51</v>
      </c>
      <c r="G27">
        <f t="shared" si="6"/>
        <v>9.139999999999997</v>
      </c>
      <c r="H27">
        <f t="shared" si="4"/>
        <v>1.3299999999999947</v>
      </c>
      <c r="I27">
        <f t="shared" si="7"/>
        <v>0.39776824187746079</v>
      </c>
      <c r="K27">
        <f t="shared" si="5"/>
        <v>0.41995876810393601</v>
      </c>
    </row>
    <row r="28" spans="4:16">
      <c r="E28">
        <v>24.99</v>
      </c>
      <c r="F28">
        <v>33.92</v>
      </c>
      <c r="G28">
        <f t="shared" si="6"/>
        <v>8.9300000000000033</v>
      </c>
      <c r="H28">
        <f t="shared" si="4"/>
        <v>1.120000000000001</v>
      </c>
      <c r="I28">
        <f t="shared" si="7"/>
        <v>0.4600938253124372</v>
      </c>
      <c r="K28">
        <f t="shared" si="5"/>
        <v>0.48576134479324135</v>
      </c>
    </row>
    <row r="36" spans="3:13">
      <c r="F36" s="1"/>
    </row>
    <row r="37" spans="3:13">
      <c r="D37" t="s">
        <v>1</v>
      </c>
      <c r="E37" t="s">
        <v>2</v>
      </c>
      <c r="F37" t="s">
        <v>3</v>
      </c>
      <c r="G37" t="s">
        <v>26</v>
      </c>
      <c r="H37" t="s">
        <v>4</v>
      </c>
      <c r="I37" t="s">
        <v>5</v>
      </c>
      <c r="J37" t="s">
        <v>23</v>
      </c>
      <c r="K37" t="s">
        <v>5</v>
      </c>
      <c r="L37" t="s">
        <v>6</v>
      </c>
      <c r="M37" t="s">
        <v>7</v>
      </c>
    </row>
    <row r="38" spans="3:13">
      <c r="C38" t="s">
        <v>8</v>
      </c>
      <c r="D38">
        <v>20.059999999999999</v>
      </c>
      <c r="E38">
        <v>31</v>
      </c>
      <c r="F38">
        <f>E38-D38</f>
        <v>10.940000000000001</v>
      </c>
      <c r="G38">
        <f t="shared" ref="G38:G43" si="8">F38-F$39</f>
        <v>0.95000000000000284</v>
      </c>
      <c r="H38">
        <f>POWER(2,-G38)</f>
        <v>0.51763246192068768</v>
      </c>
      <c r="I38">
        <f>AVERAGE(H38:H40)</f>
        <v>0.57356518700324866</v>
      </c>
      <c r="J38">
        <f t="shared" ref="J38:J43" si="9">H38/I$38</f>
        <v>0.90248235710609093</v>
      </c>
      <c r="K38">
        <f>AVERAGE(J38:J40)</f>
        <v>1.0000000000000002</v>
      </c>
      <c r="L38">
        <f>STDEV(J38:J40)</f>
        <v>0.6998365232866528</v>
      </c>
      <c r="M38">
        <f>L38/SQRT(3)</f>
        <v>0.40405080510828084</v>
      </c>
    </row>
    <row r="39" spans="3:13">
      <c r="D39">
        <v>20.23</v>
      </c>
      <c r="E39">
        <v>30.22</v>
      </c>
      <c r="F39">
        <f t="shared" ref="F39:F43" si="10">E39-D39</f>
        <v>9.9899999999999984</v>
      </c>
      <c r="G39">
        <f t="shared" si="8"/>
        <v>0</v>
      </c>
      <c r="H39">
        <f t="shared" ref="H39:H43" si="11">POWER(2,-G39)</f>
        <v>1</v>
      </c>
      <c r="J39">
        <f t="shared" si="9"/>
        <v>1.7434809898850017</v>
      </c>
    </row>
    <row r="40" spans="3:13">
      <c r="D40">
        <v>20.05</v>
      </c>
      <c r="E40">
        <v>32.340000000000003</v>
      </c>
      <c r="F40">
        <f t="shared" si="10"/>
        <v>12.290000000000003</v>
      </c>
      <c r="G40">
        <f t="shared" si="8"/>
        <v>2.3000000000000043</v>
      </c>
      <c r="H40">
        <f t="shared" si="11"/>
        <v>0.20306309908905829</v>
      </c>
      <c r="J40">
        <f t="shared" si="9"/>
        <v>0.35403665300890752</v>
      </c>
    </row>
    <row r="41" spans="3:13">
      <c r="C41" t="s">
        <v>21</v>
      </c>
      <c r="D41">
        <v>19.46</v>
      </c>
      <c r="E41">
        <v>31.54</v>
      </c>
      <c r="F41">
        <f t="shared" si="10"/>
        <v>12.079999999999998</v>
      </c>
      <c r="G41">
        <f t="shared" si="8"/>
        <v>2.09</v>
      </c>
      <c r="H41">
        <f t="shared" si="11"/>
        <v>0.23488068730350298</v>
      </c>
      <c r="I41">
        <f>AVERAGE(H41:H43)</f>
        <v>0.36518705370277321</v>
      </c>
      <c r="J41">
        <f t="shared" si="9"/>
        <v>0.40951001320478086</v>
      </c>
      <c r="K41">
        <f>AVERAGE(J41:J43)</f>
        <v>0.63669668588289829</v>
      </c>
      <c r="L41">
        <f>STDEV(J41:J43)</f>
        <v>0.26077674693028674</v>
      </c>
      <c r="M41">
        <f>L41/SQRT(3)</f>
        <v>0.15055952503859596</v>
      </c>
    </row>
    <row r="42" spans="3:13">
      <c r="D42">
        <v>19.309999999999999</v>
      </c>
      <c r="E42">
        <v>30.89</v>
      </c>
      <c r="F42">
        <f t="shared" si="10"/>
        <v>11.580000000000002</v>
      </c>
      <c r="G42">
        <f t="shared" si="8"/>
        <v>1.5900000000000034</v>
      </c>
      <c r="H42">
        <f t="shared" si="11"/>
        <v>0.33217145352412714</v>
      </c>
      <c r="J42">
        <f t="shared" si="9"/>
        <v>0.57913461460178495</v>
      </c>
    </row>
    <row r="43" spans="3:13">
      <c r="D43">
        <v>19.34</v>
      </c>
      <c r="E43">
        <v>30.25</v>
      </c>
      <c r="F43">
        <f t="shared" si="10"/>
        <v>10.91</v>
      </c>
      <c r="G43">
        <f t="shared" si="8"/>
        <v>0.92000000000000171</v>
      </c>
      <c r="H43">
        <f t="shared" si="11"/>
        <v>0.52850902028068958</v>
      </c>
      <c r="J43">
        <f t="shared" si="9"/>
        <v>0.92144542984212907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 b in situ</vt:lpstr>
      <vt:lpstr>Fig 2 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2017-08-14T15:10:13Z</dcterms:modified>
</cp:coreProperties>
</file>