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filterPrivacy="1" autoCompressPictures="0"/>
  <bookViews>
    <workbookView xWindow="0" yWindow="0" windowWidth="22260" windowHeight="12640"/>
  </bookViews>
  <sheets>
    <sheet name="Fig 7 AP2a" sheetId="1" r:id="rId1"/>
    <sheet name="Fig 7a PCNS" sheetId="2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  <c r="T12" i="1"/>
  <c r="T13" i="1"/>
  <c r="U12" i="1"/>
  <c r="U13" i="1"/>
  <c r="V12" i="1"/>
  <c r="V13" i="1"/>
  <c r="S12" i="1"/>
  <c r="T11" i="1"/>
  <c r="U11" i="1"/>
  <c r="V11" i="1"/>
  <c r="S11" i="1"/>
  <c r="F8" i="2"/>
  <c r="F9" i="2"/>
  <c r="G8" i="2"/>
  <c r="G9" i="2"/>
  <c r="H8" i="2"/>
  <c r="H9" i="2"/>
  <c r="E8" i="2"/>
  <c r="E9" i="2"/>
  <c r="F7" i="2"/>
  <c r="G7" i="2"/>
  <c r="H7" i="2"/>
  <c r="E7" i="2"/>
  <c r="G29" i="1"/>
  <c r="G28" i="1"/>
  <c r="G27" i="1"/>
  <c r="G26" i="1"/>
  <c r="H26" i="1"/>
  <c r="I26" i="1"/>
  <c r="G25" i="1"/>
  <c r="G24" i="1"/>
  <c r="G23" i="1"/>
  <c r="G22" i="1"/>
  <c r="H22" i="1"/>
  <c r="G21" i="1"/>
  <c r="G20" i="1"/>
  <c r="G19" i="1"/>
  <c r="G18" i="1"/>
  <c r="H18" i="1"/>
  <c r="G39" i="2"/>
  <c r="G42" i="2"/>
  <c r="H39" i="2"/>
  <c r="G38" i="2"/>
  <c r="G37" i="2"/>
  <c r="G41" i="2"/>
  <c r="H41" i="2"/>
  <c r="G40" i="2"/>
  <c r="G36" i="2"/>
  <c r="G35" i="2"/>
  <c r="G34" i="2"/>
  <c r="H34" i="2"/>
  <c r="G33" i="2"/>
  <c r="G32" i="2"/>
  <c r="G31" i="2"/>
  <c r="G24" i="2"/>
  <c r="G23" i="2"/>
  <c r="G18" i="2"/>
  <c r="H23" i="2"/>
  <c r="I23" i="2"/>
  <c r="G22" i="2"/>
  <c r="G21" i="2"/>
  <c r="G20" i="2"/>
  <c r="G19" i="2"/>
  <c r="H18" i="2"/>
  <c r="I18" i="2"/>
  <c r="G17" i="2"/>
  <c r="G16" i="2"/>
  <c r="G15" i="2"/>
  <c r="G14" i="2"/>
  <c r="H14" i="2"/>
  <c r="I14" i="2"/>
  <c r="G13" i="2"/>
  <c r="G15" i="1"/>
  <c r="G14" i="1"/>
  <c r="G13" i="1"/>
  <c r="G12" i="1"/>
  <c r="G11" i="1"/>
  <c r="G10" i="1"/>
  <c r="G9" i="1"/>
  <c r="G8" i="1"/>
  <c r="G7" i="1"/>
  <c r="G6" i="1"/>
  <c r="G5" i="1"/>
  <c r="G4" i="1"/>
  <c r="H13" i="2"/>
  <c r="I13" i="2"/>
  <c r="H15" i="2"/>
  <c r="I15" i="2"/>
  <c r="J13" i="2"/>
  <c r="K14" i="2"/>
  <c r="K23" i="2"/>
  <c r="H22" i="2"/>
  <c r="I22" i="2"/>
  <c r="K22" i="2"/>
  <c r="H24" i="2"/>
  <c r="I24" i="2"/>
  <c r="K24" i="2"/>
  <c r="M22" i="2"/>
  <c r="N22" i="2"/>
  <c r="H19" i="2"/>
  <c r="I19" i="2"/>
  <c r="K19" i="2"/>
  <c r="H20" i="2"/>
  <c r="I20" i="2"/>
  <c r="K20" i="2"/>
  <c r="H21" i="2"/>
  <c r="I21" i="2"/>
  <c r="K21" i="2"/>
  <c r="L19" i="2"/>
  <c r="H16" i="2"/>
  <c r="I16" i="2"/>
  <c r="K16" i="2"/>
  <c r="H17" i="2"/>
  <c r="I17" i="2"/>
  <c r="K17" i="2"/>
  <c r="H12" i="1"/>
  <c r="I12" i="1"/>
  <c r="H20" i="1"/>
  <c r="I20" i="1"/>
  <c r="H24" i="1"/>
  <c r="I24" i="1"/>
  <c r="H25" i="1"/>
  <c r="I25" i="1"/>
  <c r="H11" i="1"/>
  <c r="I11" i="1"/>
  <c r="H6" i="1"/>
  <c r="I6" i="1"/>
  <c r="H14" i="1"/>
  <c r="I14" i="1"/>
  <c r="H10" i="1"/>
  <c r="I10" i="1"/>
  <c r="H28" i="1"/>
  <c r="I28" i="1"/>
  <c r="H13" i="1"/>
  <c r="I13" i="1"/>
  <c r="H9" i="1"/>
  <c r="I9" i="1"/>
  <c r="H5" i="1"/>
  <c r="I5" i="1"/>
  <c r="H27" i="1"/>
  <c r="I27" i="1"/>
  <c r="H23" i="1"/>
  <c r="I23" i="1"/>
  <c r="H19" i="1"/>
  <c r="I19" i="1"/>
  <c r="H4" i="1"/>
  <c r="I4" i="1"/>
  <c r="H8" i="1"/>
  <c r="I8" i="1"/>
  <c r="H15" i="1"/>
  <c r="I15" i="1"/>
  <c r="H7" i="1"/>
  <c r="I7" i="1"/>
  <c r="H29" i="1"/>
  <c r="I29" i="1"/>
  <c r="H21" i="1"/>
  <c r="I21" i="1"/>
  <c r="I22" i="1"/>
  <c r="I18" i="1"/>
  <c r="H31" i="2"/>
  <c r="I31" i="2"/>
  <c r="H42" i="2"/>
  <c r="I42" i="2"/>
  <c r="H35" i="2"/>
  <c r="I35" i="2"/>
  <c r="H38" i="2"/>
  <c r="I38" i="2"/>
  <c r="H40" i="2"/>
  <c r="I40" i="2"/>
  <c r="H33" i="2"/>
  <c r="I33" i="2"/>
  <c r="I34" i="2"/>
  <c r="I41" i="2"/>
  <c r="I39" i="2"/>
  <c r="H37" i="2"/>
  <c r="I37" i="2"/>
  <c r="H36" i="2"/>
  <c r="I36" i="2"/>
  <c r="H32" i="2"/>
  <c r="I32" i="2"/>
  <c r="K18" i="2"/>
  <c r="L22" i="2"/>
  <c r="M19" i="2"/>
  <c r="N19" i="2"/>
  <c r="J16" i="2"/>
  <c r="K13" i="2"/>
  <c r="K15" i="2"/>
  <c r="M13" i="2"/>
  <c r="N13" i="2"/>
  <c r="J7" i="1"/>
  <c r="J18" i="1"/>
  <c r="K28" i="1"/>
  <c r="J4" i="1"/>
  <c r="K14" i="1"/>
  <c r="J21" i="1"/>
  <c r="J34" i="2"/>
  <c r="J31" i="2"/>
  <c r="K36" i="2"/>
  <c r="K42" i="2"/>
  <c r="L16" i="2"/>
  <c r="M16" i="2"/>
  <c r="N16" i="2"/>
  <c r="L13" i="2"/>
  <c r="K20" i="1"/>
  <c r="K22" i="1"/>
  <c r="K18" i="1"/>
  <c r="K13" i="1"/>
  <c r="K8" i="1"/>
  <c r="K4" i="1"/>
  <c r="K5" i="1"/>
  <c r="K7" i="1"/>
  <c r="K9" i="1"/>
  <c r="K29" i="1"/>
  <c r="K12" i="1"/>
  <c r="K6" i="1"/>
  <c r="K11" i="1"/>
  <c r="K10" i="1"/>
  <c r="K25" i="1"/>
  <c r="K26" i="1"/>
  <c r="K23" i="1"/>
  <c r="K27" i="1"/>
  <c r="K19" i="1"/>
  <c r="K21" i="1"/>
  <c r="K24" i="1"/>
  <c r="K15" i="1"/>
  <c r="L13" i="1"/>
  <c r="K40" i="2"/>
  <c r="K41" i="2"/>
  <c r="K35" i="2"/>
  <c r="K31" i="2"/>
  <c r="K38" i="2"/>
  <c r="L40" i="2"/>
  <c r="M40" i="2"/>
  <c r="N40" i="2"/>
  <c r="K33" i="2"/>
  <c r="K39" i="2"/>
  <c r="K34" i="2"/>
  <c r="K32" i="2"/>
  <c r="K37" i="2"/>
  <c r="L10" i="1"/>
  <c r="M10" i="1"/>
  <c r="N10" i="1"/>
  <c r="M18" i="1"/>
  <c r="N18" i="1"/>
  <c r="M13" i="1"/>
  <c r="N13" i="1"/>
  <c r="L7" i="1"/>
  <c r="M7" i="1"/>
  <c r="N7" i="1"/>
  <c r="M4" i="1"/>
  <c r="N4" i="1"/>
  <c r="L4" i="1"/>
  <c r="M27" i="1"/>
  <c r="N27" i="1"/>
  <c r="L27" i="1"/>
  <c r="M24" i="1"/>
  <c r="N24" i="1"/>
  <c r="L24" i="1"/>
  <c r="M21" i="1"/>
  <c r="N21" i="1"/>
  <c r="L21" i="1"/>
  <c r="L18" i="1"/>
  <c r="L34" i="2"/>
  <c r="M34" i="2"/>
  <c r="N34" i="2"/>
  <c r="M37" i="2"/>
  <c r="N37" i="2"/>
  <c r="L37" i="2"/>
  <c r="M31" i="2"/>
  <c r="N31" i="2"/>
  <c r="L31" i="2"/>
</calcChain>
</file>

<file path=xl/sharedStrings.xml><?xml version="1.0" encoding="utf-8"?>
<sst xmlns="http://schemas.openxmlformats.org/spreadsheetml/2006/main" count="83" uniqueCount="38">
  <si>
    <t>NI</t>
  </si>
  <si>
    <t>ADAM13</t>
  </si>
  <si>
    <t>ADAM13+MOArid3A</t>
  </si>
  <si>
    <t>ADAM13+MOFoxD3</t>
  </si>
  <si>
    <t>Avg</t>
  </si>
  <si>
    <t>A13</t>
  </si>
  <si>
    <t>A13+MO Arid3a</t>
  </si>
  <si>
    <t>A13+MOFoxD3</t>
  </si>
  <si>
    <t>set 1</t>
  </si>
  <si>
    <t>set 2</t>
  </si>
  <si>
    <t>Set 1</t>
  </si>
  <si>
    <t>Set 2</t>
  </si>
  <si>
    <t>GAPDH cT</t>
  </si>
  <si>
    <t>AP2a cT</t>
  </si>
  <si>
    <t>∆cT</t>
  </si>
  <si>
    <t xml:space="preserve">∆∆cT (Referece Lowest gene value) </t>
  </si>
  <si>
    <t>Power</t>
  </si>
  <si>
    <t>Avg power treatment/Avg power NI</t>
  </si>
  <si>
    <t>SD</t>
  </si>
  <si>
    <t>SEM</t>
  </si>
  <si>
    <t>PCNS cT</t>
  </si>
  <si>
    <t xml:space="preserve"> PCNS cT</t>
  </si>
  <si>
    <t>A13+MOArid3a</t>
  </si>
  <si>
    <t>A13+MOAP2a</t>
  </si>
  <si>
    <t xml:space="preserve">∆∆cT (Referece Lowest dct value) </t>
  </si>
  <si>
    <t>Error</t>
  </si>
  <si>
    <t>Set 3</t>
  </si>
  <si>
    <t>Set 4</t>
  </si>
  <si>
    <t>Set1</t>
  </si>
  <si>
    <t>Set2</t>
  </si>
  <si>
    <t>Set3</t>
  </si>
  <si>
    <t>Set4</t>
  </si>
  <si>
    <t>Set5</t>
  </si>
  <si>
    <t>Set6</t>
  </si>
  <si>
    <t>Set7</t>
  </si>
  <si>
    <t>Set8</t>
  </si>
  <si>
    <t>NI (Normalized to 1)</t>
  </si>
  <si>
    <t>NI Avg 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</si>
</sst>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W29"/>
  <sheetViews>
    <sheetView tabSelected="1" topLeftCell="B1" workbookViewId="0">
      <selection activeCell="U21" sqref="U21"/>
    </sheetView>
  </sheetViews>
  <sheetFormatPr baseColWidth="10" defaultColWidth="8.83203125" defaultRowHeight="14" x14ac:dyDescent="0"/>
  <sheetData>
    <row r="2" spans="4:23">
      <c r="S2" t="s">
        <v>36</v>
      </c>
      <c r="T2" t="s">
        <v>1</v>
      </c>
      <c r="U2" t="s">
        <v>2</v>
      </c>
      <c r="V2" t="s">
        <v>3</v>
      </c>
    </row>
    <row r="3" spans="4:23">
      <c r="D3" t="s">
        <v>8</v>
      </c>
      <c r="E3" t="s">
        <v>12</v>
      </c>
      <c r="F3" t="s">
        <v>20</v>
      </c>
      <c r="G3" t="s">
        <v>14</v>
      </c>
      <c r="H3" t="s">
        <v>15</v>
      </c>
      <c r="I3" t="s">
        <v>16</v>
      </c>
      <c r="J3" t="s">
        <v>4</v>
      </c>
      <c r="K3" t="s">
        <v>17</v>
      </c>
      <c r="L3" t="s">
        <v>4</v>
      </c>
      <c r="M3" t="s">
        <v>18</v>
      </c>
      <c r="N3" t="s">
        <v>19</v>
      </c>
      <c r="P3" s="1"/>
      <c r="Q3" s="1"/>
      <c r="R3" s="1" t="s">
        <v>28</v>
      </c>
      <c r="S3">
        <v>1</v>
      </c>
      <c r="T3">
        <v>2.1</v>
      </c>
      <c r="U3">
        <v>0.5</v>
      </c>
      <c r="V3">
        <v>2.6</v>
      </c>
    </row>
    <row r="4" spans="4:23">
      <c r="D4" t="s">
        <v>0</v>
      </c>
      <c r="E4">
        <v>33.119999999999997</v>
      </c>
      <c r="F4">
        <v>38.46</v>
      </c>
      <c r="G4">
        <f>F4-E4</f>
        <v>5.3400000000000034</v>
      </c>
      <c r="H4">
        <f t="shared" ref="H4:H15" si="0">G4-G$7</f>
        <v>1.6499999999999986</v>
      </c>
      <c r="I4">
        <f t="shared" ref="I4:I15" si="1">POWER(2,-H4)</f>
        <v>0.31864015682981583</v>
      </c>
      <c r="J4">
        <f>AVERAGE(I4:I6)</f>
        <v>0.3865108080313624</v>
      </c>
      <c r="K4">
        <f t="shared" ref="K4:K15" si="2">I4/J$4</f>
        <v>0.82440167314534873</v>
      </c>
      <c r="L4">
        <f>AVERAGE(K4:K6)</f>
        <v>1</v>
      </c>
      <c r="M4">
        <f>STDEV(K4:K6)</f>
        <v>0.19850819447068785</v>
      </c>
      <c r="N4">
        <f>M4/SQRT(3)</f>
        <v>0.11460875951399822</v>
      </c>
      <c r="P4" s="1"/>
      <c r="Q4" s="1"/>
      <c r="R4" s="1" t="s">
        <v>29</v>
      </c>
      <c r="S4">
        <v>1</v>
      </c>
      <c r="T4">
        <v>2.9</v>
      </c>
      <c r="U4">
        <v>1.1000000000000001</v>
      </c>
      <c r="V4">
        <v>1.45</v>
      </c>
    </row>
    <row r="5" spans="4:23">
      <c r="E5">
        <v>32.42</v>
      </c>
      <c r="F5">
        <v>37.54</v>
      </c>
      <c r="G5">
        <f t="shared" ref="G5:G15" si="3">F5-E5</f>
        <v>5.1199999999999974</v>
      </c>
      <c r="H5">
        <f t="shared" si="0"/>
        <v>1.4299999999999926</v>
      </c>
      <c r="I5">
        <f t="shared" si="1"/>
        <v>0.37113089265726418</v>
      </c>
      <c r="K5">
        <f t="shared" si="2"/>
        <v>0.96020831745318169</v>
      </c>
      <c r="P5" s="1"/>
      <c r="Q5" s="1"/>
      <c r="R5" s="1" t="s">
        <v>30</v>
      </c>
      <c r="S5">
        <v>1</v>
      </c>
      <c r="T5">
        <v>0.8</v>
      </c>
      <c r="U5">
        <v>1.1000000000000001</v>
      </c>
      <c r="V5">
        <v>0.45</v>
      </c>
    </row>
    <row r="6" spans="4:23">
      <c r="E6">
        <v>32.32</v>
      </c>
      <c r="F6">
        <v>37.1</v>
      </c>
      <c r="G6">
        <f t="shared" si="3"/>
        <v>4.7800000000000011</v>
      </c>
      <c r="H6">
        <f t="shared" si="0"/>
        <v>1.0899999999999963</v>
      </c>
      <c r="I6">
        <f t="shared" si="1"/>
        <v>0.46976137460700712</v>
      </c>
      <c r="K6">
        <f t="shared" si="2"/>
        <v>1.2153900094014696</v>
      </c>
      <c r="P6" s="1"/>
      <c r="Q6" s="1"/>
      <c r="R6" s="1" t="s">
        <v>31</v>
      </c>
      <c r="S6" s="1">
        <v>1</v>
      </c>
      <c r="T6" s="1">
        <v>1.1000000000000001</v>
      </c>
      <c r="U6">
        <v>0.31</v>
      </c>
      <c r="V6" s="1">
        <v>1.7</v>
      </c>
    </row>
    <row r="7" spans="4:23">
      <c r="D7" t="s">
        <v>5</v>
      </c>
      <c r="E7">
        <v>33.409999999999997</v>
      </c>
      <c r="F7">
        <v>37.1</v>
      </c>
      <c r="G7">
        <f t="shared" si="3"/>
        <v>3.6900000000000048</v>
      </c>
      <c r="H7">
        <f t="shared" si="0"/>
        <v>0</v>
      </c>
      <c r="I7">
        <f t="shared" si="1"/>
        <v>1</v>
      </c>
      <c r="J7">
        <f>AVERAGE(I7:I9)</f>
        <v>0.84662221877301003</v>
      </c>
      <c r="K7">
        <f t="shared" si="2"/>
        <v>2.5872497721172589</v>
      </c>
      <c r="L7">
        <f>AVERAGE(K7:K9)</f>
        <v>2.1904231425898786</v>
      </c>
      <c r="M7">
        <f>STDEV(K7:K9)</f>
        <v>0.36538486479116877</v>
      </c>
      <c r="N7">
        <f>M7/SQRT(3)</f>
        <v>0.21095505004499632</v>
      </c>
      <c r="P7" s="1"/>
      <c r="Q7" s="1"/>
      <c r="R7" s="1" t="s">
        <v>32</v>
      </c>
      <c r="S7" s="1">
        <v>1</v>
      </c>
      <c r="T7" s="1">
        <v>1.3</v>
      </c>
      <c r="U7">
        <v>0.41</v>
      </c>
      <c r="V7" s="1">
        <v>2.1</v>
      </c>
    </row>
    <row r="8" spans="4:23">
      <c r="E8">
        <v>32.86</v>
      </c>
      <c r="F8">
        <v>36.840000000000003</v>
      </c>
      <c r="G8">
        <f t="shared" si="3"/>
        <v>3.980000000000004</v>
      </c>
      <c r="H8">
        <f t="shared" si="0"/>
        <v>0.28999999999999915</v>
      </c>
      <c r="I8">
        <f t="shared" si="1"/>
        <v>0.81790205855778164</v>
      </c>
      <c r="K8">
        <f t="shared" si="2"/>
        <v>2.1161169146178578</v>
      </c>
      <c r="P8" s="1"/>
      <c r="Q8" s="1"/>
      <c r="R8" s="1" t="s">
        <v>33</v>
      </c>
      <c r="S8" s="1">
        <v>1</v>
      </c>
      <c r="T8" s="1">
        <v>1.1299999999999999</v>
      </c>
      <c r="U8">
        <v>1.2</v>
      </c>
    </row>
    <row r="9" spans="4:23">
      <c r="E9">
        <v>32.659999999999997</v>
      </c>
      <c r="F9">
        <v>36.82</v>
      </c>
      <c r="G9">
        <f t="shared" si="3"/>
        <v>4.1600000000000037</v>
      </c>
      <c r="H9">
        <f t="shared" si="0"/>
        <v>0.46999999999999886</v>
      </c>
      <c r="I9">
        <f t="shared" si="1"/>
        <v>0.72196459776124866</v>
      </c>
      <c r="K9">
        <f t="shared" si="2"/>
        <v>1.8679027410345193</v>
      </c>
      <c r="P9" s="1"/>
      <c r="Q9" s="1"/>
      <c r="R9" s="1" t="s">
        <v>34</v>
      </c>
      <c r="S9" s="1">
        <v>1</v>
      </c>
      <c r="T9" s="1">
        <v>1.01</v>
      </c>
      <c r="U9">
        <v>0.1</v>
      </c>
    </row>
    <row r="10" spans="4:23">
      <c r="D10" t="s">
        <v>22</v>
      </c>
      <c r="E10">
        <v>32.17</v>
      </c>
      <c r="F10">
        <v>38.479999999999997</v>
      </c>
      <c r="G10">
        <f t="shared" si="3"/>
        <v>6.3099999999999952</v>
      </c>
      <c r="H10">
        <f t="shared" si="0"/>
        <v>2.6199999999999903</v>
      </c>
      <c r="I10">
        <f t="shared" si="1"/>
        <v>0.16266773193024281</v>
      </c>
      <c r="K10">
        <f t="shared" si="2"/>
        <v>0.42086205236735208</v>
      </c>
      <c r="L10">
        <f>AVERAGE(K10:K12)</f>
        <v>0.41168912730834734</v>
      </c>
      <c r="M10">
        <f>STDEV(K10:K11)</f>
        <v>5.87685588202847E-2</v>
      </c>
      <c r="N10">
        <f>M10/SQRT(3)</f>
        <v>3.3930043254777727E-2</v>
      </c>
      <c r="P10" s="1"/>
      <c r="Q10" s="1"/>
      <c r="R10" s="1" t="s">
        <v>35</v>
      </c>
      <c r="S10" s="1">
        <v>1</v>
      </c>
      <c r="T10" s="1">
        <v>1.63</v>
      </c>
      <c r="U10">
        <v>2.2999999999999998</v>
      </c>
    </row>
    <row r="11" spans="4:23">
      <c r="E11">
        <v>31.92</v>
      </c>
      <c r="F11">
        <v>37.97</v>
      </c>
      <c r="G11">
        <f t="shared" si="3"/>
        <v>6.0499999999999972</v>
      </c>
      <c r="H11">
        <f t="shared" si="0"/>
        <v>2.3599999999999923</v>
      </c>
      <c r="I11">
        <f t="shared" si="1"/>
        <v>0.194791144915126</v>
      </c>
      <c r="K11">
        <f t="shared" si="2"/>
        <v>0.50397334529211968</v>
      </c>
      <c r="P11" s="1"/>
      <c r="Q11" s="1"/>
      <c r="R11" s="1" t="s">
        <v>4</v>
      </c>
      <c r="S11" s="1">
        <f>AVERAGE(S3:S10)</f>
        <v>1</v>
      </c>
      <c r="T11" s="1">
        <f t="shared" ref="T11:V11" si="4">AVERAGE(T3:T10)</f>
        <v>1.4962500000000003</v>
      </c>
      <c r="U11" s="1">
        <f t="shared" si="4"/>
        <v>0.87749999999999995</v>
      </c>
      <c r="V11" s="1">
        <f t="shared" si="4"/>
        <v>1.6600000000000001</v>
      </c>
      <c r="W11" s="1"/>
    </row>
    <row r="12" spans="4:23">
      <c r="E12">
        <v>31.15</v>
      </c>
      <c r="F12">
        <v>37.9</v>
      </c>
      <c r="G12">
        <f t="shared" si="3"/>
        <v>6.75</v>
      </c>
      <c r="H12">
        <f t="shared" si="0"/>
        <v>3.0599999999999952</v>
      </c>
      <c r="I12">
        <f t="shared" si="1"/>
        <v>0.11990801491565846</v>
      </c>
      <c r="K12">
        <f t="shared" si="2"/>
        <v>0.31023198426557025</v>
      </c>
      <c r="P12" s="1"/>
      <c r="Q12" s="1"/>
      <c r="R12" s="1"/>
      <c r="S12" s="1">
        <f>STDEV(S3:S10)</f>
        <v>0</v>
      </c>
      <c r="T12" s="1">
        <f t="shared" ref="T12:V12" si="5">STDEV(T3:T10)</f>
        <v>0.69732012529601972</v>
      </c>
      <c r="U12" s="1">
        <f t="shared" si="5"/>
        <v>0.70853470526956441</v>
      </c>
      <c r="V12" s="1">
        <f t="shared" si="5"/>
        <v>0.80420768461884273</v>
      </c>
    </row>
    <row r="13" spans="4:23">
      <c r="D13" t="s">
        <v>23</v>
      </c>
      <c r="E13">
        <v>35.31</v>
      </c>
      <c r="F13">
        <v>39.1</v>
      </c>
      <c r="G13">
        <f t="shared" si="3"/>
        <v>3.7899999999999991</v>
      </c>
      <c r="H13">
        <f t="shared" si="0"/>
        <v>9.9999999999994316E-2</v>
      </c>
      <c r="I13">
        <f t="shared" si="1"/>
        <v>0.93303299153681107</v>
      </c>
      <c r="K13">
        <f t="shared" si="2"/>
        <v>2.413989394731499</v>
      </c>
      <c r="L13">
        <f>AVERAGE(K13:K15)</f>
        <v>2.3549175147170556</v>
      </c>
      <c r="M13">
        <f>STDEV(K13:K15)</f>
        <v>0.10231549748362803</v>
      </c>
      <c r="N13">
        <f>M13/SQRT(3)</f>
        <v>5.9071880014443127E-2</v>
      </c>
      <c r="P13" s="1"/>
      <c r="Q13" s="1"/>
      <c r="R13" s="1" t="s">
        <v>25</v>
      </c>
      <c r="S13" s="1">
        <v>0.06</v>
      </c>
      <c r="T13" s="1">
        <f t="shared" ref="T13:V13" si="6">T12/SQRT(8)</f>
        <v>0.24653989462733425</v>
      </c>
      <c r="U13" s="1">
        <f t="shared" si="6"/>
        <v>0.25050484740106038</v>
      </c>
      <c r="V13" s="1">
        <f t="shared" si="6"/>
        <v>0.28433035363815801</v>
      </c>
    </row>
    <row r="14" spans="4:23">
      <c r="E14">
        <v>34.92</v>
      </c>
      <c r="F14">
        <v>38.71</v>
      </c>
      <c r="G14">
        <f t="shared" si="3"/>
        <v>3.7899999999999991</v>
      </c>
      <c r="H14">
        <f t="shared" si="0"/>
        <v>9.9999999999994316E-2</v>
      </c>
      <c r="I14">
        <f t="shared" si="1"/>
        <v>0.93303299153681107</v>
      </c>
      <c r="K14">
        <f t="shared" si="2"/>
        <v>2.413989394731499</v>
      </c>
      <c r="P14" s="1"/>
      <c r="Q14" s="1"/>
      <c r="R14" s="1"/>
      <c r="S14" s="1"/>
      <c r="T14" s="1"/>
    </row>
    <row r="15" spans="4:23">
      <c r="E15">
        <v>34.56</v>
      </c>
      <c r="F15">
        <v>38.46</v>
      </c>
      <c r="G15">
        <f t="shared" si="3"/>
        <v>3.8999999999999986</v>
      </c>
      <c r="H15">
        <f t="shared" si="0"/>
        <v>0.20999999999999375</v>
      </c>
      <c r="I15">
        <f t="shared" si="1"/>
        <v>0.86453723130786886</v>
      </c>
      <c r="K15">
        <f t="shared" si="2"/>
        <v>2.2367737546881696</v>
      </c>
      <c r="P15" s="1"/>
      <c r="Q15" s="1"/>
      <c r="R15" s="1"/>
      <c r="S15" s="1"/>
      <c r="T15" s="1"/>
    </row>
    <row r="16" spans="4:23">
      <c r="P16" s="1"/>
      <c r="Q16" s="1"/>
      <c r="R16" s="1"/>
      <c r="S16" s="1"/>
      <c r="T16" s="1"/>
    </row>
    <row r="17" spans="4:20">
      <c r="D17" t="s">
        <v>9</v>
      </c>
      <c r="E17" t="s">
        <v>12</v>
      </c>
      <c r="F17" t="s">
        <v>21</v>
      </c>
      <c r="G17" t="s">
        <v>14</v>
      </c>
      <c r="H17" t="s">
        <v>15</v>
      </c>
      <c r="I17" t="s">
        <v>16</v>
      </c>
      <c r="J17" t="s">
        <v>4</v>
      </c>
      <c r="K17" t="s">
        <v>17</v>
      </c>
      <c r="L17" t="s">
        <v>4</v>
      </c>
      <c r="M17" t="s">
        <v>18</v>
      </c>
      <c r="N17" t="s">
        <v>19</v>
      </c>
      <c r="P17" s="1"/>
      <c r="Q17" s="1"/>
      <c r="R17" s="1"/>
      <c r="S17" s="1"/>
      <c r="T17" s="1"/>
    </row>
    <row r="18" spans="4:20">
      <c r="D18" t="s">
        <v>0</v>
      </c>
      <c r="E18">
        <v>33.020000000000003</v>
      </c>
      <c r="F18">
        <v>47.58</v>
      </c>
      <c r="G18">
        <f>F18-E18</f>
        <v>14.559999999999995</v>
      </c>
      <c r="H18">
        <f t="shared" ref="H18:H29" si="7">G18-G$26</f>
        <v>4.5599999999999952</v>
      </c>
      <c r="I18">
        <f t="shared" ref="I18:I29" si="8">POWER(2,-H18)</f>
        <v>4.2393885232739889E-2</v>
      </c>
      <c r="J18">
        <f>AVERAGE(I18:I20)</f>
        <v>4.4149595319921457E-2</v>
      </c>
      <c r="K18">
        <f t="shared" ref="K18:K29" si="9">I18/J$18</f>
        <v>0.96023270259989568</v>
      </c>
      <c r="L18">
        <f>AVERAGE(K18:K20)</f>
        <v>1</v>
      </c>
      <c r="M18">
        <f>STDEV(K18:K20)</f>
        <v>6.3183155863336768E-2</v>
      </c>
      <c r="N18">
        <f>M18/SQRT(3)</f>
        <v>3.6478812045947565E-2</v>
      </c>
      <c r="P18" s="1"/>
      <c r="Q18" s="1"/>
      <c r="R18" s="1"/>
      <c r="S18" s="1"/>
      <c r="T18" s="1"/>
    </row>
    <row r="19" spans="4:20">
      <c r="E19">
        <v>32.659999999999997</v>
      </c>
      <c r="F19">
        <v>47.21</v>
      </c>
      <c r="G19">
        <f t="shared" ref="G19:G29" si="10">F19-E19</f>
        <v>14.550000000000004</v>
      </c>
      <c r="H19">
        <f t="shared" si="7"/>
        <v>4.5500000000000043</v>
      </c>
      <c r="I19">
        <f t="shared" si="8"/>
        <v>4.2688758023574733E-2</v>
      </c>
      <c r="K19">
        <f t="shared" si="9"/>
        <v>0.96691164922892159</v>
      </c>
      <c r="P19" s="1"/>
      <c r="Q19" s="1"/>
      <c r="R19" s="1"/>
      <c r="S19" s="1"/>
      <c r="T19" s="1"/>
    </row>
    <row r="20" spans="4:20">
      <c r="E20">
        <v>32.369999999999997</v>
      </c>
      <c r="F20">
        <v>46.77</v>
      </c>
      <c r="G20">
        <f t="shared" si="10"/>
        <v>14.400000000000006</v>
      </c>
      <c r="H20">
        <f t="shared" si="7"/>
        <v>4.4000000000000057</v>
      </c>
      <c r="I20">
        <f t="shared" si="8"/>
        <v>4.736614270344975E-2</v>
      </c>
      <c r="K20">
        <f t="shared" si="9"/>
        <v>1.0728556481711826</v>
      </c>
      <c r="P20" s="1"/>
      <c r="Q20" s="1"/>
      <c r="R20" s="1"/>
      <c r="S20" s="1"/>
      <c r="T20" s="1"/>
    </row>
    <row r="21" spans="4:20">
      <c r="D21" t="s">
        <v>5</v>
      </c>
      <c r="E21">
        <v>33.32</v>
      </c>
      <c r="F21">
        <v>47.21</v>
      </c>
      <c r="G21">
        <f t="shared" si="10"/>
        <v>13.89</v>
      </c>
      <c r="H21">
        <f t="shared" si="7"/>
        <v>3.8900000000000006</v>
      </c>
      <c r="I21">
        <f t="shared" si="8"/>
        <v>6.745176478152666E-2</v>
      </c>
      <c r="J21">
        <f>AVERAGE(I21:I23)</f>
        <v>7.2226509894033494E-2</v>
      </c>
      <c r="K21">
        <f t="shared" si="9"/>
        <v>1.5278002956256012</v>
      </c>
      <c r="L21">
        <f>AVERAGE(K21:K23)</f>
        <v>1.6359495340933055</v>
      </c>
      <c r="M21">
        <f>STDEV(K21:K23)</f>
        <v>0.22447463395037986</v>
      </c>
      <c r="N21">
        <f>M21/SQRT(3)</f>
        <v>0.12960049033749452</v>
      </c>
      <c r="P21" s="1"/>
      <c r="Q21" s="1"/>
      <c r="R21" s="1"/>
      <c r="S21" s="1"/>
      <c r="T21" s="1"/>
    </row>
    <row r="22" spans="4:20">
      <c r="E22">
        <v>32.770000000000003</v>
      </c>
      <c r="F22">
        <v>46.7</v>
      </c>
      <c r="G22">
        <f t="shared" si="10"/>
        <v>13.93</v>
      </c>
      <c r="H22">
        <f t="shared" si="7"/>
        <v>3.9299999999999997</v>
      </c>
      <c r="I22">
        <f t="shared" si="8"/>
        <v>6.560729272644171E-2</v>
      </c>
      <c r="K22">
        <f t="shared" si="9"/>
        <v>1.4860225161981944</v>
      </c>
      <c r="P22" s="1"/>
      <c r="Q22" s="1"/>
      <c r="R22" s="1"/>
      <c r="S22" s="1"/>
      <c r="T22" s="1"/>
    </row>
    <row r="23" spans="4:20">
      <c r="E23">
        <v>32.700000000000003</v>
      </c>
      <c r="F23">
        <v>46.28</v>
      </c>
      <c r="G23">
        <f t="shared" si="10"/>
        <v>13.579999999999998</v>
      </c>
      <c r="H23">
        <f t="shared" si="7"/>
        <v>3.5799999999999983</v>
      </c>
      <c r="I23">
        <f t="shared" si="8"/>
        <v>8.3620472174132099E-2</v>
      </c>
      <c r="K23">
        <f t="shared" si="9"/>
        <v>1.8940257904561211</v>
      </c>
      <c r="P23" s="1"/>
      <c r="Q23" s="1"/>
      <c r="R23" s="1"/>
      <c r="S23" s="1"/>
      <c r="T23" s="1"/>
    </row>
    <row r="24" spans="4:20">
      <c r="D24" t="s">
        <v>22</v>
      </c>
      <c r="E24">
        <v>33.75</v>
      </c>
      <c r="F24">
        <v>53.06</v>
      </c>
      <c r="G24">
        <f t="shared" si="10"/>
        <v>19.310000000000002</v>
      </c>
      <c r="H24">
        <f t="shared" si="7"/>
        <v>9.3100000000000023</v>
      </c>
      <c r="I24">
        <f t="shared" si="8"/>
        <v>1.5754721859807135E-3</v>
      </c>
      <c r="K24">
        <f t="shared" si="9"/>
        <v>3.5684861312190085E-2</v>
      </c>
      <c r="L24">
        <f>AVERAGE(K24:K25)</f>
        <v>1.2248677804774037</v>
      </c>
      <c r="M24">
        <f>STDEV(K24:K25)</f>
        <v>1.681758612425873</v>
      </c>
      <c r="N24">
        <f>M24/SQRT(3)</f>
        <v>0.97096378759604929</v>
      </c>
      <c r="P24" s="1"/>
      <c r="Q24" s="1"/>
      <c r="R24" s="1"/>
      <c r="S24" s="1"/>
      <c r="T24" s="1"/>
    </row>
    <row r="25" spans="4:20">
      <c r="E25">
        <v>33.590000000000003</v>
      </c>
      <c r="F25">
        <v>46.82</v>
      </c>
      <c r="G25">
        <f t="shared" si="10"/>
        <v>13.229999999999997</v>
      </c>
      <c r="H25">
        <f t="shared" si="7"/>
        <v>3.2299999999999969</v>
      </c>
      <c r="I25">
        <f t="shared" si="8"/>
        <v>0.10657936147099481</v>
      </c>
      <c r="K25">
        <f t="shared" si="9"/>
        <v>2.4140506996426172</v>
      </c>
    </row>
    <row r="26" spans="4:20">
      <c r="E26">
        <v>33.57</v>
      </c>
      <c r="F26">
        <v>43.57</v>
      </c>
      <c r="G26">
        <f t="shared" si="10"/>
        <v>10</v>
      </c>
      <c r="H26">
        <f t="shared" si="7"/>
        <v>0</v>
      </c>
      <c r="I26">
        <f t="shared" si="8"/>
        <v>1</v>
      </c>
      <c r="K26">
        <f t="shared" si="9"/>
        <v>22.650264238068196</v>
      </c>
    </row>
    <row r="27" spans="4:20">
      <c r="D27" t="s">
        <v>23</v>
      </c>
      <c r="E27">
        <v>31.24</v>
      </c>
      <c r="F27">
        <v>48.58</v>
      </c>
      <c r="G27">
        <f t="shared" si="10"/>
        <v>17.34</v>
      </c>
      <c r="H27">
        <f t="shared" si="7"/>
        <v>7.34</v>
      </c>
      <c r="I27">
        <f t="shared" si="8"/>
        <v>6.1721977489326337E-3</v>
      </c>
      <c r="K27">
        <f t="shared" si="9"/>
        <v>0.13980190994293387</v>
      </c>
      <c r="L27">
        <f>AVERAGE(K27:K29)</f>
        <v>1.4505225588991006</v>
      </c>
      <c r="M27">
        <f>STDEV(K27:K29)</f>
        <v>1.2071252749079608</v>
      </c>
      <c r="N27">
        <f>M27/SQRT(3)</f>
        <v>0.69693410241371223</v>
      </c>
    </row>
    <row r="28" spans="4:20">
      <c r="E28">
        <v>31.21</v>
      </c>
      <c r="F28">
        <v>44.38</v>
      </c>
      <c r="G28">
        <f t="shared" si="10"/>
        <v>13.170000000000002</v>
      </c>
      <c r="H28">
        <f t="shared" si="7"/>
        <v>3.1700000000000017</v>
      </c>
      <c r="I28">
        <f t="shared" si="8"/>
        <v>0.11110533514582115</v>
      </c>
      <c r="K28">
        <f t="shared" si="9"/>
        <v>2.5165651993119744</v>
      </c>
    </row>
    <row r="29" spans="4:20">
      <c r="E29">
        <v>31.11</v>
      </c>
      <c r="F29">
        <v>44.85</v>
      </c>
      <c r="G29">
        <f t="shared" si="10"/>
        <v>13.740000000000002</v>
      </c>
      <c r="H29">
        <f t="shared" si="7"/>
        <v>3.740000000000002</v>
      </c>
      <c r="I29">
        <f t="shared" si="8"/>
        <v>7.4842419038682925E-2</v>
      </c>
      <c r="K29">
        <f t="shared" si="9"/>
        <v>1.6952005674423942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N42"/>
  <sheetViews>
    <sheetView workbookViewId="0">
      <selection activeCell="J10" sqref="J10"/>
    </sheetView>
  </sheetViews>
  <sheetFormatPr baseColWidth="10" defaultColWidth="8.83203125" defaultRowHeight="14" x14ac:dyDescent="0"/>
  <sheetData>
    <row r="2" spans="4:14">
      <c r="E2" t="s">
        <v>0</v>
      </c>
      <c r="F2" t="s">
        <v>1</v>
      </c>
      <c r="G2" t="s">
        <v>2</v>
      </c>
      <c r="H2" t="s">
        <v>3</v>
      </c>
      <c r="J2" t="s">
        <v>37</v>
      </c>
    </row>
    <row r="3" spans="4:14">
      <c r="D3" t="s">
        <v>10</v>
      </c>
      <c r="E3">
        <v>1</v>
      </c>
      <c r="F3">
        <v>2.1</v>
      </c>
      <c r="G3">
        <v>0.51</v>
      </c>
      <c r="H3">
        <v>2.2999999999999998</v>
      </c>
      <c r="J3">
        <v>0.19</v>
      </c>
    </row>
    <row r="4" spans="4:14">
      <c r="D4" t="s">
        <v>11</v>
      </c>
      <c r="E4">
        <v>1</v>
      </c>
      <c r="F4">
        <v>2.2999999999999998</v>
      </c>
      <c r="G4">
        <v>0.98</v>
      </c>
      <c r="H4">
        <v>1.44</v>
      </c>
      <c r="J4">
        <v>0.02</v>
      </c>
    </row>
    <row r="5" spans="4:14">
      <c r="D5" t="s">
        <v>26</v>
      </c>
      <c r="E5">
        <v>1</v>
      </c>
      <c r="F5">
        <v>1.35</v>
      </c>
      <c r="G5">
        <v>1.3</v>
      </c>
      <c r="H5">
        <v>1.76</v>
      </c>
      <c r="J5">
        <v>1E-3</v>
      </c>
    </row>
    <row r="6" spans="4:14">
      <c r="D6" t="s">
        <v>27</v>
      </c>
      <c r="E6">
        <v>1</v>
      </c>
      <c r="F6">
        <v>2.1</v>
      </c>
      <c r="G6">
        <v>1.5</v>
      </c>
      <c r="H6">
        <v>1.37</v>
      </c>
      <c r="J6">
        <v>8.9999999999999993E-3</v>
      </c>
    </row>
    <row r="7" spans="4:14">
      <c r="D7" t="s">
        <v>4</v>
      </c>
      <c r="E7">
        <f>AVERAGE(E3:E6)</f>
        <v>1</v>
      </c>
      <c r="F7">
        <f t="shared" ref="F7:H7" si="0">AVERAGE(F3:F6)</f>
        <v>1.9624999999999999</v>
      </c>
      <c r="G7">
        <f t="shared" si="0"/>
        <v>1.0725</v>
      </c>
      <c r="H7">
        <f t="shared" si="0"/>
        <v>1.7175</v>
      </c>
      <c r="J7">
        <f>AVERAGE(J3:J6)</f>
        <v>5.5E-2</v>
      </c>
    </row>
    <row r="8" spans="4:14">
      <c r="E8">
        <f>STDEV(E3:E6)</f>
        <v>0</v>
      </c>
      <c r="F8">
        <f t="shared" ref="F8:H8" si="1">STDEV(F3:F6)</f>
        <v>0.4190763653560054</v>
      </c>
      <c r="G8">
        <f t="shared" si="1"/>
        <v>0.43184680925840663</v>
      </c>
      <c r="H8">
        <f t="shared" si="1"/>
        <v>0.42382189655561653</v>
      </c>
    </row>
    <row r="9" spans="4:14">
      <c r="D9" t="s">
        <v>25</v>
      </c>
      <c r="E9">
        <f>E8/SQRT(3)</f>
        <v>0</v>
      </c>
      <c r="F9">
        <f t="shared" ref="F9:H9" si="2">F8/SQRT(3)</f>
        <v>0.2419538523492997</v>
      </c>
      <c r="G9">
        <f t="shared" si="2"/>
        <v>0.24932687157402206</v>
      </c>
      <c r="H9">
        <f t="shared" si="2"/>
        <v>0.24469368606484293</v>
      </c>
    </row>
    <row r="12" spans="4:14">
      <c r="E12" t="s">
        <v>12</v>
      </c>
      <c r="F12" t="s">
        <v>13</v>
      </c>
      <c r="G12" t="s">
        <v>14</v>
      </c>
      <c r="H12" t="s">
        <v>24</v>
      </c>
      <c r="I12" t="s">
        <v>16</v>
      </c>
      <c r="J12" t="s">
        <v>4</v>
      </c>
      <c r="K12" t="s">
        <v>17</v>
      </c>
      <c r="L12" t="s">
        <v>4</v>
      </c>
      <c r="M12" t="s">
        <v>18</v>
      </c>
      <c r="N12" t="s">
        <v>19</v>
      </c>
    </row>
    <row r="13" spans="4:14">
      <c r="D13" t="s">
        <v>0</v>
      </c>
      <c r="E13">
        <v>33.119999999999997</v>
      </c>
      <c r="F13">
        <v>38.590000000000003</v>
      </c>
      <c r="G13">
        <f>F13-E13</f>
        <v>5.470000000000006</v>
      </c>
      <c r="H13">
        <f t="shared" ref="H13:H24" si="3">G13-G$18</f>
        <v>1.6400000000000006</v>
      </c>
      <c r="I13">
        <f t="shared" ref="I13:I24" si="4">POWER(2,-H13)</f>
        <v>0.32085647439072595</v>
      </c>
      <c r="J13">
        <f>AVERAGE(I13:I15)</f>
        <v>0.43110271295297614</v>
      </c>
      <c r="K13">
        <f t="shared" ref="K13:K24" si="5">I13/J$13</f>
        <v>0.74426920719871315</v>
      </c>
      <c r="L13">
        <f>AVERAGE(K13:K15)</f>
        <v>1</v>
      </c>
      <c r="M13">
        <f>STDEV(K13:K15)</f>
        <v>0.34229298380902451</v>
      </c>
      <c r="N13">
        <f>M13/SQRT(3)</f>
        <v>0.19762294634386052</v>
      </c>
    </row>
    <row r="14" spans="4:14">
      <c r="E14">
        <v>32.42</v>
      </c>
      <c r="F14">
        <v>37.67</v>
      </c>
      <c r="G14">
        <f t="shared" ref="G14:G24" si="6">F14-E14</f>
        <v>5.25</v>
      </c>
      <c r="H14">
        <f t="shared" si="3"/>
        <v>1.4199999999999946</v>
      </c>
      <c r="I14">
        <f t="shared" si="4"/>
        <v>0.37371231215873602</v>
      </c>
      <c r="K14">
        <f t="shared" si="5"/>
        <v>0.86687534299859492</v>
      </c>
    </row>
    <row r="15" spans="4:14">
      <c r="E15">
        <v>32.32</v>
      </c>
      <c r="F15">
        <v>36.89</v>
      </c>
      <c r="G15">
        <f t="shared" si="6"/>
        <v>4.57</v>
      </c>
      <c r="H15">
        <f t="shared" si="3"/>
        <v>0.73999999999999488</v>
      </c>
      <c r="I15">
        <f t="shared" si="4"/>
        <v>0.59873935230946651</v>
      </c>
      <c r="K15">
        <f t="shared" si="5"/>
        <v>1.3888554498026919</v>
      </c>
    </row>
    <row r="16" spans="4:14">
      <c r="D16" t="s">
        <v>5</v>
      </c>
      <c r="E16">
        <v>33.409999999999997</v>
      </c>
      <c r="F16">
        <v>37.67</v>
      </c>
      <c r="G16">
        <f t="shared" si="6"/>
        <v>4.2600000000000051</v>
      </c>
      <c r="H16">
        <f t="shared" si="3"/>
        <v>0.42999999999999972</v>
      </c>
      <c r="I16">
        <f t="shared" si="4"/>
        <v>0.74226178531452469</v>
      </c>
      <c r="J16">
        <f>AVERAGE(I16:I18)</f>
        <v>0.91178476025052069</v>
      </c>
      <c r="K16">
        <f t="shared" si="5"/>
        <v>1.7217747952226159</v>
      </c>
      <c r="L16">
        <f>AVERAGE(K16:K18)</f>
        <v>2.1150058509373761</v>
      </c>
      <c r="M16">
        <f>STDEV(K16:K18)</f>
        <v>0.34064230581182736</v>
      </c>
      <c r="N16">
        <f>M16/SQRT(3)</f>
        <v>0.19666992695783336</v>
      </c>
    </row>
    <row r="17" spans="4:14">
      <c r="E17">
        <v>32.86</v>
      </c>
      <c r="F17">
        <v>36.700000000000003</v>
      </c>
      <c r="G17">
        <f t="shared" si="6"/>
        <v>3.8400000000000034</v>
      </c>
      <c r="H17">
        <f t="shared" si="3"/>
        <v>9.9999999999980105E-3</v>
      </c>
      <c r="I17">
        <f t="shared" si="4"/>
        <v>0.99309249543703737</v>
      </c>
      <c r="K17">
        <f t="shared" si="5"/>
        <v>2.3036099416645563</v>
      </c>
    </row>
    <row r="18" spans="4:14">
      <c r="E18">
        <v>32.659999999999997</v>
      </c>
      <c r="F18">
        <v>36.49</v>
      </c>
      <c r="G18">
        <f t="shared" si="6"/>
        <v>3.8300000000000054</v>
      </c>
      <c r="H18">
        <f t="shared" si="3"/>
        <v>0</v>
      </c>
      <c r="I18">
        <f t="shared" si="4"/>
        <v>1</v>
      </c>
      <c r="K18">
        <f t="shared" si="5"/>
        <v>2.319632815924956</v>
      </c>
    </row>
    <row r="19" spans="4:14">
      <c r="D19" t="s">
        <v>6</v>
      </c>
      <c r="E19">
        <v>32.17</v>
      </c>
      <c r="F19">
        <v>39.01</v>
      </c>
      <c r="G19">
        <f t="shared" si="6"/>
        <v>6.8399999999999963</v>
      </c>
      <c r="H19">
        <f t="shared" si="3"/>
        <v>3.0099999999999909</v>
      </c>
      <c r="I19">
        <f t="shared" si="4"/>
        <v>0.1241365619296303</v>
      </c>
      <c r="K19">
        <f t="shared" si="5"/>
        <v>0.28795124270807099</v>
      </c>
      <c r="L19">
        <f>AVERAGE(K19:K21)</f>
        <v>0.51179823530569124</v>
      </c>
      <c r="M19">
        <f>STDEV(K19:K20)</f>
        <v>0.23284019254990979</v>
      </c>
      <c r="N19">
        <f>M19/SQRT(3)</f>
        <v>0.13443034784685473</v>
      </c>
    </row>
    <row r="20" spans="4:14">
      <c r="E20">
        <v>31.92</v>
      </c>
      <c r="F20">
        <v>37.659999999999997</v>
      </c>
      <c r="G20">
        <f t="shared" si="6"/>
        <v>5.7399999999999949</v>
      </c>
      <c r="H20">
        <f t="shared" si="3"/>
        <v>1.9099999999999895</v>
      </c>
      <c r="I20">
        <f t="shared" si="4"/>
        <v>0.26609254561334189</v>
      </c>
      <c r="K20">
        <f t="shared" si="5"/>
        <v>0.61723700087771605</v>
      </c>
    </row>
    <row r="21" spans="4:14">
      <c r="E21">
        <v>31.15</v>
      </c>
      <c r="F21">
        <v>36.86</v>
      </c>
      <c r="G21">
        <f t="shared" si="6"/>
        <v>5.7100000000000009</v>
      </c>
      <c r="H21">
        <f t="shared" si="3"/>
        <v>1.8799999999999955</v>
      </c>
      <c r="I21">
        <f t="shared" si="4"/>
        <v>0.27168371563151539</v>
      </c>
      <c r="K21">
        <f t="shared" si="5"/>
        <v>0.63020646233128697</v>
      </c>
    </row>
    <row r="22" spans="4:14">
      <c r="D22" t="s">
        <v>7</v>
      </c>
      <c r="E22">
        <v>35.31</v>
      </c>
      <c r="F22">
        <v>40.78</v>
      </c>
      <c r="G22">
        <f t="shared" si="6"/>
        <v>5.4699999999999989</v>
      </c>
      <c r="H22">
        <f t="shared" si="3"/>
        <v>1.6399999999999935</v>
      </c>
      <c r="I22">
        <f t="shared" si="4"/>
        <v>0.32085647439072751</v>
      </c>
      <c r="K22">
        <f t="shared" si="5"/>
        <v>0.7442692071987167</v>
      </c>
      <c r="L22">
        <f>AVERAGE(K22:K24)</f>
        <v>1.4416216849852432</v>
      </c>
      <c r="M22">
        <f>STDEV(K22:K24)</f>
        <v>1.0034760043567466</v>
      </c>
      <c r="N22">
        <f>M22/SQRT(3)</f>
        <v>0.5793571412406977</v>
      </c>
    </row>
    <row r="23" spans="4:14">
      <c r="E23">
        <v>34.92</v>
      </c>
      <c r="F23">
        <v>39.979999999999997</v>
      </c>
      <c r="G23">
        <f t="shared" si="6"/>
        <v>5.0599999999999952</v>
      </c>
      <c r="H23">
        <f t="shared" si="3"/>
        <v>1.2299999999999898</v>
      </c>
      <c r="I23">
        <f t="shared" si="4"/>
        <v>0.42631744588398135</v>
      </c>
      <c r="K23">
        <f t="shared" si="5"/>
        <v>0.98889993747379468</v>
      </c>
    </row>
    <row r="24" spans="4:14">
      <c r="E24">
        <v>34.56</v>
      </c>
      <c r="F24">
        <v>38.229999999999997</v>
      </c>
      <c r="G24">
        <f t="shared" si="6"/>
        <v>3.6699999999999946</v>
      </c>
      <c r="H24">
        <f t="shared" si="3"/>
        <v>-0.1600000000000108</v>
      </c>
      <c r="I24">
        <f t="shared" si="4"/>
        <v>1.1172871380722282</v>
      </c>
      <c r="K24">
        <f t="shared" si="5"/>
        <v>2.5916959102832178</v>
      </c>
    </row>
    <row r="30" spans="4:14">
      <c r="E30" t="s">
        <v>12</v>
      </c>
      <c r="F30" t="s">
        <v>13</v>
      </c>
      <c r="G30" t="s">
        <v>14</v>
      </c>
      <c r="H30" t="s">
        <v>15</v>
      </c>
      <c r="I30" t="s">
        <v>16</v>
      </c>
      <c r="J30" t="s">
        <v>4</v>
      </c>
      <c r="K30" t="s">
        <v>17</v>
      </c>
      <c r="L30" t="s">
        <v>4</v>
      </c>
      <c r="M30" t="s">
        <v>18</v>
      </c>
      <c r="N30" t="s">
        <v>19</v>
      </c>
    </row>
    <row r="31" spans="4:14">
      <c r="D31" t="s">
        <v>0</v>
      </c>
      <c r="E31">
        <v>33.020000000000003</v>
      </c>
      <c r="F31">
        <v>38.08</v>
      </c>
      <c r="G31">
        <f>F31-E31</f>
        <v>5.0599999999999952</v>
      </c>
      <c r="H31">
        <f t="shared" ref="H31:H42" si="7">G31-G$42</f>
        <v>1.519999999999996</v>
      </c>
      <c r="I31">
        <f t="shared" ref="I31:I36" si="8">POWER(2,-H31)</f>
        <v>0.34868591658760234</v>
      </c>
      <c r="J31">
        <f>AVERAGE(I31:I33)</f>
        <v>0.33393598737131452</v>
      </c>
      <c r="K31">
        <f>I31/J$31</f>
        <v>1.0441699300886875</v>
      </c>
      <c r="L31">
        <f>AVERAGE(K31:K33)</f>
        <v>0.99999999999999967</v>
      </c>
      <c r="M31">
        <f>STDEV(K31:K33)</f>
        <v>4.5009575086882032E-2</v>
      </c>
      <c r="N31">
        <f>M31/SQRT(3)</f>
        <v>2.5986290292522016E-2</v>
      </c>
    </row>
    <row r="32" spans="4:14">
      <c r="E32">
        <v>32.659999999999997</v>
      </c>
      <c r="F32">
        <v>37.78</v>
      </c>
      <c r="G32">
        <f t="shared" ref="G32:G36" si="9">F32-E32</f>
        <v>5.1200000000000045</v>
      </c>
      <c r="H32">
        <f t="shared" si="7"/>
        <v>1.5800000000000054</v>
      </c>
      <c r="I32">
        <f t="shared" si="8"/>
        <v>0.33448188869652679</v>
      </c>
      <c r="K32">
        <f t="shared" ref="K32:K36" si="10">I32/J$31</f>
        <v>1.0016347484124413</v>
      </c>
    </row>
    <row r="33" spans="4:14">
      <c r="E33">
        <v>32.369999999999997</v>
      </c>
      <c r="F33">
        <v>37.56</v>
      </c>
      <c r="G33">
        <f t="shared" si="9"/>
        <v>5.1900000000000048</v>
      </c>
      <c r="H33">
        <f t="shared" si="7"/>
        <v>1.6500000000000057</v>
      </c>
      <c r="I33">
        <f t="shared" si="8"/>
        <v>0.31864015682981428</v>
      </c>
      <c r="K33">
        <f t="shared" si="10"/>
        <v>0.95419532149887065</v>
      </c>
    </row>
    <row r="34" spans="4:14">
      <c r="D34" t="s">
        <v>5</v>
      </c>
      <c r="E34">
        <v>33.32</v>
      </c>
      <c r="F34">
        <v>37.11</v>
      </c>
      <c r="G34">
        <f t="shared" si="9"/>
        <v>3.7899999999999991</v>
      </c>
      <c r="H34">
        <f t="shared" si="7"/>
        <v>0.25</v>
      </c>
      <c r="I34">
        <f t="shared" si="8"/>
        <v>0.84089641525371461</v>
      </c>
      <c r="J34">
        <f>AVERAGE(I34:I36)</f>
        <v>0.77592075040151764</v>
      </c>
      <c r="K34">
        <f t="shared" si="10"/>
        <v>2.5181365502805</v>
      </c>
      <c r="L34">
        <f>AVERAGE(K34:K36)</f>
        <v>2.3235613403318092</v>
      </c>
      <c r="M34">
        <f>STDEV(K34:K36)</f>
        <v>0.27950943570553188</v>
      </c>
      <c r="N34">
        <f>M34/SQRT(3)</f>
        <v>0.16137484794562923</v>
      </c>
    </row>
    <row r="35" spans="4:14">
      <c r="E35">
        <v>32.770000000000003</v>
      </c>
      <c r="F35">
        <v>36.89</v>
      </c>
      <c r="G35">
        <f t="shared" si="9"/>
        <v>4.1199999999999974</v>
      </c>
      <c r="H35">
        <f t="shared" si="7"/>
        <v>0.57999999999999829</v>
      </c>
      <c r="I35">
        <f t="shared" si="8"/>
        <v>0.6689637773930569</v>
      </c>
      <c r="K35">
        <f t="shared" si="10"/>
        <v>2.0032694968248923</v>
      </c>
    </row>
    <row r="36" spans="4:14">
      <c r="E36">
        <v>32.700000000000003</v>
      </c>
      <c r="F36">
        <v>36.53</v>
      </c>
      <c r="G36">
        <f t="shared" si="9"/>
        <v>3.8299999999999983</v>
      </c>
      <c r="H36">
        <f t="shared" si="7"/>
        <v>0.28999999999999915</v>
      </c>
      <c r="I36">
        <f t="shared" si="8"/>
        <v>0.81790205855778164</v>
      </c>
      <c r="K36">
        <f t="shared" si="10"/>
        <v>2.4492779738900352</v>
      </c>
    </row>
    <row r="37" spans="4:14">
      <c r="D37" t="s">
        <v>6</v>
      </c>
      <c r="E37">
        <v>31.24</v>
      </c>
      <c r="F37">
        <v>36.51</v>
      </c>
      <c r="G37">
        <f t="shared" ref="G37:G42" si="11">F37-E37</f>
        <v>5.27</v>
      </c>
      <c r="H37">
        <f t="shared" si="7"/>
        <v>1.7300000000000004</v>
      </c>
      <c r="I37">
        <f t="shared" ref="I37:I42" si="12">POWER(2,-H37)</f>
        <v>0.30145195692269006</v>
      </c>
      <c r="K37">
        <f t="shared" ref="K37:K42" si="13">I37/J$31</f>
        <v>0.90272378037379841</v>
      </c>
      <c r="L37">
        <f>AVERAGE(K37:K39)</f>
        <v>0.98590808429596521</v>
      </c>
      <c r="M37">
        <f>STDEV(K37:K39)</f>
        <v>0.12275818342714988</v>
      </c>
      <c r="N37">
        <f>M37/SQRT(3)</f>
        <v>7.0874470246894444E-2</v>
      </c>
    </row>
    <row r="38" spans="4:14">
      <c r="E38">
        <v>31.21</v>
      </c>
      <c r="F38">
        <v>36.44</v>
      </c>
      <c r="G38">
        <f t="shared" si="11"/>
        <v>5.2299999999999969</v>
      </c>
      <c r="H38">
        <f t="shared" si="7"/>
        <v>1.6899999999999977</v>
      </c>
      <c r="I38">
        <f t="shared" si="12"/>
        <v>0.30992692498474717</v>
      </c>
      <c r="K38">
        <f t="shared" si="13"/>
        <v>0.9281028002535382</v>
      </c>
    </row>
    <row r="39" spans="4:14">
      <c r="E39">
        <v>31.11</v>
      </c>
      <c r="F39">
        <v>36.06</v>
      </c>
      <c r="G39">
        <f t="shared" si="11"/>
        <v>4.9500000000000028</v>
      </c>
      <c r="H39">
        <f t="shared" si="7"/>
        <v>1.4100000000000037</v>
      </c>
      <c r="I39">
        <f t="shared" si="12"/>
        <v>0.37631168685276584</v>
      </c>
      <c r="K39">
        <f t="shared" si="13"/>
        <v>1.1268976722605593</v>
      </c>
    </row>
    <row r="40" spans="4:14">
      <c r="D40" t="s">
        <v>7</v>
      </c>
      <c r="E40">
        <v>33.75</v>
      </c>
      <c r="F40">
        <v>37.86</v>
      </c>
      <c r="G40">
        <f t="shared" si="11"/>
        <v>4.1099999999999994</v>
      </c>
      <c r="H40">
        <f t="shared" si="7"/>
        <v>0.57000000000000028</v>
      </c>
      <c r="I40">
        <f t="shared" si="12"/>
        <v>0.673616788432845</v>
      </c>
      <c r="K40">
        <f t="shared" si="13"/>
        <v>2.0172033380871528</v>
      </c>
      <c r="L40">
        <f>AVERAGE(K40:K42)</f>
        <v>2.3912580821768565</v>
      </c>
      <c r="M40">
        <f>STDEV(K40:K41)</f>
        <v>0.10237609938582257</v>
      </c>
      <c r="N40">
        <f>M40/SQRT(3)</f>
        <v>5.9106868538988541E-2</v>
      </c>
    </row>
    <row r="41" spans="4:14">
      <c r="E41">
        <v>33.590000000000003</v>
      </c>
      <c r="F41">
        <v>37.6</v>
      </c>
      <c r="G41">
        <f t="shared" si="11"/>
        <v>4.009999999999998</v>
      </c>
      <c r="H41">
        <f t="shared" si="7"/>
        <v>0.46999999999999886</v>
      </c>
      <c r="I41">
        <f t="shared" si="12"/>
        <v>0.72196459776124866</v>
      </c>
      <c r="K41">
        <f t="shared" si="13"/>
        <v>2.161985006301439</v>
      </c>
    </row>
    <row r="42" spans="4:14">
      <c r="E42">
        <v>33.57</v>
      </c>
      <c r="F42">
        <v>37.11</v>
      </c>
      <c r="G42">
        <f t="shared" si="11"/>
        <v>3.5399999999999991</v>
      </c>
      <c r="H42">
        <f t="shared" si="7"/>
        <v>0</v>
      </c>
      <c r="I42">
        <f t="shared" si="12"/>
        <v>1</v>
      </c>
      <c r="K42">
        <f t="shared" si="13"/>
        <v>2.9945859021419778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7 AP2a</vt:lpstr>
      <vt:lpstr>Fig 7a PCNS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2017-08-14T15:07:38Z</dcterms:modified>
</cp:coreProperties>
</file>