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filterPrivacy="1" autoCompressPictures="0"/>
  <bookViews>
    <workbookView xWindow="0" yWindow="0" windowWidth="22260" windowHeight="12640"/>
  </bookViews>
  <sheets>
    <sheet name="Fig 8c Ap luc" sheetId="1" r:id="rId1"/>
    <sheet name="Fig 8 b" sheetId="2" r:id="rId2"/>
    <sheet name="Fig 8 a" sheetId="3" r:id="rId3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3" l="1"/>
  <c r="G17" i="3"/>
  <c r="K15" i="3"/>
  <c r="F26" i="2"/>
  <c r="G26" i="2"/>
  <c r="E26" i="2"/>
  <c r="I24" i="2"/>
  <c r="I15" i="3"/>
  <c r="H15" i="3"/>
  <c r="H16" i="3"/>
  <c r="F17" i="3"/>
  <c r="H30" i="3"/>
  <c r="I30" i="3"/>
  <c r="H29" i="3"/>
  <c r="H28" i="3"/>
  <c r="H27" i="3"/>
  <c r="H26" i="3"/>
  <c r="H25" i="3"/>
  <c r="H24" i="3"/>
  <c r="H23" i="3"/>
  <c r="H22" i="3"/>
  <c r="E24" i="2"/>
  <c r="E25" i="2"/>
  <c r="F24" i="2"/>
  <c r="F25" i="2"/>
  <c r="G24" i="2"/>
  <c r="G25" i="2"/>
  <c r="I25" i="3"/>
  <c r="J25" i="3"/>
  <c r="I29" i="3"/>
  <c r="I22" i="3"/>
  <c r="J22" i="3"/>
  <c r="I26" i="3"/>
  <c r="J26" i="3"/>
  <c r="I23" i="3"/>
  <c r="I27" i="3"/>
  <c r="J27" i="3"/>
  <c r="I24" i="3"/>
  <c r="J24" i="3"/>
  <c r="I28" i="3"/>
  <c r="J28" i="3"/>
  <c r="G15" i="3"/>
  <c r="G16" i="3"/>
  <c r="J29" i="3"/>
  <c r="J30" i="3"/>
  <c r="J23" i="3"/>
  <c r="G39" i="2"/>
  <c r="H39" i="2"/>
  <c r="I39" i="2"/>
  <c r="G38" i="2"/>
  <c r="H38" i="2"/>
  <c r="I38" i="2"/>
  <c r="G37" i="2"/>
  <c r="H37" i="2"/>
  <c r="I37" i="2"/>
  <c r="G36" i="2"/>
  <c r="H36" i="2"/>
  <c r="I36" i="2"/>
  <c r="G35" i="2"/>
  <c r="H35" i="2"/>
  <c r="I35" i="2"/>
  <c r="G34" i="2"/>
  <c r="H34" i="2"/>
  <c r="I34" i="2"/>
  <c r="G33" i="2"/>
  <c r="H33" i="2"/>
  <c r="I33" i="2"/>
  <c r="G32" i="2"/>
  <c r="H32" i="2"/>
  <c r="I32" i="2"/>
  <c r="G31" i="2"/>
  <c r="H31" i="2"/>
  <c r="I31" i="2"/>
  <c r="J31" i="2"/>
  <c r="K35" i="2"/>
  <c r="J37" i="2"/>
  <c r="K37" i="2"/>
  <c r="K22" i="3"/>
  <c r="L23" i="3"/>
  <c r="K25" i="3"/>
  <c r="K28" i="3"/>
  <c r="J34" i="2"/>
  <c r="K32" i="2"/>
  <c r="K36" i="2"/>
  <c r="K31" i="2"/>
  <c r="K33" i="2"/>
  <c r="M31" i="2"/>
  <c r="N31" i="2"/>
  <c r="K38" i="2"/>
  <c r="M37" i="2"/>
  <c r="N37" i="2"/>
  <c r="K34" i="2"/>
  <c r="M34" i="2"/>
  <c r="N34" i="2"/>
  <c r="K39" i="2"/>
  <c r="L27" i="3"/>
  <c r="L24" i="3"/>
  <c r="L22" i="3"/>
  <c r="N22" i="3"/>
  <c r="O22" i="3"/>
  <c r="L26" i="3"/>
  <c r="L30" i="3"/>
  <c r="L28" i="3"/>
  <c r="L29" i="3"/>
  <c r="L25" i="3"/>
  <c r="L34" i="2"/>
  <c r="L31" i="2"/>
  <c r="L37" i="2"/>
  <c r="N25" i="3"/>
  <c r="O25" i="3"/>
  <c r="M25" i="3"/>
  <c r="M22" i="3"/>
  <c r="N28" i="3"/>
  <c r="O28" i="3"/>
  <c r="M28" i="3"/>
  <c r="N26" i="1"/>
  <c r="O26" i="1"/>
  <c r="N25" i="1"/>
  <c r="O25" i="1"/>
  <c r="N24" i="1"/>
  <c r="O24" i="1"/>
  <c r="N23" i="1"/>
  <c r="O23" i="1"/>
  <c r="N22" i="1"/>
  <c r="O22" i="1"/>
  <c r="N21" i="1"/>
  <c r="O21" i="1"/>
  <c r="N18" i="1"/>
  <c r="O18" i="1"/>
  <c r="N17" i="1"/>
  <c r="O17" i="1"/>
  <c r="N16" i="1"/>
  <c r="O16" i="1"/>
  <c r="N15" i="1"/>
  <c r="O15" i="1"/>
  <c r="N14" i="1"/>
  <c r="O14" i="1"/>
  <c r="N13" i="1"/>
  <c r="O13" i="1"/>
  <c r="N10" i="1"/>
  <c r="O10" i="1"/>
  <c r="N9" i="1"/>
  <c r="O9" i="1"/>
  <c r="N8" i="1"/>
  <c r="O8" i="1"/>
  <c r="N7" i="1"/>
  <c r="O7" i="1"/>
  <c r="N6" i="1"/>
  <c r="O6" i="1"/>
  <c r="N5" i="1"/>
  <c r="O5" i="1"/>
  <c r="L52" i="1"/>
  <c r="L53" i="1"/>
  <c r="K52" i="1"/>
  <c r="K53" i="1"/>
  <c r="J52" i="1"/>
  <c r="J53" i="1"/>
  <c r="I52" i="1"/>
  <c r="I53" i="1"/>
  <c r="H52" i="1"/>
  <c r="H53" i="1"/>
  <c r="G52" i="1"/>
  <c r="G53" i="1"/>
  <c r="L51" i="1"/>
  <c r="K51" i="1"/>
  <c r="J51" i="1"/>
  <c r="I51" i="1"/>
  <c r="H51" i="1"/>
  <c r="G51" i="1"/>
</calcChain>
</file>

<file path=xl/sharedStrings.xml><?xml version="1.0" encoding="utf-8"?>
<sst xmlns="http://schemas.openxmlformats.org/spreadsheetml/2006/main" count="102" uniqueCount="48">
  <si>
    <t>CS2</t>
  </si>
  <si>
    <t>ADAM13</t>
  </si>
  <si>
    <t>Smad2</t>
  </si>
  <si>
    <t>ADAM13+SMAD2</t>
  </si>
  <si>
    <t>Smad7</t>
  </si>
  <si>
    <t>ADAM13+Smad7</t>
  </si>
  <si>
    <t>Set 1</t>
  </si>
  <si>
    <t>Set 2</t>
  </si>
  <si>
    <t>Set 3</t>
  </si>
  <si>
    <t>Ranilla</t>
  </si>
  <si>
    <t>Apluc</t>
  </si>
  <si>
    <t>Apluc/Ranilla</t>
  </si>
  <si>
    <t>Fold change</t>
  </si>
  <si>
    <t>Adam13</t>
  </si>
  <si>
    <t>Adam13+smad2</t>
  </si>
  <si>
    <t>smad7</t>
  </si>
  <si>
    <t>Adam13+smad7</t>
  </si>
  <si>
    <t>NI</t>
  </si>
  <si>
    <t>ADAM13+MOSmad2</t>
  </si>
  <si>
    <t>Avg</t>
  </si>
  <si>
    <t>STD err</t>
  </si>
  <si>
    <t>Set 4</t>
  </si>
  <si>
    <t>Set 5</t>
  </si>
  <si>
    <t>ADAM13RNA</t>
  </si>
  <si>
    <t>MOSmad2+ADAM13RNA</t>
  </si>
  <si>
    <t>GAPDH cT</t>
  </si>
  <si>
    <t>AP2a cT</t>
  </si>
  <si>
    <t>∆cT</t>
  </si>
  <si>
    <t xml:space="preserve">∆∆cT (Referece Lowest gene value) </t>
  </si>
  <si>
    <t>Power</t>
  </si>
  <si>
    <t>Avg power treatment/Avg power NI</t>
  </si>
  <si>
    <t>SD</t>
  </si>
  <si>
    <t>SEM</t>
  </si>
  <si>
    <t>Set (Extra)</t>
  </si>
  <si>
    <t>A13</t>
  </si>
  <si>
    <t>A13+MOSmad2</t>
  </si>
  <si>
    <t>PCNS cT</t>
  </si>
  <si>
    <t>Std.Dev</t>
  </si>
  <si>
    <t>STd. Err</t>
  </si>
  <si>
    <t>CS2 (Normalized to 1)</t>
  </si>
  <si>
    <t>Std Err</t>
  </si>
  <si>
    <t>Error</t>
  </si>
  <si>
    <t xml:space="preserve">∆∆cT (Referece Lowest ct value) </t>
  </si>
  <si>
    <t>NI Avg Error</t>
  </si>
  <si>
    <t xml:space="preserve">Calculations </t>
  </si>
  <si>
    <t xml:space="preserve">NI </t>
  </si>
  <si>
    <t xml:space="preserve">ADAM13 </t>
  </si>
  <si>
    <t>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</si>
</sst>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O53"/>
  <sheetViews>
    <sheetView tabSelected="1" topLeftCell="A8" workbookViewId="0">
      <selection activeCell="T36" sqref="T36"/>
    </sheetView>
  </sheetViews>
  <sheetFormatPr baseColWidth="10" defaultColWidth="8.83203125" defaultRowHeight="14" x14ac:dyDescent="0"/>
  <sheetData>
    <row r="3" spans="5:15">
      <c r="E3" s="1"/>
      <c r="F3" s="1"/>
      <c r="G3" s="1"/>
      <c r="H3" s="1"/>
      <c r="I3" s="1"/>
    </row>
    <row r="4" spans="5:15">
      <c r="E4" s="1"/>
      <c r="F4" s="1"/>
      <c r="G4" s="1"/>
      <c r="H4" s="1"/>
      <c r="I4" s="1"/>
      <c r="L4" t="s">
        <v>9</v>
      </c>
      <c r="M4" t="s">
        <v>10</v>
      </c>
      <c r="N4" t="s">
        <v>11</v>
      </c>
      <c r="O4" t="s">
        <v>12</v>
      </c>
    </row>
    <row r="5" spans="5:15">
      <c r="E5" s="1"/>
      <c r="F5" s="1"/>
      <c r="G5" s="1"/>
      <c r="H5" s="1"/>
      <c r="I5" s="1"/>
      <c r="K5" t="s">
        <v>0</v>
      </c>
      <c r="L5">
        <v>22345</v>
      </c>
      <c r="M5">
        <v>3216</v>
      </c>
      <c r="N5">
        <f>M5/L5</f>
        <v>0.14392481539494295</v>
      </c>
      <c r="O5">
        <f>N5/0.143925</f>
        <v>0.99999871735239154</v>
      </c>
    </row>
    <row r="6" spans="5:15">
      <c r="E6" s="1"/>
      <c r="F6" s="1"/>
      <c r="G6" s="1"/>
      <c r="H6" s="1"/>
      <c r="I6" s="1"/>
      <c r="K6" t="s">
        <v>13</v>
      </c>
      <c r="L6">
        <v>24561</v>
      </c>
      <c r="M6">
        <v>11452</v>
      </c>
      <c r="N6">
        <f t="shared" ref="N6:N18" si="0">M6/L6</f>
        <v>0.46626766011155896</v>
      </c>
      <c r="O6">
        <f t="shared" ref="O6:O10" si="1">N6/0.143925</f>
        <v>3.2396571833354799</v>
      </c>
    </row>
    <row r="7" spans="5:15">
      <c r="E7" s="1"/>
      <c r="F7" s="1"/>
      <c r="G7" s="1"/>
      <c r="H7" s="1"/>
      <c r="I7" s="1"/>
      <c r="K7" t="s">
        <v>2</v>
      </c>
      <c r="L7">
        <v>19678</v>
      </c>
      <c r="M7">
        <v>3586</v>
      </c>
      <c r="N7">
        <f t="shared" si="0"/>
        <v>0.18223396686655147</v>
      </c>
      <c r="O7">
        <f t="shared" si="1"/>
        <v>1.2661731239642278</v>
      </c>
    </row>
    <row r="8" spans="5:15">
      <c r="E8" s="1"/>
      <c r="F8" s="1"/>
      <c r="G8" s="1"/>
      <c r="H8" s="1"/>
      <c r="I8" s="1"/>
      <c r="K8" t="s">
        <v>14</v>
      </c>
      <c r="L8">
        <v>18213</v>
      </c>
      <c r="M8">
        <v>8774</v>
      </c>
      <c r="N8">
        <f t="shared" si="0"/>
        <v>0.48174380936693573</v>
      </c>
      <c r="O8">
        <f t="shared" si="1"/>
        <v>3.347186446878136</v>
      </c>
    </row>
    <row r="9" spans="5:15">
      <c r="E9" s="1"/>
      <c r="F9" s="1"/>
      <c r="G9" s="1"/>
      <c r="H9" s="1"/>
      <c r="I9" s="1"/>
      <c r="K9" t="s">
        <v>15</v>
      </c>
      <c r="L9">
        <v>27896</v>
      </c>
      <c r="M9">
        <v>4889</v>
      </c>
      <c r="N9">
        <f t="shared" si="0"/>
        <v>0.17525810151993118</v>
      </c>
      <c r="O9">
        <f t="shared" si="1"/>
        <v>1.217704370470253</v>
      </c>
    </row>
    <row r="10" spans="5:15">
      <c r="E10" s="1"/>
      <c r="F10" s="1"/>
      <c r="G10" s="1"/>
      <c r="H10" s="1"/>
      <c r="I10" s="1"/>
      <c r="K10" t="s">
        <v>16</v>
      </c>
      <c r="L10">
        <v>26543</v>
      </c>
      <c r="M10">
        <v>9243</v>
      </c>
      <c r="N10">
        <f t="shared" si="0"/>
        <v>0.34822740458878049</v>
      </c>
      <c r="O10">
        <f t="shared" si="1"/>
        <v>2.4195060245876707</v>
      </c>
    </row>
    <row r="11" spans="5:15">
      <c r="E11" s="1"/>
      <c r="F11" s="1"/>
      <c r="G11" s="1"/>
      <c r="H11" s="1"/>
      <c r="I11" s="1"/>
    </row>
    <row r="12" spans="5:15">
      <c r="E12" s="1"/>
      <c r="F12" s="1"/>
      <c r="G12" s="1"/>
      <c r="H12" s="1"/>
      <c r="I12" s="1"/>
    </row>
    <row r="13" spans="5:15">
      <c r="E13" s="1"/>
      <c r="F13" s="1"/>
      <c r="G13" s="1"/>
      <c r="H13" s="1"/>
      <c r="I13" s="1"/>
      <c r="K13" t="s">
        <v>0</v>
      </c>
      <c r="L13">
        <v>10981</v>
      </c>
      <c r="M13">
        <v>2172</v>
      </c>
      <c r="N13">
        <f t="shared" si="0"/>
        <v>0.19779619342500682</v>
      </c>
      <c r="O13">
        <f>N13/0.197796</f>
        <v>1.0000009779015087</v>
      </c>
    </row>
    <row r="14" spans="5:15">
      <c r="E14" s="1"/>
      <c r="F14" s="1"/>
      <c r="G14" s="1"/>
      <c r="H14" s="1"/>
      <c r="I14" s="1"/>
      <c r="K14" t="s">
        <v>13</v>
      </c>
      <c r="L14">
        <v>9024</v>
      </c>
      <c r="M14">
        <v>5469</v>
      </c>
      <c r="N14">
        <f t="shared" si="0"/>
        <v>0.60605053191489366</v>
      </c>
      <c r="O14">
        <f t="shared" ref="O14:O18" si="2">N14/0.197796</f>
        <v>3.0640181394714436</v>
      </c>
    </row>
    <row r="15" spans="5:15">
      <c r="E15" s="1"/>
      <c r="F15" s="1"/>
      <c r="G15" s="1"/>
      <c r="H15" s="1"/>
      <c r="I15" s="1"/>
      <c r="K15" t="s">
        <v>2</v>
      </c>
      <c r="L15">
        <v>8675</v>
      </c>
      <c r="M15">
        <v>1889</v>
      </c>
      <c r="N15">
        <f t="shared" si="0"/>
        <v>0.21775216138328529</v>
      </c>
      <c r="O15">
        <f t="shared" si="2"/>
        <v>1.100892643851672</v>
      </c>
    </row>
    <row r="16" spans="5:15">
      <c r="E16" s="1"/>
      <c r="F16" s="1"/>
      <c r="G16" s="1"/>
      <c r="H16" s="1"/>
      <c r="I16" s="1"/>
      <c r="K16" t="s">
        <v>14</v>
      </c>
      <c r="L16">
        <v>13212</v>
      </c>
      <c r="M16">
        <v>7162</v>
      </c>
      <c r="N16">
        <f t="shared" si="0"/>
        <v>0.54208295488949443</v>
      </c>
      <c r="O16">
        <f t="shared" si="2"/>
        <v>2.7406163668097152</v>
      </c>
    </row>
    <row r="17" spans="5:15">
      <c r="E17" s="1"/>
      <c r="F17" s="1"/>
      <c r="G17" s="1"/>
      <c r="H17" s="1"/>
      <c r="I17" s="1"/>
      <c r="K17" t="s">
        <v>15</v>
      </c>
      <c r="L17">
        <v>8912</v>
      </c>
      <c r="M17">
        <v>2091</v>
      </c>
      <c r="N17">
        <f t="shared" si="0"/>
        <v>0.23462746858168762</v>
      </c>
      <c r="O17">
        <f t="shared" si="2"/>
        <v>1.1862093701676859</v>
      </c>
    </row>
    <row r="18" spans="5:15">
      <c r="E18" s="1"/>
      <c r="F18" s="1"/>
      <c r="G18" s="1"/>
      <c r="H18" s="1"/>
      <c r="I18" s="1"/>
      <c r="K18" t="s">
        <v>16</v>
      </c>
      <c r="L18">
        <v>13456</v>
      </c>
      <c r="M18">
        <v>7573</v>
      </c>
      <c r="N18">
        <f t="shared" si="0"/>
        <v>0.5627972651605232</v>
      </c>
      <c r="O18">
        <f t="shared" si="2"/>
        <v>2.8453419945829199</v>
      </c>
    </row>
    <row r="19" spans="5:15">
      <c r="E19" s="1"/>
      <c r="F19" s="1"/>
      <c r="G19" s="1"/>
      <c r="H19" s="1"/>
      <c r="I19" s="1"/>
    </row>
    <row r="20" spans="5:15">
      <c r="E20" s="1"/>
      <c r="F20" s="1"/>
      <c r="G20" s="1"/>
      <c r="H20" s="1"/>
      <c r="I20" s="1"/>
    </row>
    <row r="21" spans="5:15">
      <c r="E21" s="1"/>
      <c r="F21" s="1"/>
      <c r="G21" s="1"/>
      <c r="H21" s="1"/>
      <c r="I21" s="1"/>
      <c r="K21" t="s">
        <v>0</v>
      </c>
      <c r="L21">
        <v>23456</v>
      </c>
      <c r="M21">
        <v>5431</v>
      </c>
      <c r="N21">
        <f t="shared" ref="N21:N26" si="3">M21/L21</f>
        <v>0.2315399045020464</v>
      </c>
      <c r="O21">
        <f>N21/0.23154</f>
        <v>0.99999958755310703</v>
      </c>
    </row>
    <row r="22" spans="5:15">
      <c r="E22" s="1"/>
      <c r="F22" s="1"/>
      <c r="G22" s="1"/>
      <c r="H22" s="1"/>
      <c r="I22" s="1"/>
      <c r="K22" t="s">
        <v>13</v>
      </c>
      <c r="L22">
        <v>23791</v>
      </c>
      <c r="M22">
        <v>16721</v>
      </c>
      <c r="N22">
        <f t="shared" si="3"/>
        <v>0.70282880080702792</v>
      </c>
      <c r="O22">
        <f t="shared" ref="O22:O26" si="4">N22/0.23154</f>
        <v>3.0354530569535627</v>
      </c>
    </row>
    <row r="23" spans="5:15">
      <c r="E23" s="1"/>
      <c r="F23" s="1"/>
      <c r="G23" s="1"/>
      <c r="H23" s="1"/>
      <c r="I23" s="1"/>
      <c r="K23" t="s">
        <v>2</v>
      </c>
      <c r="L23">
        <v>19023</v>
      </c>
      <c r="M23">
        <v>4172</v>
      </c>
      <c r="N23">
        <f t="shared" si="3"/>
        <v>0.21931346265047574</v>
      </c>
      <c r="O23">
        <f t="shared" si="4"/>
        <v>0.94719470782791637</v>
      </c>
    </row>
    <row r="24" spans="5:15">
      <c r="E24" s="1"/>
      <c r="F24" s="1"/>
      <c r="G24" s="1"/>
      <c r="H24" s="1"/>
      <c r="I24" s="1"/>
      <c r="K24" t="s">
        <v>14</v>
      </c>
      <c r="L24">
        <v>18725</v>
      </c>
      <c r="M24">
        <v>13325</v>
      </c>
      <c r="N24">
        <f t="shared" si="3"/>
        <v>0.71161548731642188</v>
      </c>
      <c r="O24">
        <f t="shared" si="4"/>
        <v>3.0734019491941864</v>
      </c>
    </row>
    <row r="25" spans="5:15">
      <c r="E25" s="1"/>
      <c r="F25" s="1"/>
      <c r="G25" s="1"/>
      <c r="H25" s="1"/>
      <c r="I25" s="1"/>
      <c r="K25" t="s">
        <v>15</v>
      </c>
      <c r="L25">
        <v>16732</v>
      </c>
      <c r="M25">
        <v>4903</v>
      </c>
      <c r="N25">
        <f t="shared" si="3"/>
        <v>0.29303131723643316</v>
      </c>
      <c r="O25">
        <f t="shared" si="4"/>
        <v>1.2655753530121499</v>
      </c>
    </row>
    <row r="26" spans="5:15">
      <c r="E26" s="1"/>
      <c r="F26" s="1"/>
      <c r="G26" s="1"/>
      <c r="H26" s="1"/>
      <c r="I26" s="1"/>
      <c r="K26" t="s">
        <v>16</v>
      </c>
      <c r="L26">
        <v>21456</v>
      </c>
      <c r="M26">
        <v>14183</v>
      </c>
      <c r="N26">
        <f t="shared" si="3"/>
        <v>0.66102721849366142</v>
      </c>
      <c r="O26">
        <f t="shared" si="4"/>
        <v>2.8549158611629153</v>
      </c>
    </row>
    <row r="27" spans="5:15">
      <c r="E27" s="1"/>
      <c r="F27" s="1"/>
      <c r="G27" s="1"/>
      <c r="H27" s="1"/>
      <c r="I27" s="1"/>
    </row>
    <row r="28" spans="5:15">
      <c r="E28" s="1"/>
      <c r="F28" s="1"/>
      <c r="G28" s="1"/>
      <c r="H28" s="1"/>
      <c r="I28" s="1"/>
    </row>
    <row r="29" spans="5:15">
      <c r="E29" s="1"/>
      <c r="F29" s="1"/>
      <c r="G29" s="1"/>
      <c r="H29" s="1"/>
      <c r="I29" s="1"/>
    </row>
    <row r="30" spans="5:15">
      <c r="E30" s="1"/>
      <c r="F30" s="1"/>
      <c r="G30" s="1"/>
      <c r="H30" s="1"/>
      <c r="I30" s="1"/>
    </row>
    <row r="31" spans="5:15">
      <c r="E31" s="1"/>
      <c r="F31" s="1"/>
      <c r="G31" s="1"/>
      <c r="H31" s="1"/>
      <c r="I31" s="1"/>
    </row>
    <row r="32" spans="5:15">
      <c r="E32" s="1"/>
      <c r="F32" s="1"/>
      <c r="G32" s="1"/>
      <c r="H32" s="1"/>
      <c r="I32" s="1"/>
    </row>
    <row r="33" spans="5:14">
      <c r="E33" s="1"/>
      <c r="F33" s="1"/>
      <c r="G33" s="1"/>
      <c r="H33" s="1"/>
      <c r="I33" s="1"/>
    </row>
    <row r="36" spans="5:14">
      <c r="I36" t="s">
        <v>0</v>
      </c>
      <c r="J36" t="s">
        <v>1</v>
      </c>
      <c r="K36" t="s">
        <v>2</v>
      </c>
      <c r="L36" t="s">
        <v>3</v>
      </c>
      <c r="M36" t="s">
        <v>4</v>
      </c>
      <c r="N36" t="s">
        <v>5</v>
      </c>
    </row>
    <row r="37" spans="5:14">
      <c r="H37" t="s">
        <v>19</v>
      </c>
      <c r="I37">
        <v>1</v>
      </c>
      <c r="J37">
        <v>3.1066666666666669</v>
      </c>
      <c r="K37">
        <v>1.1000000000000001</v>
      </c>
      <c r="L37">
        <v>3</v>
      </c>
      <c r="M37">
        <v>1.2233333333333334</v>
      </c>
      <c r="N37">
        <v>2.9</v>
      </c>
    </row>
    <row r="38" spans="5:14">
      <c r="H38" t="s">
        <v>41</v>
      </c>
      <c r="I38">
        <v>0.01</v>
      </c>
      <c r="J38">
        <v>6.3595946761129771E-2</v>
      </c>
      <c r="K38">
        <v>0.1154700538379249</v>
      </c>
      <c r="L38">
        <v>0.17320508075688765</v>
      </c>
      <c r="M38">
        <v>2.4037008503093284E-2</v>
      </c>
      <c r="N38">
        <v>0.321455025366433</v>
      </c>
    </row>
    <row r="47" spans="5:14">
      <c r="G47" t="s">
        <v>39</v>
      </c>
      <c r="H47" t="s">
        <v>1</v>
      </c>
      <c r="I47" t="s">
        <v>2</v>
      </c>
      <c r="J47" t="s">
        <v>3</v>
      </c>
      <c r="K47" t="s">
        <v>4</v>
      </c>
      <c r="L47" t="s">
        <v>5</v>
      </c>
    </row>
    <row r="48" spans="5:14">
      <c r="F48" t="s">
        <v>6</v>
      </c>
      <c r="G48">
        <v>1</v>
      </c>
      <c r="H48">
        <v>3.22</v>
      </c>
      <c r="I48">
        <v>1.3</v>
      </c>
      <c r="J48">
        <v>3.3</v>
      </c>
      <c r="K48">
        <v>1.21</v>
      </c>
      <c r="L48">
        <v>2.4</v>
      </c>
    </row>
    <row r="49" spans="6:12">
      <c r="F49" t="s">
        <v>7</v>
      </c>
      <c r="G49">
        <v>1</v>
      </c>
      <c r="H49">
        <v>3.1</v>
      </c>
      <c r="I49">
        <v>1.1000000000000001</v>
      </c>
      <c r="J49">
        <v>2.7</v>
      </c>
      <c r="K49">
        <v>1.19</v>
      </c>
      <c r="L49">
        <v>2.8</v>
      </c>
    </row>
    <row r="50" spans="6:12">
      <c r="F50" t="s">
        <v>8</v>
      </c>
      <c r="G50">
        <v>1</v>
      </c>
      <c r="H50">
        <v>3</v>
      </c>
      <c r="I50">
        <v>0.9</v>
      </c>
      <c r="J50">
        <v>3</v>
      </c>
      <c r="K50">
        <v>1.27</v>
      </c>
      <c r="L50">
        <v>3.5</v>
      </c>
    </row>
    <row r="51" spans="6:12">
      <c r="F51" t="s">
        <v>19</v>
      </c>
      <c r="G51">
        <f>AVERAGE(G48:G50)</f>
        <v>1</v>
      </c>
      <c r="H51">
        <f t="shared" ref="H51:L51" si="5">AVERAGE(H48:H50)</f>
        <v>3.1066666666666669</v>
      </c>
      <c r="I51">
        <f t="shared" si="5"/>
        <v>1.1000000000000001</v>
      </c>
      <c r="J51">
        <f t="shared" si="5"/>
        <v>3</v>
      </c>
      <c r="K51">
        <f t="shared" si="5"/>
        <v>1.2233333333333334</v>
      </c>
      <c r="L51">
        <f t="shared" si="5"/>
        <v>2.9</v>
      </c>
    </row>
    <row r="52" spans="6:12">
      <c r="F52" t="s">
        <v>37</v>
      </c>
      <c r="G52">
        <f>STDEV(G48:G50)</f>
        <v>0</v>
      </c>
      <c r="H52">
        <f t="shared" ref="H52:L52" si="6">STDEV(H48:H50)</f>
        <v>0.11015141094572214</v>
      </c>
      <c r="I52">
        <f t="shared" si="6"/>
        <v>0.19999999999999954</v>
      </c>
      <c r="J52">
        <f t="shared" si="6"/>
        <v>0.29999999999999982</v>
      </c>
      <c r="K52">
        <f t="shared" si="6"/>
        <v>4.1633319989322688E-2</v>
      </c>
      <c r="L52">
        <f t="shared" si="6"/>
        <v>0.55677643628300422</v>
      </c>
    </row>
    <row r="53" spans="6:12">
      <c r="F53" t="s">
        <v>38</v>
      </c>
      <c r="G53">
        <f>G52/SQRT(3)</f>
        <v>0</v>
      </c>
      <c r="H53">
        <f t="shared" ref="H53:L53" si="7">H52/SQRT(3)</f>
        <v>6.3595946761129771E-2</v>
      </c>
      <c r="I53">
        <f t="shared" si="7"/>
        <v>0.1154700538379249</v>
      </c>
      <c r="J53">
        <f t="shared" si="7"/>
        <v>0.17320508075688765</v>
      </c>
      <c r="K53">
        <f t="shared" si="7"/>
        <v>2.4037008503093284E-2</v>
      </c>
      <c r="L53">
        <f t="shared" si="7"/>
        <v>0.321455025366433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8:S58"/>
  <sheetViews>
    <sheetView topLeftCell="A13" workbookViewId="0">
      <selection activeCell="I18" sqref="I18:I24"/>
    </sheetView>
  </sheetViews>
  <sheetFormatPr baseColWidth="10" defaultColWidth="8.83203125" defaultRowHeight="14" x14ac:dyDescent="0"/>
  <sheetData>
    <row r="8" spans="18:19">
      <c r="R8" s="1"/>
      <c r="S8" s="1"/>
    </row>
    <row r="9" spans="18:19">
      <c r="R9" s="1"/>
      <c r="S9" s="1"/>
    </row>
    <row r="10" spans="18:19">
      <c r="R10" s="1"/>
      <c r="S10" s="1"/>
    </row>
    <row r="11" spans="18:19">
      <c r="R11" s="1"/>
      <c r="S11" s="1"/>
    </row>
    <row r="12" spans="18:19">
      <c r="R12" s="1"/>
      <c r="S12" s="1"/>
    </row>
    <row r="13" spans="18:19">
      <c r="R13" s="1"/>
      <c r="S13" s="1"/>
    </row>
    <row r="14" spans="18:19">
      <c r="R14" s="1"/>
      <c r="S14" s="1"/>
    </row>
    <row r="15" spans="18:19">
      <c r="R15" s="1"/>
      <c r="S15" s="1"/>
    </row>
    <row r="16" spans="18:19">
      <c r="R16" s="1"/>
      <c r="S16" s="1"/>
    </row>
    <row r="17" spans="4:19">
      <c r="R17" s="1"/>
      <c r="S17" s="1"/>
    </row>
    <row r="18" spans="4:19">
      <c r="E18" t="s">
        <v>45</v>
      </c>
      <c r="F18" t="s">
        <v>46</v>
      </c>
      <c r="G18" t="s">
        <v>18</v>
      </c>
      <c r="I18" t="s">
        <v>43</v>
      </c>
      <c r="R18" s="1"/>
      <c r="S18" s="1"/>
    </row>
    <row r="19" spans="4:19">
      <c r="D19" t="s">
        <v>6</v>
      </c>
      <c r="E19">
        <v>1</v>
      </c>
      <c r="F19" s="1">
        <v>1.98</v>
      </c>
      <c r="G19" s="1">
        <v>1.23</v>
      </c>
      <c r="I19">
        <v>5.0000000000000001E-3</v>
      </c>
      <c r="R19" s="1"/>
      <c r="S19" s="1"/>
    </row>
    <row r="20" spans="4:19">
      <c r="D20" t="s">
        <v>7</v>
      </c>
      <c r="E20">
        <v>1</v>
      </c>
      <c r="F20" s="1">
        <v>1.23</v>
      </c>
      <c r="G20" s="1">
        <v>1.34</v>
      </c>
      <c r="I20">
        <v>1.7999999999999999E-2</v>
      </c>
    </row>
    <row r="21" spans="4:19">
      <c r="D21" t="s">
        <v>8</v>
      </c>
      <c r="E21">
        <v>1</v>
      </c>
      <c r="F21">
        <v>1.76</v>
      </c>
      <c r="G21">
        <v>1.51</v>
      </c>
      <c r="I21">
        <v>2.1000000000000001E-2</v>
      </c>
      <c r="R21" s="1"/>
      <c r="S21" s="1"/>
    </row>
    <row r="22" spans="4:19">
      <c r="D22" t="s">
        <v>21</v>
      </c>
      <c r="E22">
        <v>1</v>
      </c>
      <c r="F22">
        <v>1.6</v>
      </c>
      <c r="G22">
        <v>1.63</v>
      </c>
      <c r="I22">
        <v>1.6E-2</v>
      </c>
      <c r="R22" s="1"/>
      <c r="S22" s="1"/>
    </row>
    <row r="23" spans="4:19">
      <c r="D23" t="s">
        <v>22</v>
      </c>
      <c r="E23">
        <v>1</v>
      </c>
      <c r="F23">
        <v>2.1</v>
      </c>
      <c r="G23">
        <v>1.1000000000000001</v>
      </c>
      <c r="I23">
        <v>1.7999999999999999E-2</v>
      </c>
      <c r="R23" s="1"/>
      <c r="S23" s="1"/>
    </row>
    <row r="24" spans="4:19">
      <c r="D24" t="s">
        <v>19</v>
      </c>
      <c r="E24">
        <f>STDEV(E21:E23)</f>
        <v>0</v>
      </c>
      <c r="F24">
        <f t="shared" ref="F24:G24" si="0">STDEV(F21:F23)</f>
        <v>0.25534290669607218</v>
      </c>
      <c r="G24">
        <f t="shared" si="0"/>
        <v>0.27790885796126147</v>
      </c>
      <c r="I24" s="1">
        <f>AVERAGE(I19:I23)</f>
        <v>1.5599999999999999E-2</v>
      </c>
      <c r="J24" s="1"/>
      <c r="K24" s="1"/>
      <c r="L24" s="1"/>
      <c r="M24" s="1"/>
      <c r="N24" s="1"/>
      <c r="R24" s="1"/>
      <c r="S24" s="1"/>
    </row>
    <row r="25" spans="4:19">
      <c r="D25" t="s">
        <v>20</v>
      </c>
      <c r="E25">
        <f>E24/SQRT(3)</f>
        <v>0</v>
      </c>
      <c r="F25">
        <f t="shared" ref="F25:G25" si="1">F24/SQRT(3)</f>
        <v>0.14742229591663877</v>
      </c>
      <c r="G25">
        <f t="shared" si="1"/>
        <v>0.16045075395411579</v>
      </c>
      <c r="J25" s="1"/>
      <c r="K25" s="1"/>
      <c r="L25" s="1"/>
      <c r="M25" s="1"/>
      <c r="N25" s="1"/>
      <c r="R25" s="1"/>
      <c r="S25" s="1"/>
    </row>
    <row r="26" spans="4:19">
      <c r="D26" t="s">
        <v>19</v>
      </c>
      <c r="E26">
        <f>AVERAGE(E19:E23)</f>
        <v>1</v>
      </c>
      <c r="F26">
        <f t="shared" ref="F26:G26" si="2">AVERAGE(F19:F23)</f>
        <v>1.734</v>
      </c>
      <c r="G26">
        <f t="shared" si="2"/>
        <v>1.3620000000000001</v>
      </c>
      <c r="J26" s="1"/>
      <c r="K26" s="1"/>
      <c r="L26" s="1"/>
      <c r="M26" s="1"/>
      <c r="N26" s="1"/>
      <c r="R26" s="1"/>
      <c r="S26" s="1"/>
    </row>
    <row r="27" spans="4:19">
      <c r="J27" s="1"/>
      <c r="K27" s="1"/>
      <c r="L27" s="1"/>
      <c r="M27" s="1"/>
      <c r="N27" s="1"/>
      <c r="R27" s="1"/>
      <c r="S27" s="1"/>
    </row>
    <row r="28" spans="4:19">
      <c r="R28" s="1"/>
      <c r="S28" s="1"/>
    </row>
    <row r="29" spans="4:19">
      <c r="R29" s="1"/>
      <c r="S29" s="1"/>
    </row>
    <row r="30" spans="4:19">
      <c r="D30" t="s">
        <v>44</v>
      </c>
      <c r="E30" t="s">
        <v>25</v>
      </c>
      <c r="F30" t="s">
        <v>36</v>
      </c>
      <c r="G30" t="s">
        <v>27</v>
      </c>
      <c r="H30" t="s">
        <v>28</v>
      </c>
      <c r="I30" t="s">
        <v>29</v>
      </c>
      <c r="J30" t="s">
        <v>19</v>
      </c>
      <c r="K30" t="s">
        <v>30</v>
      </c>
      <c r="L30" t="s">
        <v>19</v>
      </c>
      <c r="M30" t="s">
        <v>31</v>
      </c>
      <c r="N30" t="s">
        <v>32</v>
      </c>
      <c r="R30" s="1"/>
      <c r="S30" s="1"/>
    </row>
    <row r="31" spans="4:19">
      <c r="D31" t="s">
        <v>17</v>
      </c>
      <c r="E31">
        <v>26.99</v>
      </c>
      <c r="F31">
        <v>30.1</v>
      </c>
      <c r="G31">
        <f>F31-E31</f>
        <v>3.110000000000003</v>
      </c>
      <c r="H31">
        <f t="shared" ref="H31:H39" si="3">G31-I$6</f>
        <v>3.110000000000003</v>
      </c>
      <c r="I31">
        <f t="shared" ref="I31:I39" si="4">POWER(2,-H31)</f>
        <v>0.11582350773629614</v>
      </c>
      <c r="J31">
        <f>AVERAGE(I31:I33)</f>
        <v>0.14863287274850115</v>
      </c>
      <c r="K31">
        <f t="shared" ref="K31:K39" si="5">I31/J$31</f>
        <v>0.77925902658343216</v>
      </c>
      <c r="L31">
        <f>AVERAGE(K31:K33)</f>
        <v>1</v>
      </c>
      <c r="M31">
        <f>STDEV(K31:K33)</f>
        <v>0.19499910626327238</v>
      </c>
      <c r="N31">
        <f>M31/SQRT(3)</f>
        <v>0.11258278649283676</v>
      </c>
      <c r="R31" s="1"/>
      <c r="S31" s="1"/>
    </row>
    <row r="32" spans="4:19">
      <c r="E32">
        <v>26.89</v>
      </c>
      <c r="F32">
        <v>29.54</v>
      </c>
      <c r="G32">
        <f t="shared" ref="G32:G39" si="6">F32-E32</f>
        <v>2.6499999999999986</v>
      </c>
      <c r="H32">
        <f t="shared" si="3"/>
        <v>2.6499999999999986</v>
      </c>
      <c r="I32">
        <f t="shared" si="4"/>
        <v>0.15932007841490795</v>
      </c>
      <c r="K32">
        <f t="shared" si="5"/>
        <v>1.0719033782283844</v>
      </c>
    </row>
    <row r="33" spans="4:14">
      <c r="E33">
        <v>26.89</v>
      </c>
      <c r="F33">
        <v>29.44</v>
      </c>
      <c r="G33">
        <f t="shared" si="6"/>
        <v>2.5500000000000007</v>
      </c>
      <c r="H33">
        <f t="shared" si="3"/>
        <v>2.5500000000000007</v>
      </c>
      <c r="I33">
        <f t="shared" si="4"/>
        <v>0.17075503209429935</v>
      </c>
      <c r="K33">
        <f t="shared" si="5"/>
        <v>1.1488375951881835</v>
      </c>
    </row>
    <row r="34" spans="4:14">
      <c r="D34" t="s">
        <v>34</v>
      </c>
      <c r="E34">
        <v>25.45</v>
      </c>
      <c r="F34">
        <v>27.5</v>
      </c>
      <c r="G34">
        <f t="shared" si="6"/>
        <v>2.0500000000000007</v>
      </c>
      <c r="H34">
        <f t="shared" si="3"/>
        <v>2.0500000000000007</v>
      </c>
      <c r="I34">
        <f t="shared" si="4"/>
        <v>0.24148408223121126</v>
      </c>
      <c r="J34">
        <f>AVERAGE(I34:I36)</f>
        <v>0.26225580677549026</v>
      </c>
      <c r="K34">
        <f t="shared" si="5"/>
        <v>1.6247017080792205</v>
      </c>
      <c r="L34">
        <f>AVERAGE(K34:K36)</f>
        <v>1.7644535958021095</v>
      </c>
      <c r="M34">
        <f>STDEV(K34:K36)</f>
        <v>0.1225220549470651</v>
      </c>
      <c r="N34">
        <f>M34/SQRT(3)</f>
        <v>7.0738141405354157E-2</v>
      </c>
    </row>
    <row r="35" spans="4:14">
      <c r="E35">
        <v>25.43</v>
      </c>
      <c r="F35">
        <v>27.32</v>
      </c>
      <c r="G35">
        <f t="shared" si="6"/>
        <v>1.8900000000000006</v>
      </c>
      <c r="H35">
        <f t="shared" si="3"/>
        <v>1.8900000000000006</v>
      </c>
      <c r="I35">
        <f t="shared" si="4"/>
        <v>0.2698070591261067</v>
      </c>
      <c r="K35">
        <f t="shared" si="5"/>
        <v>1.81525832164088</v>
      </c>
    </row>
    <row r="36" spans="4:14">
      <c r="E36">
        <v>25.25</v>
      </c>
      <c r="F36">
        <v>27.11</v>
      </c>
      <c r="G36">
        <f t="shared" si="6"/>
        <v>1.8599999999999994</v>
      </c>
      <c r="H36">
        <f t="shared" si="3"/>
        <v>1.8599999999999994</v>
      </c>
      <c r="I36">
        <f t="shared" si="4"/>
        <v>0.27547627896915283</v>
      </c>
      <c r="K36">
        <f t="shared" si="5"/>
        <v>1.8534007576862286</v>
      </c>
    </row>
    <row r="37" spans="4:14">
      <c r="D37" t="s">
        <v>35</v>
      </c>
      <c r="E37">
        <v>24.54</v>
      </c>
      <c r="F37">
        <v>27.35</v>
      </c>
      <c r="G37">
        <f t="shared" si="6"/>
        <v>2.8100000000000023</v>
      </c>
      <c r="H37">
        <f t="shared" si="3"/>
        <v>2.8100000000000023</v>
      </c>
      <c r="I37">
        <f t="shared" si="4"/>
        <v>0.14259546448355276</v>
      </c>
      <c r="J37">
        <f>AVERAGE(I37:I39)</f>
        <v>0.17913417453655314</v>
      </c>
      <c r="K37">
        <f t="shared" si="5"/>
        <v>0.95938039712679057</v>
      </c>
      <c r="L37">
        <f>AVERAGE(K37:K39)</f>
        <v>1.2052123546024889</v>
      </c>
      <c r="M37">
        <f>STDEV(K37:K38)</f>
        <v>8.3708751801493272E-2</v>
      </c>
      <c r="N37">
        <f>M37/SQRT(3)</f>
        <v>4.8329270386119713E-2</v>
      </c>
    </row>
    <row r="38" spans="4:14">
      <c r="E38">
        <v>24.32</v>
      </c>
      <c r="F38">
        <v>27.32</v>
      </c>
      <c r="G38">
        <f t="shared" si="6"/>
        <v>3</v>
      </c>
      <c r="H38">
        <f t="shared" si="3"/>
        <v>3</v>
      </c>
      <c r="I38">
        <f t="shared" si="4"/>
        <v>0.125</v>
      </c>
      <c r="K38">
        <f t="shared" si="5"/>
        <v>0.84099834503979554</v>
      </c>
    </row>
    <row r="39" spans="4:14">
      <c r="E39">
        <v>24.21</v>
      </c>
      <c r="F39">
        <v>26.1</v>
      </c>
      <c r="G39">
        <f t="shared" si="6"/>
        <v>1.8900000000000006</v>
      </c>
      <c r="H39">
        <f t="shared" si="3"/>
        <v>1.8900000000000006</v>
      </c>
      <c r="I39">
        <f t="shared" si="4"/>
        <v>0.2698070591261067</v>
      </c>
      <c r="K39">
        <f t="shared" si="5"/>
        <v>1.81525832164088</v>
      </c>
    </row>
    <row r="43" spans="4:14">
      <c r="D43" t="s">
        <v>45</v>
      </c>
      <c r="E43" t="s">
        <v>46</v>
      </c>
      <c r="F43" t="s">
        <v>18</v>
      </c>
    </row>
    <row r="44" spans="4:14">
      <c r="D44">
        <v>1</v>
      </c>
      <c r="E44">
        <v>1.7644535958021097</v>
      </c>
      <c r="F44">
        <v>1.2052123546024887</v>
      </c>
    </row>
    <row r="45" spans="4:14">
      <c r="D45">
        <v>0.11258278649283643</v>
      </c>
      <c r="E45">
        <v>0.16024485308089839</v>
      </c>
      <c r="F45">
        <v>2.2100609758698323E-2</v>
      </c>
    </row>
    <row r="51" spans="13:17">
      <c r="M51" s="1"/>
      <c r="N51" s="1"/>
      <c r="O51" s="1"/>
      <c r="P51" s="1"/>
      <c r="Q51" s="1"/>
    </row>
    <row r="52" spans="13:17">
      <c r="M52" s="1"/>
      <c r="N52" s="1"/>
      <c r="O52" s="1"/>
      <c r="P52" s="1"/>
      <c r="Q52" s="1"/>
    </row>
    <row r="53" spans="13:17">
      <c r="M53" s="1"/>
      <c r="N53" s="1"/>
      <c r="O53" s="1"/>
      <c r="P53" s="1"/>
      <c r="Q53" s="1"/>
    </row>
    <row r="54" spans="13:17">
      <c r="M54" s="1"/>
      <c r="N54" s="1"/>
      <c r="O54" s="1"/>
      <c r="P54" s="1"/>
      <c r="Q54" s="1"/>
    </row>
    <row r="55" spans="13:17">
      <c r="M55" s="1"/>
      <c r="N55" s="1"/>
      <c r="O55" s="1"/>
      <c r="P55" s="1"/>
      <c r="Q55" s="1"/>
    </row>
    <row r="56" spans="13:17">
      <c r="M56" s="1"/>
      <c r="N56" s="1"/>
      <c r="O56" s="1"/>
      <c r="P56" s="1"/>
      <c r="Q56" s="1"/>
    </row>
    <row r="57" spans="13:17">
      <c r="M57" s="1"/>
      <c r="N57" s="1"/>
      <c r="O57" s="1"/>
      <c r="P57" s="1"/>
      <c r="Q57" s="1"/>
    </row>
    <row r="58" spans="13:17">
      <c r="M58" s="1"/>
      <c r="N58" s="1"/>
      <c r="O58" s="1"/>
      <c r="P58" s="1"/>
      <c r="Q58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V58"/>
  <sheetViews>
    <sheetView topLeftCell="A4" workbookViewId="0">
      <selection activeCell="J18" sqref="J18"/>
    </sheetView>
  </sheetViews>
  <sheetFormatPr baseColWidth="10" defaultColWidth="8.83203125" defaultRowHeight="14" x14ac:dyDescent="0"/>
  <sheetData>
    <row r="8" spans="5:22">
      <c r="R8" s="1"/>
      <c r="S8" s="1"/>
      <c r="T8" s="1"/>
      <c r="U8" s="1"/>
      <c r="V8" s="1"/>
    </row>
    <row r="9" spans="5:22">
      <c r="F9" t="s">
        <v>17</v>
      </c>
      <c r="G9" t="s">
        <v>1</v>
      </c>
      <c r="H9" t="s">
        <v>18</v>
      </c>
      <c r="I9" t="s">
        <v>43</v>
      </c>
      <c r="K9" t="s">
        <v>43</v>
      </c>
      <c r="R9" s="1"/>
      <c r="S9" s="1"/>
      <c r="T9" s="1"/>
      <c r="U9" s="1"/>
      <c r="V9" s="1"/>
    </row>
    <row r="10" spans="5:22">
      <c r="E10" t="s">
        <v>6</v>
      </c>
      <c r="F10">
        <v>1</v>
      </c>
      <c r="G10" s="1">
        <v>3.1</v>
      </c>
      <c r="H10" s="1">
        <v>3.2</v>
      </c>
      <c r="I10">
        <v>5.0000000000000001E-3</v>
      </c>
      <c r="K10">
        <v>5.0000000000000001E-3</v>
      </c>
      <c r="R10" s="1"/>
      <c r="S10" s="1"/>
      <c r="T10" s="1"/>
      <c r="U10" s="1"/>
      <c r="V10" s="1"/>
    </row>
    <row r="11" spans="5:22">
      <c r="E11" t="s">
        <v>7</v>
      </c>
      <c r="F11">
        <v>1</v>
      </c>
      <c r="G11" s="1">
        <v>3.3</v>
      </c>
      <c r="H11" s="1">
        <v>2.7</v>
      </c>
      <c r="I11">
        <v>1.7999999999999999E-2</v>
      </c>
      <c r="K11">
        <v>1.7999999999999999E-2</v>
      </c>
      <c r="R11" s="1"/>
      <c r="S11" s="1"/>
      <c r="T11" s="1"/>
      <c r="U11" s="1"/>
      <c r="V11" s="1"/>
    </row>
    <row r="12" spans="5:22">
      <c r="E12" t="s">
        <v>8</v>
      </c>
      <c r="F12">
        <v>1</v>
      </c>
      <c r="G12">
        <v>3.1</v>
      </c>
      <c r="H12">
        <v>2.9</v>
      </c>
      <c r="I12">
        <v>2.1000000000000001E-2</v>
      </c>
      <c r="K12">
        <v>2.1000000000000001E-2</v>
      </c>
      <c r="R12" s="1"/>
      <c r="S12" s="1"/>
      <c r="T12" s="1"/>
      <c r="U12" s="1"/>
      <c r="V12" s="1"/>
    </row>
    <row r="13" spans="5:22">
      <c r="E13" t="s">
        <v>21</v>
      </c>
      <c r="F13">
        <v>1</v>
      </c>
      <c r="G13">
        <v>3.1</v>
      </c>
      <c r="H13">
        <v>2.9</v>
      </c>
      <c r="I13">
        <v>1.6E-2</v>
      </c>
      <c r="K13">
        <v>1.6E-2</v>
      </c>
      <c r="R13" s="1"/>
      <c r="S13" s="1"/>
      <c r="T13" s="1"/>
      <c r="U13" s="1"/>
      <c r="V13" s="1"/>
    </row>
    <row r="14" spans="5:22">
      <c r="E14" t="s">
        <v>22</v>
      </c>
      <c r="F14">
        <v>1</v>
      </c>
      <c r="G14">
        <v>2.6</v>
      </c>
      <c r="H14">
        <v>3.36</v>
      </c>
      <c r="I14">
        <v>1.7999999999999999E-2</v>
      </c>
      <c r="K14">
        <v>1.7999999999999999E-2</v>
      </c>
      <c r="R14" s="1"/>
      <c r="S14" s="1"/>
      <c r="T14" s="1"/>
      <c r="U14" s="1"/>
      <c r="V14" s="1"/>
    </row>
    <row r="15" spans="5:22">
      <c r="E15" t="s">
        <v>40</v>
      </c>
      <c r="G15">
        <f t="shared" ref="G15:H15" si="0">STDEV(G10:G14)</f>
        <v>0.26076809620810587</v>
      </c>
      <c r="H15">
        <f t="shared" si="0"/>
        <v>0.2640454506330302</v>
      </c>
      <c r="I15" s="1">
        <f>AVERAGE(I10:I14)</f>
        <v>1.5599999999999999E-2</v>
      </c>
      <c r="K15" s="1">
        <f>AVERAGE(K10:K14)</f>
        <v>1.5599999999999999E-2</v>
      </c>
      <c r="L15" s="1"/>
      <c r="M15" s="1"/>
      <c r="O15" s="1"/>
      <c r="R15" s="1"/>
      <c r="S15" s="1"/>
      <c r="T15" s="1"/>
      <c r="U15" s="1"/>
      <c r="V15" s="1"/>
    </row>
    <row r="16" spans="5:22">
      <c r="E16" t="s">
        <v>20</v>
      </c>
      <c r="G16">
        <f t="shared" ref="G16:H16" si="1">G15/SQRT(3)</f>
        <v>0.15055453054181617</v>
      </c>
      <c r="H16">
        <f t="shared" si="1"/>
        <v>0.15244671200127605</v>
      </c>
      <c r="K16" s="1"/>
      <c r="L16" s="1"/>
      <c r="M16" s="1"/>
      <c r="N16" s="1"/>
      <c r="O16" s="1"/>
      <c r="R16" s="1"/>
      <c r="S16" s="1"/>
      <c r="T16" s="1"/>
      <c r="U16" s="1"/>
      <c r="V16" s="1"/>
    </row>
    <row r="17" spans="5:22">
      <c r="E17" t="s">
        <v>19</v>
      </c>
      <c r="F17">
        <f>AVERAGE(F10:F14)</f>
        <v>1</v>
      </c>
      <c r="G17">
        <f>AVERAGE(G10:G14)</f>
        <v>3.04</v>
      </c>
      <c r="H17">
        <f>AVERAGE(H10:H14)</f>
        <v>3.012</v>
      </c>
      <c r="K17" s="1"/>
      <c r="L17" s="1"/>
      <c r="M17" s="1"/>
      <c r="N17" s="1"/>
      <c r="O17" s="1"/>
      <c r="R17" s="1"/>
      <c r="S17" s="1"/>
      <c r="T17" s="1"/>
      <c r="U17" s="1"/>
      <c r="V17" s="1"/>
    </row>
    <row r="18" spans="5:22">
      <c r="R18" s="1"/>
      <c r="S18" s="1"/>
      <c r="T18" s="1"/>
      <c r="U18" s="1"/>
      <c r="V18" s="1"/>
    </row>
    <row r="19" spans="5:22">
      <c r="R19" s="1"/>
      <c r="S19" s="1"/>
      <c r="T19" s="1"/>
      <c r="U19" s="1"/>
      <c r="V19" s="1"/>
    </row>
    <row r="20" spans="5:22">
      <c r="R20" s="1"/>
      <c r="S20" s="1"/>
      <c r="T20" s="1"/>
      <c r="U20" s="1"/>
      <c r="V20" s="1"/>
    </row>
    <row r="21" spans="5:22">
      <c r="E21" t="s">
        <v>47</v>
      </c>
      <c r="F21" t="s">
        <v>25</v>
      </c>
      <c r="G21" t="s">
        <v>26</v>
      </c>
      <c r="H21" t="s">
        <v>27</v>
      </c>
      <c r="I21" t="s">
        <v>42</v>
      </c>
      <c r="J21" t="s">
        <v>29</v>
      </c>
      <c r="K21" t="s">
        <v>19</v>
      </c>
      <c r="L21" t="s">
        <v>30</v>
      </c>
      <c r="M21" t="s">
        <v>19</v>
      </c>
      <c r="N21" t="s">
        <v>31</v>
      </c>
      <c r="O21" t="s">
        <v>32</v>
      </c>
      <c r="R21" s="1"/>
      <c r="S21" s="1"/>
      <c r="T21" s="1"/>
      <c r="U21" s="1"/>
      <c r="V21" s="1"/>
    </row>
    <row r="22" spans="5:22">
      <c r="E22" t="s">
        <v>17</v>
      </c>
      <c r="F22">
        <v>26.99</v>
      </c>
      <c r="G22">
        <v>26.34</v>
      </c>
      <c r="H22">
        <f>G22-F22</f>
        <v>-0.64999999999999858</v>
      </c>
      <c r="I22">
        <f t="shared" ref="I22:I30" si="2">H22-H$30</f>
        <v>2.110000000000003</v>
      </c>
      <c r="J22">
        <f t="shared" ref="J22:J30" si="3">POWER(2,-I22)</f>
        <v>0.23164701547259223</v>
      </c>
      <c r="K22">
        <f>AVERAGE(J22:J24)</f>
        <v>0.25359275700124417</v>
      </c>
      <c r="L22">
        <f t="shared" ref="L22:L30" si="4">J22/K$22</f>
        <v>0.91346069269421493</v>
      </c>
      <c r="M22">
        <f>AVERAGE(L22:L24)</f>
        <v>1</v>
      </c>
      <c r="N22">
        <f>STDEV(L22:L24)</f>
        <v>9.0416439889599257E-2</v>
      </c>
      <c r="O22">
        <f>N22/SQRT(3)</f>
        <v>5.220195590942775E-2</v>
      </c>
      <c r="R22" s="1"/>
      <c r="S22" s="1"/>
      <c r="T22" s="1"/>
      <c r="U22" s="1"/>
      <c r="V22" s="1"/>
    </row>
    <row r="23" spans="5:22">
      <c r="F23">
        <v>26.89</v>
      </c>
      <c r="G23">
        <v>26.12</v>
      </c>
      <c r="H23">
        <f t="shared" ref="H23:H30" si="5">G23-F23</f>
        <v>-0.76999999999999957</v>
      </c>
      <c r="I23">
        <f t="shared" si="2"/>
        <v>1.990000000000002</v>
      </c>
      <c r="J23">
        <f t="shared" si="3"/>
        <v>0.25173888751417939</v>
      </c>
      <c r="L23">
        <f t="shared" si="4"/>
        <v>0.99268958029800636</v>
      </c>
      <c r="R23" s="1"/>
      <c r="S23" s="1"/>
      <c r="T23" s="1"/>
      <c r="U23" s="1"/>
      <c r="V23" s="1"/>
    </row>
    <row r="24" spans="5:22">
      <c r="F24">
        <v>26.89</v>
      </c>
      <c r="G24">
        <v>25.98</v>
      </c>
      <c r="H24">
        <f t="shared" si="5"/>
        <v>-0.91000000000000014</v>
      </c>
      <c r="I24">
        <f t="shared" si="2"/>
        <v>1.8500000000000014</v>
      </c>
      <c r="J24">
        <f t="shared" si="3"/>
        <v>0.27739236801696093</v>
      </c>
      <c r="L24">
        <f t="shared" si="4"/>
        <v>1.0938497270077789</v>
      </c>
      <c r="R24" s="1"/>
      <c r="S24" s="1"/>
      <c r="T24" s="1"/>
      <c r="U24" s="1"/>
      <c r="V24" s="1"/>
    </row>
    <row r="25" spans="5:22">
      <c r="E25" t="s">
        <v>34</v>
      </c>
      <c r="F25">
        <v>25.45</v>
      </c>
      <c r="G25">
        <v>23.13</v>
      </c>
      <c r="H25">
        <f t="shared" si="5"/>
        <v>-2.3200000000000003</v>
      </c>
      <c r="I25">
        <f t="shared" si="2"/>
        <v>0.44000000000000128</v>
      </c>
      <c r="J25">
        <f t="shared" si="3"/>
        <v>0.73713460864554992</v>
      </c>
      <c r="K25">
        <f>AVERAGE(J25:J27)</f>
        <v>0.7989233075576414</v>
      </c>
      <c r="L25">
        <f t="shared" si="4"/>
        <v>2.9067652300571556</v>
      </c>
      <c r="M25">
        <f>AVERAGE(L25:L27)</f>
        <v>3.1504184780550406</v>
      </c>
      <c r="N25">
        <f>STDEV(L25:L27)</f>
        <v>0.23953312835468629</v>
      </c>
      <c r="O25">
        <f>N25/SQRT(3)</f>
        <v>0.13829451613541133</v>
      </c>
      <c r="P25" s="1"/>
      <c r="R25" s="1"/>
      <c r="S25" s="1"/>
      <c r="T25" s="1"/>
      <c r="U25" s="1"/>
      <c r="V25" s="1"/>
    </row>
    <row r="26" spans="5:22">
      <c r="F26">
        <v>25.43</v>
      </c>
      <c r="G26">
        <v>22.99</v>
      </c>
      <c r="H26">
        <f t="shared" si="5"/>
        <v>-2.4400000000000013</v>
      </c>
      <c r="I26">
        <f t="shared" si="2"/>
        <v>0.32000000000000028</v>
      </c>
      <c r="J26">
        <f t="shared" si="3"/>
        <v>0.801069877589622</v>
      </c>
      <c r="L26">
        <f t="shared" si="4"/>
        <v>3.1588831126816914</v>
      </c>
      <c r="P26" s="1"/>
      <c r="R26" s="1"/>
      <c r="S26" s="1"/>
      <c r="T26" s="1"/>
      <c r="U26" s="1"/>
      <c r="V26" s="1"/>
    </row>
    <row r="27" spans="5:22">
      <c r="F27">
        <v>25.25</v>
      </c>
      <c r="G27">
        <v>22.71</v>
      </c>
      <c r="H27">
        <f t="shared" si="5"/>
        <v>-2.5399999999999991</v>
      </c>
      <c r="I27">
        <f t="shared" si="2"/>
        <v>0.22000000000000242</v>
      </c>
      <c r="J27">
        <f t="shared" si="3"/>
        <v>0.85856543643775229</v>
      </c>
      <c r="L27">
        <f t="shared" si="4"/>
        <v>3.3856070914262744</v>
      </c>
      <c r="P27" s="1"/>
      <c r="R27" s="1"/>
      <c r="S27" s="1"/>
      <c r="T27" s="1"/>
      <c r="U27" s="1"/>
      <c r="V27" s="1"/>
    </row>
    <row r="28" spans="5:22">
      <c r="E28" t="s">
        <v>35</v>
      </c>
      <c r="F28">
        <v>24.54</v>
      </c>
      <c r="G28">
        <v>22.38</v>
      </c>
      <c r="H28">
        <f t="shared" si="5"/>
        <v>-2.16</v>
      </c>
      <c r="I28">
        <f t="shared" si="2"/>
        <v>0.60000000000000142</v>
      </c>
      <c r="J28">
        <f t="shared" si="3"/>
        <v>0.65975395538644654</v>
      </c>
      <c r="K28">
        <f>AVERAGE(J28:J30)</f>
        <v>0.75145250429593569</v>
      </c>
      <c r="L28">
        <f t="shared" si="4"/>
        <v>2.6016277562028702</v>
      </c>
      <c r="M28">
        <f>AVERAGE(L28:L30)</f>
        <v>2.9632254216639513</v>
      </c>
      <c r="N28">
        <f>STDEV(L28:L29)</f>
        <v>0.18166247603562305</v>
      </c>
      <c r="O28">
        <f>N28/SQRT(3)</f>
        <v>0.10488287944082092</v>
      </c>
      <c r="P28" s="1"/>
      <c r="R28" s="1"/>
      <c r="S28" s="1"/>
      <c r="T28" s="1"/>
      <c r="U28" s="1"/>
      <c r="V28" s="1"/>
    </row>
    <row r="29" spans="5:22">
      <c r="F29">
        <v>24.32</v>
      </c>
      <c r="G29">
        <v>22.31</v>
      </c>
      <c r="H29">
        <f t="shared" si="5"/>
        <v>-2.0100000000000016</v>
      </c>
      <c r="I29">
        <f t="shared" si="2"/>
        <v>0.75</v>
      </c>
      <c r="J29">
        <f t="shared" si="3"/>
        <v>0.59460355750136051</v>
      </c>
      <c r="L29">
        <f t="shared" si="4"/>
        <v>2.3447182188190148</v>
      </c>
      <c r="P29" s="1"/>
      <c r="R29" s="1"/>
      <c r="S29" s="1"/>
      <c r="T29" s="1"/>
      <c r="U29" s="1"/>
      <c r="V29" s="1"/>
    </row>
    <row r="30" spans="5:22">
      <c r="F30">
        <v>24.21</v>
      </c>
      <c r="G30">
        <v>21.45</v>
      </c>
      <c r="H30">
        <f t="shared" si="5"/>
        <v>-2.7600000000000016</v>
      </c>
      <c r="I30">
        <f t="shared" si="2"/>
        <v>0</v>
      </c>
      <c r="J30">
        <f t="shared" si="3"/>
        <v>1</v>
      </c>
      <c r="L30">
        <f t="shared" si="4"/>
        <v>3.9433302899699689</v>
      </c>
      <c r="P30" s="1"/>
      <c r="R30" s="1"/>
      <c r="S30" s="1"/>
      <c r="T30" s="1"/>
      <c r="U30" s="1"/>
      <c r="V30" s="1"/>
    </row>
    <row r="31" spans="5:22">
      <c r="P31" s="1"/>
      <c r="R31" s="1"/>
      <c r="S31" s="1"/>
      <c r="T31" s="1"/>
      <c r="U31" s="1"/>
      <c r="V31" s="1"/>
    </row>
    <row r="32" spans="5:22">
      <c r="L32" s="1"/>
      <c r="M32" s="1"/>
      <c r="N32" s="1"/>
      <c r="O32" s="1"/>
      <c r="P32" s="1"/>
      <c r="R32" s="1"/>
      <c r="S32" s="1"/>
      <c r="T32" s="1"/>
      <c r="U32" s="1"/>
      <c r="V32" s="1"/>
    </row>
    <row r="34" spans="5:17">
      <c r="E34" t="s">
        <v>33</v>
      </c>
      <c r="F34" t="s">
        <v>17</v>
      </c>
      <c r="G34" t="s">
        <v>23</v>
      </c>
      <c r="H34" t="s">
        <v>24</v>
      </c>
    </row>
    <row r="35" spans="5:17">
      <c r="F35">
        <v>1</v>
      </c>
      <c r="G35">
        <v>1.3073993074164614</v>
      </c>
      <c r="H35">
        <v>0.75701275529206302</v>
      </c>
    </row>
    <row r="36" spans="5:17">
      <c r="F36">
        <v>0.124382209499665</v>
      </c>
      <c r="G36">
        <v>0.13512102677840601</v>
      </c>
      <c r="H36">
        <v>0.21549789126101501</v>
      </c>
    </row>
    <row r="47" spans="5:17">
      <c r="M47" s="1"/>
      <c r="N47" s="1"/>
      <c r="O47" s="1"/>
      <c r="P47" s="1"/>
      <c r="Q47" s="1"/>
    </row>
    <row r="48" spans="5:17">
      <c r="M48" s="1"/>
      <c r="N48" s="1"/>
      <c r="O48" s="1"/>
      <c r="P48" s="1"/>
      <c r="Q48" s="1"/>
    </row>
    <row r="49" spans="13:17">
      <c r="M49" s="1"/>
      <c r="N49" s="1"/>
      <c r="O49" s="1"/>
      <c r="P49" s="1"/>
      <c r="Q49" s="1"/>
    </row>
    <row r="50" spans="13:17">
      <c r="M50" s="1"/>
      <c r="N50" s="1"/>
      <c r="O50" s="1"/>
      <c r="P50" s="1"/>
      <c r="Q50" s="1"/>
    </row>
    <row r="51" spans="13:17">
      <c r="M51" s="1"/>
      <c r="N51" s="1"/>
      <c r="O51" s="1"/>
      <c r="P51" s="1"/>
      <c r="Q51" s="1"/>
    </row>
    <row r="52" spans="13:17">
      <c r="M52" s="1"/>
      <c r="N52" s="1"/>
      <c r="O52" s="1"/>
      <c r="P52" s="1"/>
      <c r="Q52" s="1"/>
    </row>
    <row r="53" spans="13:17">
      <c r="M53" s="1"/>
      <c r="N53" s="1"/>
      <c r="O53" s="1"/>
      <c r="P53" s="1"/>
      <c r="Q53" s="1"/>
    </row>
    <row r="54" spans="13:17">
      <c r="M54" s="1"/>
      <c r="N54" s="1"/>
      <c r="O54" s="1"/>
      <c r="P54" s="1"/>
      <c r="Q54" s="1"/>
    </row>
    <row r="55" spans="13:17">
      <c r="M55" s="1"/>
      <c r="N55" s="1"/>
      <c r="O55" s="1"/>
      <c r="P55" s="1"/>
      <c r="Q55" s="1"/>
    </row>
    <row r="56" spans="13:17">
      <c r="M56" s="1"/>
      <c r="N56" s="1"/>
      <c r="O56" s="1"/>
      <c r="P56" s="1"/>
      <c r="Q56" s="1"/>
    </row>
    <row r="57" spans="13:17">
      <c r="M57" s="1"/>
      <c r="N57" s="1"/>
      <c r="O57" s="1"/>
      <c r="P57" s="1"/>
      <c r="Q57" s="1"/>
    </row>
    <row r="58" spans="13:17">
      <c r="M58" s="1"/>
      <c r="N58" s="1"/>
      <c r="O58" s="1"/>
      <c r="P58" s="1"/>
      <c r="Q58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8c Ap luc</vt:lpstr>
      <vt:lpstr>Fig 8 b</vt:lpstr>
      <vt:lpstr>Fig 8 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2017-08-14T15:08:15Z</dcterms:modified>
</cp:coreProperties>
</file>