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filterPrivacy="1" autoCompressPictures="0"/>
  <bookViews>
    <workbookView xWindow="0" yWindow="0" windowWidth="22260" windowHeight="12640"/>
  </bookViews>
  <sheets>
    <sheet name="Fig 1 C" sheetId="1" r:id="rId1"/>
    <sheet name="More repeats with calculation" sheetId="2" r:id="rId2"/>
    <sheet name="Repeat 2" sheetId="3" r:id="rId3"/>
    <sheet name="Repeat 3" sheetId="4" r:id="rId4"/>
    <sheet name="Repeat 4" sheetId="6" r:id="rId5"/>
    <sheet name="Repeat 5" sheetId="7" r:id="rId6"/>
    <sheet name="Repeat 7" sheetId="8" r:id="rId7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" i="1" l="1"/>
  <c r="E24" i="2"/>
  <c r="E25" i="2"/>
  <c r="E26" i="2"/>
  <c r="E27" i="2"/>
  <c r="F24" i="2"/>
  <c r="F25" i="2"/>
  <c r="F26" i="2"/>
  <c r="F27" i="2"/>
  <c r="G24" i="2"/>
  <c r="G25" i="2"/>
  <c r="G26" i="2"/>
  <c r="G27" i="2"/>
  <c r="D24" i="2"/>
  <c r="D25" i="2"/>
  <c r="D26" i="2"/>
  <c r="D27" i="2"/>
  <c r="C24" i="2"/>
  <c r="C25" i="2"/>
  <c r="C26" i="2"/>
  <c r="K13" i="8"/>
  <c r="H13" i="8"/>
  <c r="K14" i="8"/>
  <c r="H14" i="8"/>
  <c r="K15" i="8"/>
  <c r="H15" i="8"/>
  <c r="K16" i="8"/>
  <c r="H16" i="8"/>
  <c r="K12" i="8"/>
  <c r="H12" i="8"/>
  <c r="I16" i="8"/>
  <c r="J16" i="8"/>
  <c r="I15" i="8"/>
  <c r="J15" i="8"/>
  <c r="I14" i="8"/>
  <c r="J14" i="8"/>
  <c r="I13" i="8"/>
  <c r="J13" i="8"/>
  <c r="I12" i="8"/>
  <c r="J12" i="8"/>
  <c r="H15" i="7"/>
  <c r="I15" i="7"/>
  <c r="J15" i="7"/>
  <c r="H14" i="7"/>
  <c r="I14" i="7"/>
  <c r="J14" i="7"/>
  <c r="H13" i="7"/>
  <c r="I13" i="7"/>
  <c r="J13" i="7"/>
  <c r="H12" i="7"/>
  <c r="I12" i="7"/>
  <c r="J12" i="7"/>
  <c r="H11" i="7"/>
  <c r="I11" i="7"/>
  <c r="J11" i="7"/>
  <c r="H16" i="6"/>
  <c r="I16" i="6"/>
  <c r="H15" i="6"/>
  <c r="I15" i="6"/>
  <c r="H14" i="6"/>
  <c r="I14" i="6"/>
  <c r="H13" i="6"/>
  <c r="I13" i="6"/>
  <c r="H12" i="6"/>
  <c r="I12" i="6"/>
  <c r="G16" i="4"/>
  <c r="H16" i="4"/>
  <c r="I16" i="4"/>
  <c r="G15" i="4"/>
  <c r="H15" i="4"/>
  <c r="I15" i="4"/>
  <c r="G14" i="4"/>
  <c r="H14" i="4"/>
  <c r="I14" i="4"/>
  <c r="G13" i="4"/>
  <c r="H13" i="4"/>
  <c r="I13" i="4"/>
  <c r="G12" i="4"/>
  <c r="H12" i="4"/>
  <c r="I12" i="4"/>
  <c r="F15" i="3"/>
  <c r="G15" i="3"/>
  <c r="H15" i="3"/>
  <c r="F14" i="3"/>
  <c r="G14" i="3"/>
  <c r="H14" i="3"/>
  <c r="F13" i="3"/>
  <c r="G13" i="3"/>
  <c r="H13" i="3"/>
  <c r="F12" i="3"/>
  <c r="G12" i="3"/>
  <c r="H12" i="3"/>
  <c r="F11" i="3"/>
  <c r="G11" i="3"/>
  <c r="H11" i="3"/>
  <c r="F29" i="2"/>
  <c r="F30" i="2"/>
  <c r="G29" i="2"/>
  <c r="G30" i="2"/>
  <c r="E29" i="2"/>
  <c r="E30" i="2"/>
  <c r="D29" i="2"/>
  <c r="D30" i="2"/>
  <c r="C29" i="2"/>
  <c r="C30" i="2"/>
  <c r="I13" i="2"/>
  <c r="H13" i="2"/>
  <c r="G13" i="2"/>
  <c r="F13" i="2"/>
  <c r="E13" i="2"/>
  <c r="G11" i="1"/>
  <c r="G12" i="1"/>
  <c r="F11" i="1"/>
  <c r="F12" i="1"/>
  <c r="E11" i="1"/>
  <c r="E12" i="1"/>
  <c r="D11" i="1"/>
  <c r="D12" i="1"/>
  <c r="C11" i="1"/>
  <c r="P10" i="1"/>
  <c r="O10" i="1"/>
  <c r="N10" i="1"/>
  <c r="M10" i="1"/>
  <c r="L10" i="1"/>
  <c r="G10" i="1"/>
  <c r="F10" i="1"/>
  <c r="E10" i="1"/>
  <c r="D10" i="1"/>
  <c r="C10" i="1"/>
  <c r="G28" i="2"/>
  <c r="D28" i="2"/>
  <c r="F28" i="2"/>
  <c r="E28" i="2"/>
</calcChain>
</file>

<file path=xl/sharedStrings.xml><?xml version="1.0" encoding="utf-8"?>
<sst xmlns="http://schemas.openxmlformats.org/spreadsheetml/2006/main" count="91" uniqueCount="35">
  <si>
    <t>RFP</t>
  </si>
  <si>
    <t>RFP+MO13</t>
  </si>
  <si>
    <t>RFP+MO13+EC1-4</t>
  </si>
  <si>
    <t>RFP+MO13+PCNS</t>
  </si>
  <si>
    <t>RFP+MO13+A13</t>
  </si>
  <si>
    <t>Set 1</t>
  </si>
  <si>
    <t>Set 2</t>
  </si>
  <si>
    <t>Set 3</t>
  </si>
  <si>
    <t>Set 4</t>
  </si>
  <si>
    <t>Set 5</t>
  </si>
  <si>
    <t>RFP+                                                                                                                                                                   EC 1-4</t>
  </si>
  <si>
    <t>RFP+                                                                                                                                                                   PCNS</t>
  </si>
  <si>
    <t>RFP+                                                                                                                                                                      A13</t>
  </si>
  <si>
    <t>No. of Embryos for each set</t>
  </si>
  <si>
    <t>Migrated CNC</t>
  </si>
  <si>
    <t>Total Embryo Migrated+Non Migrated</t>
  </si>
  <si>
    <t>Migrated CNC/ Total</t>
  </si>
  <si>
    <t>Inhibition of migration</t>
  </si>
  <si>
    <t>%</t>
  </si>
  <si>
    <t>Total Embryo</t>
  </si>
  <si>
    <t>RFP (Normalized to Zero)</t>
  </si>
  <si>
    <t>Avg</t>
  </si>
  <si>
    <t>Std Error</t>
  </si>
  <si>
    <t>Total Embryos</t>
  </si>
  <si>
    <t xml:space="preserve">Avg </t>
  </si>
  <si>
    <t>Migration</t>
  </si>
  <si>
    <t>Migration Ratio normalized to 1</t>
  </si>
  <si>
    <t>Inhibition</t>
  </si>
  <si>
    <t>% (value*100)</t>
  </si>
  <si>
    <t>Std Dev</t>
  </si>
  <si>
    <t>Std. Error</t>
  </si>
  <si>
    <t>0.051 (from experimental sets)</t>
  </si>
  <si>
    <t>Avg error oh normailzed NI</t>
  </si>
  <si>
    <t>Error NI</t>
  </si>
  <si>
    <t>Sumary percentage of embryos with no fluorescent CNC in the migration pathway.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</si>
</sst>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35"/>
  <sheetViews>
    <sheetView tabSelected="1" workbookViewId="0">
      <selection activeCell="B2" sqref="B2"/>
    </sheetView>
  </sheetViews>
  <sheetFormatPr baseColWidth="10" defaultColWidth="8.83203125" defaultRowHeight="14" x14ac:dyDescent="0"/>
  <sheetData>
    <row r="2" spans="2:19">
      <c r="B2" t="s">
        <v>34</v>
      </c>
    </row>
    <row r="3" spans="2:19">
      <c r="L3" t="s">
        <v>13</v>
      </c>
    </row>
    <row r="4" spans="2:19">
      <c r="C4" t="s">
        <v>20</v>
      </c>
      <c r="D4" t="s">
        <v>1</v>
      </c>
      <c r="E4" t="s">
        <v>2</v>
      </c>
      <c r="F4" t="s">
        <v>3</v>
      </c>
      <c r="G4" t="s">
        <v>4</v>
      </c>
      <c r="L4" t="s">
        <v>0</v>
      </c>
      <c r="M4" t="s">
        <v>1</v>
      </c>
      <c r="N4" t="s">
        <v>2</v>
      </c>
      <c r="O4" t="s">
        <v>3</v>
      </c>
      <c r="P4" t="s">
        <v>4</v>
      </c>
      <c r="S4" t="s">
        <v>33</v>
      </c>
    </row>
    <row r="5" spans="2:19">
      <c r="B5" t="s">
        <v>5</v>
      </c>
      <c r="C5">
        <v>0</v>
      </c>
      <c r="D5">
        <v>49</v>
      </c>
      <c r="E5">
        <v>47</v>
      </c>
      <c r="F5">
        <v>43</v>
      </c>
      <c r="G5">
        <v>28</v>
      </c>
      <c r="L5">
        <v>38</v>
      </c>
      <c r="M5">
        <v>30</v>
      </c>
      <c r="N5">
        <v>23</v>
      </c>
      <c r="O5">
        <v>33</v>
      </c>
      <c r="P5">
        <v>34</v>
      </c>
      <c r="S5">
        <v>4.3200000000000002E-2</v>
      </c>
    </row>
    <row r="6" spans="2:19">
      <c r="B6" t="s">
        <v>6</v>
      </c>
      <c r="C6">
        <v>0</v>
      </c>
      <c r="D6">
        <v>65</v>
      </c>
      <c r="E6">
        <v>45</v>
      </c>
      <c r="F6">
        <v>36</v>
      </c>
      <c r="G6">
        <v>25</v>
      </c>
      <c r="L6">
        <v>25</v>
      </c>
      <c r="M6">
        <v>21</v>
      </c>
      <c r="N6">
        <v>25</v>
      </c>
      <c r="O6">
        <v>23</v>
      </c>
      <c r="P6">
        <v>31</v>
      </c>
      <c r="S6">
        <v>6.54E-2</v>
      </c>
    </row>
    <row r="7" spans="2:19">
      <c r="B7" t="s">
        <v>7</v>
      </c>
      <c r="C7">
        <v>0</v>
      </c>
      <c r="D7">
        <v>57</v>
      </c>
      <c r="E7">
        <v>54</v>
      </c>
      <c r="F7">
        <v>31</v>
      </c>
      <c r="G7">
        <v>21</v>
      </c>
      <c r="L7">
        <v>36</v>
      </c>
      <c r="M7">
        <v>32</v>
      </c>
      <c r="N7">
        <v>32</v>
      </c>
      <c r="O7">
        <v>25</v>
      </c>
      <c r="P7">
        <v>47</v>
      </c>
      <c r="S7">
        <v>5.9400000000000001E-2</v>
      </c>
    </row>
    <row r="8" spans="2:19">
      <c r="B8" t="s">
        <v>8</v>
      </c>
      <c r="C8">
        <v>0</v>
      </c>
      <c r="D8">
        <v>48</v>
      </c>
      <c r="E8">
        <v>42</v>
      </c>
      <c r="F8">
        <v>38</v>
      </c>
      <c r="L8">
        <v>51</v>
      </c>
      <c r="M8">
        <v>49</v>
      </c>
      <c r="N8">
        <v>26</v>
      </c>
      <c r="O8">
        <v>31</v>
      </c>
      <c r="S8">
        <v>4.6199999999999998E-2</v>
      </c>
    </row>
    <row r="9" spans="2:19">
      <c r="B9" t="s">
        <v>9</v>
      </c>
      <c r="C9">
        <v>0</v>
      </c>
      <c r="D9">
        <v>64</v>
      </c>
      <c r="E9">
        <v>47</v>
      </c>
      <c r="F9">
        <v>31</v>
      </c>
      <c r="L9">
        <v>62</v>
      </c>
      <c r="M9">
        <v>54</v>
      </c>
      <c r="N9">
        <v>26</v>
      </c>
      <c r="O9">
        <v>33</v>
      </c>
      <c r="S9">
        <v>4.2900000000000001E-2</v>
      </c>
    </row>
    <row r="10" spans="2:19">
      <c r="B10" t="s">
        <v>21</v>
      </c>
      <c r="C10">
        <f>AVERAGE(C5:C9)</f>
        <v>0</v>
      </c>
      <c r="D10">
        <f t="shared" ref="D10:G10" si="0">AVERAGE(D5:D9)</f>
        <v>56.6</v>
      </c>
      <c r="E10">
        <f t="shared" si="0"/>
        <v>47</v>
      </c>
      <c r="F10">
        <f t="shared" si="0"/>
        <v>35.799999999999997</v>
      </c>
      <c r="G10">
        <f t="shared" si="0"/>
        <v>24.666666666666668</v>
      </c>
      <c r="K10" t="s">
        <v>23</v>
      </c>
      <c r="L10">
        <f>SUM(L5:L9)</f>
        <v>212</v>
      </c>
      <c r="M10">
        <f t="shared" ref="M10:P10" si="1">SUM(M5:M9)</f>
        <v>186</v>
      </c>
      <c r="N10">
        <f t="shared" si="1"/>
        <v>132</v>
      </c>
      <c r="O10">
        <f t="shared" si="1"/>
        <v>145</v>
      </c>
      <c r="P10">
        <f t="shared" si="1"/>
        <v>112</v>
      </c>
    </row>
    <row r="11" spans="2:19">
      <c r="C11">
        <f>STDEV(C5:C9)</f>
        <v>0</v>
      </c>
      <c r="D11">
        <f t="shared" ref="D11:G11" si="2">STDEV(D5:D9)</f>
        <v>8.0187280786917938</v>
      </c>
      <c r="E11">
        <f t="shared" si="2"/>
        <v>4.4158804331639239</v>
      </c>
      <c r="F11">
        <f t="shared" si="2"/>
        <v>5.0695167422546348</v>
      </c>
      <c r="G11">
        <f t="shared" si="2"/>
        <v>3.5118845842842519</v>
      </c>
      <c r="R11" t="s">
        <v>32</v>
      </c>
      <c r="S11">
        <f>AVERAGE(S5:S9)</f>
        <v>5.142E-2</v>
      </c>
    </row>
    <row r="12" spans="2:19">
      <c r="B12" t="s">
        <v>22</v>
      </c>
      <c r="C12" t="s">
        <v>31</v>
      </c>
      <c r="D12">
        <f t="shared" ref="D12:G12" si="3">D11/SQRT(5)</f>
        <v>3.5860842154082264</v>
      </c>
      <c r="E12">
        <f t="shared" si="3"/>
        <v>1.9748417658131501</v>
      </c>
      <c r="F12">
        <f t="shared" si="3"/>
        <v>2.2671568097509285</v>
      </c>
      <c r="G12">
        <f t="shared" si="3"/>
        <v>1.5705625319186354</v>
      </c>
    </row>
    <row r="16" spans="2:19">
      <c r="C16" s="1"/>
      <c r="D16" s="1"/>
      <c r="E16" s="1"/>
      <c r="F16" s="1"/>
      <c r="G16" s="1"/>
    </row>
    <row r="17" spans="3:7">
      <c r="C17" s="1"/>
      <c r="D17" s="1"/>
      <c r="E17" s="1"/>
      <c r="F17" s="1"/>
      <c r="G17" s="1"/>
    </row>
    <row r="18" spans="3:7">
      <c r="C18" s="1"/>
      <c r="D18" s="1"/>
      <c r="E18" s="1"/>
      <c r="F18" s="1"/>
      <c r="G18" s="1"/>
    </row>
    <row r="19" spans="3:7">
      <c r="C19" s="1"/>
      <c r="D19" s="1"/>
      <c r="E19" s="1"/>
      <c r="F19" s="1"/>
      <c r="G19" s="1"/>
    </row>
    <row r="20" spans="3:7">
      <c r="C20" s="1"/>
      <c r="D20" s="1"/>
      <c r="E20" s="1"/>
      <c r="F20" s="1"/>
      <c r="G20" s="1"/>
    </row>
    <row r="21" spans="3:7">
      <c r="C21" s="1"/>
      <c r="D21" s="1"/>
      <c r="E21" s="1"/>
      <c r="F21" s="1"/>
      <c r="G21" s="1"/>
    </row>
    <row r="22" spans="3:7">
      <c r="C22" s="1"/>
      <c r="D22" s="1"/>
      <c r="E22" s="1"/>
      <c r="F22" s="1"/>
      <c r="G22" s="1"/>
    </row>
    <row r="23" spans="3:7">
      <c r="C23" s="1"/>
      <c r="D23" s="1"/>
      <c r="E23" s="1"/>
      <c r="F23" s="1"/>
      <c r="G23" s="1"/>
    </row>
    <row r="24" spans="3:7">
      <c r="C24" s="1"/>
      <c r="D24" s="1"/>
      <c r="E24" s="1"/>
      <c r="F24" s="1"/>
      <c r="G24" s="1"/>
    </row>
    <row r="25" spans="3:7">
      <c r="C25" s="1"/>
      <c r="D25" s="1"/>
      <c r="E25" s="1"/>
      <c r="F25" s="1"/>
      <c r="G25" s="1"/>
    </row>
    <row r="26" spans="3:7">
      <c r="C26" s="1"/>
      <c r="D26" s="1"/>
      <c r="E26" s="1"/>
      <c r="F26" s="1"/>
      <c r="G26" s="1"/>
    </row>
    <row r="27" spans="3:7">
      <c r="C27" s="1"/>
      <c r="D27" s="1"/>
      <c r="E27" s="1"/>
      <c r="F27" s="1"/>
      <c r="G27" s="1"/>
    </row>
    <row r="28" spans="3:7">
      <c r="C28" s="1"/>
      <c r="D28" s="1"/>
      <c r="E28" s="1"/>
      <c r="F28" s="1"/>
      <c r="G28" s="1"/>
    </row>
    <row r="29" spans="3:7">
      <c r="C29" s="1"/>
      <c r="D29" s="1"/>
      <c r="E29" s="1"/>
      <c r="F29" s="1"/>
      <c r="G29" s="1"/>
    </row>
    <row r="30" spans="3:7">
      <c r="C30" s="1"/>
      <c r="D30" s="1"/>
      <c r="E30" s="1"/>
      <c r="F30" s="1"/>
      <c r="G30" s="1"/>
    </row>
    <row r="31" spans="3:7">
      <c r="C31" s="1"/>
      <c r="D31" s="1"/>
      <c r="E31" s="1"/>
      <c r="F31" s="1"/>
      <c r="G31" s="1"/>
    </row>
    <row r="32" spans="3:7">
      <c r="C32" s="1"/>
      <c r="D32" s="1"/>
      <c r="E32" s="1"/>
      <c r="F32" s="1"/>
      <c r="G32" s="1"/>
    </row>
    <row r="33" spans="3:7">
      <c r="C33" s="1"/>
      <c r="D33" s="1"/>
      <c r="E33" s="1"/>
      <c r="F33" s="1"/>
      <c r="G33" s="1"/>
    </row>
    <row r="34" spans="3:7">
      <c r="C34" s="1"/>
      <c r="D34" s="1"/>
      <c r="E34" s="1"/>
      <c r="F34" s="1"/>
      <c r="G34" s="1"/>
    </row>
    <row r="35" spans="3:7">
      <c r="C35" s="1"/>
      <c r="D35" s="1"/>
      <c r="E35" s="1"/>
      <c r="F35" s="1"/>
      <c r="G35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I30"/>
  <sheetViews>
    <sheetView topLeftCell="A4" workbookViewId="0">
      <selection activeCell="N18" sqref="N18:O25"/>
    </sheetView>
  </sheetViews>
  <sheetFormatPr baseColWidth="10" defaultColWidth="8.83203125" defaultRowHeight="14" x14ac:dyDescent="0"/>
  <cols>
    <col min="3" max="3" width="12.6640625" bestFit="1" customWidth="1"/>
  </cols>
  <sheetData>
    <row r="8" spans="5:9">
      <c r="E8" t="s">
        <v>0</v>
      </c>
      <c r="F8" t="s">
        <v>0</v>
      </c>
      <c r="G8" t="s">
        <v>10</v>
      </c>
      <c r="H8" t="s">
        <v>11</v>
      </c>
      <c r="I8" t="s">
        <v>12</v>
      </c>
    </row>
    <row r="9" spans="5:9">
      <c r="E9">
        <v>0</v>
      </c>
      <c r="F9">
        <v>60.461413157248977</v>
      </c>
      <c r="G9">
        <v>14.560463566511972</v>
      </c>
      <c r="H9">
        <v>17.30717671775809</v>
      </c>
      <c r="I9">
        <v>8.3631711635118062</v>
      </c>
    </row>
    <row r="10" spans="5:9">
      <c r="F10">
        <v>60.23</v>
      </c>
      <c r="G10">
        <v>34</v>
      </c>
      <c r="H10">
        <v>40</v>
      </c>
      <c r="I10">
        <v>17</v>
      </c>
    </row>
    <row r="11" spans="5:9">
      <c r="F11">
        <v>53</v>
      </c>
      <c r="G11">
        <v>28</v>
      </c>
      <c r="H11">
        <v>35</v>
      </c>
      <c r="I11">
        <v>22</v>
      </c>
    </row>
    <row r="12" spans="5:9">
      <c r="E12">
        <v>0</v>
      </c>
      <c r="F12">
        <v>63</v>
      </c>
      <c r="G12">
        <v>22</v>
      </c>
      <c r="H12">
        <v>38</v>
      </c>
      <c r="I12">
        <v>25</v>
      </c>
    </row>
    <row r="13" spans="5:9">
      <c r="E13">
        <f>AVERAGE(E12)</f>
        <v>0</v>
      </c>
      <c r="F13">
        <f t="shared" ref="F13:I13" si="0">AVERAGE(F12)</f>
        <v>63</v>
      </c>
      <c r="G13">
        <f t="shared" si="0"/>
        <v>22</v>
      </c>
      <c r="H13">
        <f t="shared" si="0"/>
        <v>38</v>
      </c>
      <c r="I13">
        <f t="shared" si="0"/>
        <v>25</v>
      </c>
    </row>
    <row r="14" spans="5:9">
      <c r="E14">
        <v>0</v>
      </c>
      <c r="F14">
        <v>0.60461413157248978</v>
      </c>
      <c r="G14">
        <v>0.14560463566511972</v>
      </c>
      <c r="H14">
        <v>0.17307176717758088</v>
      </c>
      <c r="I14">
        <v>8.3631711635118067E-2</v>
      </c>
    </row>
    <row r="17" spans="2:7">
      <c r="C17" t="s">
        <v>0</v>
      </c>
      <c r="D17" t="s">
        <v>1</v>
      </c>
      <c r="E17" t="s">
        <v>2</v>
      </c>
      <c r="F17" t="s">
        <v>3</v>
      </c>
      <c r="G17" t="s">
        <v>4</v>
      </c>
    </row>
    <row r="18" spans="2:7">
      <c r="C18">
        <v>8.33</v>
      </c>
      <c r="D18">
        <v>63.636299999999999</v>
      </c>
      <c r="E18">
        <v>31.578900000000001</v>
      </c>
      <c r="F18">
        <v>20</v>
      </c>
      <c r="G18">
        <v>20</v>
      </c>
    </row>
    <row r="19" spans="2:7">
      <c r="C19">
        <v>16.129032258064512</v>
      </c>
      <c r="D19">
        <v>66.666666666666671</v>
      </c>
      <c r="E19">
        <v>35.294117647058819</v>
      </c>
      <c r="F19">
        <v>41.666666666666664</v>
      </c>
      <c r="G19">
        <v>30.000000000000004</v>
      </c>
    </row>
    <row r="20" spans="2:7">
      <c r="C20">
        <v>10</v>
      </c>
      <c r="D20">
        <v>64.705882352941174</v>
      </c>
      <c r="E20">
        <v>27</v>
      </c>
      <c r="F20">
        <v>35</v>
      </c>
      <c r="G20">
        <v>24</v>
      </c>
    </row>
    <row r="21" spans="2:7">
      <c r="C21">
        <v>12</v>
      </c>
      <c r="D21">
        <v>60.461413157248977</v>
      </c>
      <c r="E21">
        <v>14.560463566511972</v>
      </c>
      <c r="F21">
        <v>17.30717671775809</v>
      </c>
      <c r="G21">
        <v>8.3631711635118062</v>
      </c>
    </row>
    <row r="22" spans="2:7">
      <c r="C22">
        <v>10</v>
      </c>
      <c r="D22">
        <v>60.23</v>
      </c>
      <c r="E22">
        <v>34</v>
      </c>
      <c r="F22">
        <v>40</v>
      </c>
      <c r="G22">
        <v>17</v>
      </c>
    </row>
    <row r="23" spans="2:7">
      <c r="C23">
        <v>14</v>
      </c>
      <c r="D23">
        <v>53</v>
      </c>
      <c r="E23">
        <v>28</v>
      </c>
      <c r="F23">
        <v>35</v>
      </c>
      <c r="G23">
        <v>22</v>
      </c>
    </row>
    <row r="24" spans="2:7">
      <c r="B24" t="s">
        <v>24</v>
      </c>
      <c r="C24">
        <f>AVERAGE(C18:C23)</f>
        <v>11.743172043010752</v>
      </c>
      <c r="D24">
        <f t="shared" ref="D24:G24" si="1">AVERAGE(D18:D23)</f>
        <v>61.450043696142806</v>
      </c>
      <c r="E24">
        <f t="shared" si="1"/>
        <v>28.405580202261799</v>
      </c>
      <c r="F24">
        <f t="shared" si="1"/>
        <v>31.495640564070793</v>
      </c>
      <c r="G24">
        <f t="shared" si="1"/>
        <v>20.227195193918636</v>
      </c>
    </row>
    <row r="25" spans="2:7">
      <c r="B25" t="s">
        <v>25</v>
      </c>
      <c r="C25">
        <f>100-C24</f>
        <v>88.256827956989241</v>
      </c>
      <c r="D25">
        <f t="shared" ref="D25:G25" si="2">100-D24</f>
        <v>38.549956303857194</v>
      </c>
      <c r="E25">
        <f t="shared" si="2"/>
        <v>71.594419797738198</v>
      </c>
      <c r="F25">
        <f t="shared" si="2"/>
        <v>68.504359435929203</v>
      </c>
      <c r="G25">
        <f t="shared" si="2"/>
        <v>79.772804806081368</v>
      </c>
    </row>
    <row r="26" spans="2:7">
      <c r="B26" t="s">
        <v>26</v>
      </c>
      <c r="C26">
        <f>C25/88.25</f>
        <v>1.0000773706174417</v>
      </c>
      <c r="D26">
        <f t="shared" ref="D26:G26" si="3">D25/88.25</f>
        <v>0.43682670032699367</v>
      </c>
      <c r="E26">
        <f t="shared" si="3"/>
        <v>0.81126821300553198</v>
      </c>
      <c r="F26">
        <f t="shared" si="3"/>
        <v>0.77625336471307882</v>
      </c>
      <c r="G26">
        <f t="shared" si="3"/>
        <v>0.9039411309470976</v>
      </c>
    </row>
    <row r="27" spans="2:7">
      <c r="B27" t="s">
        <v>27</v>
      </c>
      <c r="C27" s="2">
        <v>0</v>
      </c>
      <c r="D27">
        <f t="shared" ref="D27" si="4">1-D26</f>
        <v>0.56317329967300633</v>
      </c>
      <c r="E27">
        <f t="shared" ref="E27" si="5">1-E26</f>
        <v>0.18873178699446802</v>
      </c>
      <c r="F27">
        <f t="shared" ref="F27" si="6">1-F26</f>
        <v>0.22374663528692118</v>
      </c>
      <c r="G27">
        <f t="shared" ref="G27" si="7">1-G26</f>
        <v>9.6058869052902396E-2</v>
      </c>
    </row>
    <row r="28" spans="2:7">
      <c r="B28" t="s">
        <v>28</v>
      </c>
      <c r="C28">
        <v>0</v>
      </c>
      <c r="D28">
        <f>D27*100</f>
        <v>56.317329967300637</v>
      </c>
      <c r="E28">
        <f t="shared" ref="E28:G28" si="8">E27*100</f>
        <v>18.873178699446804</v>
      </c>
      <c r="F28">
        <f t="shared" si="8"/>
        <v>22.374663528692118</v>
      </c>
      <c r="G28">
        <f t="shared" si="8"/>
        <v>9.6058869052902391</v>
      </c>
    </row>
    <row r="29" spans="2:7">
      <c r="B29" t="s">
        <v>29</v>
      </c>
      <c r="C29">
        <f>STDEV(C18:C23)</f>
        <v>2.9024832055048955</v>
      </c>
      <c r="D29">
        <f t="shared" ref="D29:G29" si="9">STDEV(D18:D23)</f>
        <v>4.8262302603897638</v>
      </c>
      <c r="E29">
        <f t="shared" si="9"/>
        <v>7.5186015349050912</v>
      </c>
      <c r="F29">
        <f t="shared" si="9"/>
        <v>10.332446271856133</v>
      </c>
      <c r="G29">
        <f t="shared" si="9"/>
        <v>7.2678205733615222</v>
      </c>
    </row>
    <row r="30" spans="2:7">
      <c r="B30" t="s">
        <v>30</v>
      </c>
      <c r="C30">
        <f>C29/SQRT(6)</f>
        <v>1.1849338067474469</v>
      </c>
      <c r="D30">
        <f t="shared" ref="D30:G30" si="10">D29/SQRT(6)</f>
        <v>1.9703002531890856</v>
      </c>
      <c r="E30">
        <f t="shared" si="10"/>
        <v>3.0694562233039804</v>
      </c>
      <c r="F30">
        <f t="shared" si="10"/>
        <v>4.2182035267949818</v>
      </c>
      <c r="G30">
        <f t="shared" si="10"/>
        <v>2.9670753244729346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0:H15"/>
  <sheetViews>
    <sheetView workbookViewId="0">
      <selection activeCell="F11" sqref="F11"/>
    </sheetView>
  </sheetViews>
  <sheetFormatPr baseColWidth="10" defaultColWidth="8.83203125" defaultRowHeight="14" x14ac:dyDescent="0"/>
  <sheetData>
    <row r="10" spans="3:8">
      <c r="D10" t="s">
        <v>14</v>
      </c>
      <c r="E10" t="s">
        <v>15</v>
      </c>
      <c r="F10" t="s">
        <v>16</v>
      </c>
      <c r="G10" t="s">
        <v>17</v>
      </c>
      <c r="H10" t="s">
        <v>18</v>
      </c>
    </row>
    <row r="11" spans="3:8">
      <c r="C11" t="s">
        <v>1</v>
      </c>
      <c r="D11">
        <v>4</v>
      </c>
      <c r="E11">
        <v>15</v>
      </c>
      <c r="F11">
        <f>D11/E11</f>
        <v>0.26666666666666666</v>
      </c>
      <c r="G11">
        <f>1-F11</f>
        <v>0.73333333333333339</v>
      </c>
      <c r="H11">
        <f>100*G11</f>
        <v>73.333333333333343</v>
      </c>
    </row>
    <row r="12" spans="3:8">
      <c r="C12" t="s">
        <v>2</v>
      </c>
      <c r="D12">
        <v>9</v>
      </c>
      <c r="E12">
        <v>19</v>
      </c>
      <c r="F12">
        <f t="shared" ref="F12:F15" si="0">D12/E12</f>
        <v>0.47368421052631576</v>
      </c>
      <c r="G12">
        <f t="shared" ref="G12:G15" si="1">1-F12</f>
        <v>0.52631578947368429</v>
      </c>
      <c r="H12">
        <f t="shared" ref="H12:H15" si="2">100*G12</f>
        <v>52.631578947368432</v>
      </c>
    </row>
    <row r="13" spans="3:8">
      <c r="C13" t="s">
        <v>3</v>
      </c>
      <c r="D13">
        <v>6</v>
      </c>
      <c r="E13">
        <v>10</v>
      </c>
      <c r="F13">
        <f t="shared" si="0"/>
        <v>0.6</v>
      </c>
      <c r="G13">
        <f t="shared" si="1"/>
        <v>0.4</v>
      </c>
      <c r="H13">
        <f t="shared" si="2"/>
        <v>40</v>
      </c>
    </row>
    <row r="14" spans="3:8">
      <c r="C14" t="s">
        <v>4</v>
      </c>
      <c r="D14">
        <v>10</v>
      </c>
      <c r="E14">
        <v>16</v>
      </c>
      <c r="F14">
        <f t="shared" si="0"/>
        <v>0.625</v>
      </c>
      <c r="G14">
        <f t="shared" si="1"/>
        <v>0.375</v>
      </c>
      <c r="H14">
        <f t="shared" si="2"/>
        <v>37.5</v>
      </c>
    </row>
    <row r="15" spans="3:8">
      <c r="C15" t="s">
        <v>0</v>
      </c>
      <c r="D15">
        <v>18</v>
      </c>
      <c r="E15">
        <v>21</v>
      </c>
      <c r="F15">
        <f t="shared" si="0"/>
        <v>0.8571428571428571</v>
      </c>
      <c r="G15">
        <f t="shared" si="1"/>
        <v>0.1428571428571429</v>
      </c>
      <c r="H15">
        <f t="shared" si="2"/>
        <v>14.28571428571429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1:I16"/>
  <sheetViews>
    <sheetView workbookViewId="0">
      <selection activeCell="I35" sqref="I35"/>
    </sheetView>
  </sheetViews>
  <sheetFormatPr baseColWidth="10" defaultColWidth="8.83203125" defaultRowHeight="14" x14ac:dyDescent="0"/>
  <sheetData>
    <row r="11" spans="4:9">
      <c r="E11" t="s">
        <v>14</v>
      </c>
      <c r="F11" t="s">
        <v>15</v>
      </c>
      <c r="G11" t="s">
        <v>16</v>
      </c>
      <c r="H11" t="s">
        <v>17</v>
      </c>
      <c r="I11" t="s">
        <v>18</v>
      </c>
    </row>
    <row r="12" spans="4:9">
      <c r="D12" t="s">
        <v>1</v>
      </c>
      <c r="E12">
        <v>6</v>
      </c>
      <c r="F12">
        <v>15</v>
      </c>
      <c r="G12">
        <f>E12/F12</f>
        <v>0.4</v>
      </c>
      <c r="H12">
        <f>1-G12</f>
        <v>0.6</v>
      </c>
      <c r="I12">
        <f>H12*100</f>
        <v>60</v>
      </c>
    </row>
    <row r="13" spans="4:9">
      <c r="D13" t="s">
        <v>3</v>
      </c>
      <c r="E13">
        <v>14</v>
      </c>
      <c r="F13">
        <v>19</v>
      </c>
      <c r="G13">
        <f t="shared" ref="G13:G16" si="0">E13/F13</f>
        <v>0.73684210526315785</v>
      </c>
      <c r="H13">
        <f t="shared" ref="H13:H16" si="1">1-G13</f>
        <v>0.26315789473684215</v>
      </c>
      <c r="I13">
        <f t="shared" ref="I13:I16" si="2">H13*100</f>
        <v>26.315789473684216</v>
      </c>
    </row>
    <row r="14" spans="4:9">
      <c r="D14" t="s">
        <v>2</v>
      </c>
      <c r="E14">
        <v>10</v>
      </c>
      <c r="F14">
        <v>16</v>
      </c>
      <c r="G14">
        <f t="shared" si="0"/>
        <v>0.625</v>
      </c>
      <c r="H14">
        <f t="shared" si="1"/>
        <v>0.375</v>
      </c>
      <c r="I14">
        <f t="shared" si="2"/>
        <v>37.5</v>
      </c>
    </row>
    <row r="15" spans="4:9">
      <c r="D15" t="s">
        <v>4</v>
      </c>
      <c r="E15">
        <v>12</v>
      </c>
      <c r="F15">
        <v>17</v>
      </c>
      <c r="G15">
        <f t="shared" si="0"/>
        <v>0.70588235294117652</v>
      </c>
      <c r="H15">
        <f t="shared" si="1"/>
        <v>0.29411764705882348</v>
      </c>
      <c r="I15">
        <f t="shared" si="2"/>
        <v>29.411764705882348</v>
      </c>
    </row>
    <row r="16" spans="4:9">
      <c r="D16" t="s">
        <v>0</v>
      </c>
      <c r="E16">
        <v>16</v>
      </c>
      <c r="F16">
        <v>19</v>
      </c>
      <c r="G16">
        <f t="shared" si="0"/>
        <v>0.84210526315789469</v>
      </c>
      <c r="H16">
        <f t="shared" si="1"/>
        <v>0.15789473684210531</v>
      </c>
      <c r="I16">
        <f t="shared" si="2"/>
        <v>15.789473684210531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1:J16"/>
  <sheetViews>
    <sheetView workbookViewId="0">
      <selection activeCell="E12" sqref="E12:E16"/>
    </sheetView>
  </sheetViews>
  <sheetFormatPr baseColWidth="10" defaultColWidth="8.83203125" defaultRowHeight="14" x14ac:dyDescent="0"/>
  <sheetData>
    <row r="11" spans="5:10">
      <c r="F11" t="s">
        <v>14</v>
      </c>
      <c r="G11" t="s">
        <v>15</v>
      </c>
      <c r="H11" t="s">
        <v>16</v>
      </c>
      <c r="I11" t="s">
        <v>17</v>
      </c>
      <c r="J11" t="s">
        <v>18</v>
      </c>
    </row>
    <row r="12" spans="5:10">
      <c r="E12" t="s">
        <v>0</v>
      </c>
      <c r="F12">
        <v>13</v>
      </c>
      <c r="G12">
        <v>14</v>
      </c>
      <c r="H12">
        <f>F12/G12</f>
        <v>0.9285714285714286</v>
      </c>
      <c r="I12">
        <f>1-H12</f>
        <v>7.1428571428571397E-2</v>
      </c>
      <c r="J12">
        <v>7.1</v>
      </c>
    </row>
    <row r="13" spans="5:10">
      <c r="E13" t="s">
        <v>1</v>
      </c>
      <c r="F13">
        <v>8</v>
      </c>
      <c r="G13">
        <v>22</v>
      </c>
      <c r="H13">
        <f t="shared" ref="H13:H16" si="0">F13/G13</f>
        <v>0.36363636363636365</v>
      </c>
      <c r="I13">
        <f t="shared" ref="I13:I16" si="1">1-H13</f>
        <v>0.63636363636363635</v>
      </c>
      <c r="J13">
        <v>63.636299999999999</v>
      </c>
    </row>
    <row r="14" spans="5:10">
      <c r="E14" t="s">
        <v>2</v>
      </c>
      <c r="F14">
        <v>13</v>
      </c>
      <c r="G14">
        <v>19</v>
      </c>
      <c r="H14">
        <f t="shared" si="0"/>
        <v>0.68421052631578949</v>
      </c>
      <c r="I14">
        <f t="shared" si="1"/>
        <v>0.31578947368421051</v>
      </c>
      <c r="J14">
        <v>31.578900000000001</v>
      </c>
    </row>
    <row r="15" spans="5:10">
      <c r="E15" t="s">
        <v>3</v>
      </c>
      <c r="F15">
        <v>16</v>
      </c>
      <c r="G15">
        <v>20</v>
      </c>
      <c r="H15">
        <f t="shared" si="0"/>
        <v>0.8</v>
      </c>
      <c r="I15">
        <f t="shared" si="1"/>
        <v>0.19999999999999996</v>
      </c>
      <c r="J15">
        <v>20</v>
      </c>
    </row>
    <row r="16" spans="5:10">
      <c r="E16" t="s">
        <v>4</v>
      </c>
      <c r="F16">
        <v>8</v>
      </c>
      <c r="G16">
        <v>10</v>
      </c>
      <c r="H16">
        <f t="shared" si="0"/>
        <v>0.8</v>
      </c>
      <c r="I16">
        <f t="shared" si="1"/>
        <v>0.19999999999999996</v>
      </c>
      <c r="J16">
        <v>20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0:J15"/>
  <sheetViews>
    <sheetView workbookViewId="0">
      <selection activeCell="E11" sqref="E11:E15"/>
    </sheetView>
  </sheetViews>
  <sheetFormatPr baseColWidth="10" defaultColWidth="8.83203125" defaultRowHeight="14" x14ac:dyDescent="0"/>
  <cols>
    <col min="5" max="5" width="15.6640625" customWidth="1"/>
  </cols>
  <sheetData>
    <row r="10" spans="5:10">
      <c r="F10" t="s">
        <v>14</v>
      </c>
      <c r="G10" t="s">
        <v>15</v>
      </c>
      <c r="H10" t="s">
        <v>16</v>
      </c>
      <c r="I10" t="s">
        <v>17</v>
      </c>
      <c r="J10" t="s">
        <v>18</v>
      </c>
    </row>
    <row r="11" spans="5:10">
      <c r="E11" t="s">
        <v>0</v>
      </c>
      <c r="F11">
        <v>11</v>
      </c>
      <c r="G11">
        <v>12</v>
      </c>
      <c r="H11">
        <f>F11/G11</f>
        <v>0.91666666666666663</v>
      </c>
      <c r="I11">
        <f>H11*100</f>
        <v>91.666666666666657</v>
      </c>
      <c r="J11">
        <f>100-I11</f>
        <v>8.3333333333333428</v>
      </c>
    </row>
    <row r="12" spans="5:10">
      <c r="E12" t="s">
        <v>1</v>
      </c>
      <c r="F12">
        <v>5</v>
      </c>
      <c r="G12">
        <v>25</v>
      </c>
      <c r="H12">
        <f t="shared" ref="H12:H15" si="0">F12/G12</f>
        <v>0.2</v>
      </c>
      <c r="I12">
        <f t="shared" ref="I12:I15" si="1">H12*100</f>
        <v>20</v>
      </c>
      <c r="J12">
        <f t="shared" ref="J12:J15" si="2">100-I12</f>
        <v>80</v>
      </c>
    </row>
    <row r="13" spans="5:10">
      <c r="E13" t="s">
        <v>2</v>
      </c>
      <c r="F13">
        <v>7</v>
      </c>
      <c r="G13">
        <v>9</v>
      </c>
      <c r="H13">
        <f t="shared" si="0"/>
        <v>0.77777777777777779</v>
      </c>
      <c r="I13">
        <f t="shared" si="1"/>
        <v>77.777777777777786</v>
      </c>
      <c r="J13">
        <f t="shared" si="2"/>
        <v>22.222222222222214</v>
      </c>
    </row>
    <row r="14" spans="5:10">
      <c r="E14" t="s">
        <v>3</v>
      </c>
      <c r="F14">
        <v>16</v>
      </c>
      <c r="G14">
        <v>20</v>
      </c>
      <c r="H14">
        <f t="shared" si="0"/>
        <v>0.8</v>
      </c>
      <c r="I14">
        <f t="shared" si="1"/>
        <v>80</v>
      </c>
      <c r="J14">
        <f t="shared" si="2"/>
        <v>20</v>
      </c>
    </row>
    <row r="15" spans="5:10">
      <c r="E15" t="s">
        <v>4</v>
      </c>
      <c r="F15">
        <v>14</v>
      </c>
      <c r="G15">
        <v>22</v>
      </c>
      <c r="H15">
        <f t="shared" si="0"/>
        <v>0.63636363636363635</v>
      </c>
      <c r="I15">
        <f t="shared" si="1"/>
        <v>63.636363636363633</v>
      </c>
      <c r="J15">
        <f t="shared" si="2"/>
        <v>36.363636363636367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1:K16"/>
  <sheetViews>
    <sheetView workbookViewId="0">
      <selection activeCell="L35" sqref="L35"/>
    </sheetView>
  </sheetViews>
  <sheetFormatPr baseColWidth="10" defaultColWidth="8.83203125" defaultRowHeight="14" x14ac:dyDescent="0"/>
  <sheetData>
    <row r="11" spans="5:11">
      <c r="F11" t="s">
        <v>14</v>
      </c>
      <c r="G11" t="s">
        <v>15</v>
      </c>
      <c r="H11" t="s">
        <v>16</v>
      </c>
      <c r="I11" t="s">
        <v>17</v>
      </c>
      <c r="J11" t="s">
        <v>18</v>
      </c>
      <c r="K11" t="s">
        <v>19</v>
      </c>
    </row>
    <row r="12" spans="5:11">
      <c r="E12" t="s">
        <v>0</v>
      </c>
      <c r="F12">
        <v>26</v>
      </c>
      <c r="G12">
        <v>31</v>
      </c>
      <c r="H12">
        <f>F12/K12</f>
        <v>0.45614035087719296</v>
      </c>
      <c r="I12">
        <f>1-H12</f>
        <v>0.54385964912280704</v>
      </c>
      <c r="J12">
        <f>100*I12</f>
        <v>54.385964912280706</v>
      </c>
      <c r="K12">
        <f>F12+G12</f>
        <v>57</v>
      </c>
    </row>
    <row r="13" spans="5:11">
      <c r="E13" t="s">
        <v>1</v>
      </c>
      <c r="F13">
        <v>8</v>
      </c>
      <c r="G13">
        <v>24</v>
      </c>
      <c r="H13">
        <f t="shared" ref="H13:H16" si="0">F13/K13</f>
        <v>0.25</v>
      </c>
      <c r="I13">
        <f t="shared" ref="I13:I16" si="1">1-H13</f>
        <v>0.75</v>
      </c>
      <c r="J13">
        <f t="shared" ref="J13:J16" si="2">100*I13</f>
        <v>75</v>
      </c>
      <c r="K13">
        <f>F13+G13</f>
        <v>32</v>
      </c>
    </row>
    <row r="14" spans="5:11">
      <c r="E14" t="s">
        <v>3</v>
      </c>
      <c r="F14">
        <v>11</v>
      </c>
      <c r="G14">
        <v>17</v>
      </c>
      <c r="H14">
        <f t="shared" si="0"/>
        <v>0.39285714285714285</v>
      </c>
      <c r="I14">
        <f t="shared" si="1"/>
        <v>0.60714285714285721</v>
      </c>
      <c r="J14">
        <f t="shared" si="2"/>
        <v>60.714285714285722</v>
      </c>
      <c r="K14">
        <f>F14+G14</f>
        <v>28</v>
      </c>
    </row>
    <row r="15" spans="5:11">
      <c r="E15" t="s">
        <v>2</v>
      </c>
      <c r="F15">
        <v>14</v>
      </c>
      <c r="G15">
        <v>24</v>
      </c>
      <c r="H15">
        <f t="shared" si="0"/>
        <v>0.36842105263157893</v>
      </c>
      <c r="I15">
        <f t="shared" si="1"/>
        <v>0.63157894736842102</v>
      </c>
      <c r="J15">
        <f t="shared" si="2"/>
        <v>63.157894736842103</v>
      </c>
      <c r="K15">
        <f>F15+G15</f>
        <v>38</v>
      </c>
    </row>
    <row r="16" spans="5:11">
      <c r="E16" t="s">
        <v>4</v>
      </c>
      <c r="F16">
        <v>14</v>
      </c>
      <c r="G16">
        <v>20</v>
      </c>
      <c r="H16">
        <f t="shared" si="0"/>
        <v>0.41176470588235292</v>
      </c>
      <c r="I16">
        <f t="shared" si="1"/>
        <v>0.58823529411764708</v>
      </c>
      <c r="J16">
        <f t="shared" si="2"/>
        <v>58.82352941176471</v>
      </c>
      <c r="K16">
        <f>F16+G16</f>
        <v>34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 1 C</vt:lpstr>
      <vt:lpstr>More repeats with calculation</vt:lpstr>
      <vt:lpstr>Repeat 2</vt:lpstr>
      <vt:lpstr>Repeat 3</vt:lpstr>
      <vt:lpstr>Repeat 4</vt:lpstr>
      <vt:lpstr>Repeat 5</vt:lpstr>
      <vt:lpstr>Repeat 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2017-08-14T14:57:51Z</dcterms:modified>
</cp:coreProperties>
</file>