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filterPrivacy="1" autoCompressPictures="0"/>
  <bookViews>
    <workbookView xWindow="0" yWindow="0" windowWidth="22260" windowHeight="12640" activeTab="2"/>
  </bookViews>
  <sheets>
    <sheet name="Fig 4b in situ" sheetId="1" r:id="rId1"/>
    <sheet name="Fig 4 c luciferase" sheetId="2" r:id="rId2"/>
    <sheet name="Fig 4 a Ap2a mRNA" sheetId="3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G27" i="2"/>
  <c r="H27" i="2"/>
  <c r="E27" i="2"/>
  <c r="F21" i="2"/>
  <c r="F22" i="2"/>
  <c r="E21" i="2"/>
  <c r="F20" i="2"/>
  <c r="T15" i="3"/>
  <c r="T16" i="3"/>
  <c r="T17" i="3"/>
  <c r="S15" i="3"/>
  <c r="H30" i="3"/>
  <c r="H31" i="3"/>
  <c r="I30" i="3"/>
  <c r="I31" i="3"/>
  <c r="H32" i="3"/>
  <c r="I32" i="3"/>
  <c r="J32" i="3"/>
  <c r="H33" i="3"/>
  <c r="I33" i="3"/>
  <c r="H34" i="3"/>
  <c r="I34" i="3"/>
  <c r="H35" i="3"/>
  <c r="I35" i="3"/>
  <c r="H36" i="3"/>
  <c r="I36" i="3"/>
  <c r="J36" i="3"/>
  <c r="H37" i="3"/>
  <c r="I37" i="3"/>
  <c r="H29" i="3"/>
  <c r="I29" i="3"/>
  <c r="J37" i="3"/>
  <c r="J35" i="3"/>
  <c r="J34" i="3"/>
  <c r="J33" i="3"/>
  <c r="J31" i="3"/>
  <c r="J30" i="3"/>
  <c r="J29" i="3"/>
  <c r="K32" i="3"/>
  <c r="K29" i="3"/>
  <c r="L34" i="3"/>
  <c r="K35" i="3"/>
  <c r="L35" i="3"/>
  <c r="L29" i="3"/>
  <c r="L32" i="3"/>
  <c r="L33" i="3"/>
  <c r="L36" i="3"/>
  <c r="L30" i="3"/>
  <c r="L37" i="3"/>
  <c r="L31" i="3"/>
  <c r="H23" i="3"/>
  <c r="H22" i="3"/>
  <c r="H19" i="3"/>
  <c r="I22" i="3"/>
  <c r="J22" i="3"/>
  <c r="H21" i="3"/>
  <c r="I21" i="3"/>
  <c r="J21" i="3"/>
  <c r="H20" i="3"/>
  <c r="I19" i="3"/>
  <c r="J19" i="3"/>
  <c r="H18" i="3"/>
  <c r="H12" i="3"/>
  <c r="H9" i="3"/>
  <c r="I12" i="3"/>
  <c r="J12" i="3"/>
  <c r="I9" i="3"/>
  <c r="J9" i="3"/>
  <c r="H14" i="3"/>
  <c r="I14" i="3"/>
  <c r="J14" i="3"/>
  <c r="H13" i="3"/>
  <c r="I13" i="3"/>
  <c r="J13" i="3"/>
  <c r="H11" i="3"/>
  <c r="I11" i="3"/>
  <c r="J11" i="3"/>
  <c r="H10" i="3"/>
  <c r="I10" i="3"/>
  <c r="J10" i="3"/>
  <c r="K9" i="3"/>
  <c r="L21" i="3"/>
  <c r="N29" i="3"/>
  <c r="O29" i="3"/>
  <c r="M29" i="3"/>
  <c r="I18" i="3"/>
  <c r="J18" i="3"/>
  <c r="L18" i="3"/>
  <c r="I20" i="3"/>
  <c r="J20" i="3"/>
  <c r="N35" i="3"/>
  <c r="O35" i="3"/>
  <c r="M35" i="3"/>
  <c r="I23" i="3"/>
  <c r="J23" i="3"/>
  <c r="L23" i="3"/>
  <c r="N32" i="3"/>
  <c r="O32" i="3"/>
  <c r="M32" i="3"/>
  <c r="K12" i="3"/>
  <c r="Y8" i="2"/>
  <c r="X8" i="2"/>
  <c r="X9" i="2"/>
  <c r="T8" i="2"/>
  <c r="S8" i="2"/>
  <c r="S9" i="2"/>
  <c r="O8" i="2"/>
  <c r="N8" i="2"/>
  <c r="N9" i="2"/>
  <c r="K8" i="2"/>
  <c r="J8" i="2"/>
  <c r="J9" i="2"/>
  <c r="F12" i="2"/>
  <c r="F13" i="2"/>
  <c r="E12" i="2"/>
  <c r="F11" i="2"/>
  <c r="T9" i="2"/>
  <c r="K9" i="2"/>
  <c r="O9" i="2"/>
  <c r="Y9" i="2"/>
  <c r="L19" i="3"/>
  <c r="L20" i="3"/>
  <c r="M18" i="3"/>
  <c r="L10" i="3"/>
  <c r="L12" i="3"/>
  <c r="L11" i="3"/>
  <c r="L22" i="3"/>
  <c r="M21" i="3"/>
  <c r="K21" i="3"/>
  <c r="N18" i="3"/>
  <c r="O18" i="3"/>
  <c r="L13" i="3"/>
  <c r="K18" i="3"/>
  <c r="L9" i="3"/>
  <c r="L14" i="3"/>
  <c r="I7" i="1"/>
  <c r="N21" i="3"/>
  <c r="O21" i="3"/>
  <c r="N9" i="3"/>
  <c r="O9" i="3"/>
  <c r="M9" i="3"/>
  <c r="M12" i="3"/>
  <c r="N12" i="3"/>
  <c r="O12" i="3"/>
</calcChain>
</file>

<file path=xl/sharedStrings.xml><?xml version="1.0" encoding="utf-8"?>
<sst xmlns="http://schemas.openxmlformats.org/spreadsheetml/2006/main" count="105" uniqueCount="44">
  <si>
    <t>MOA13</t>
  </si>
  <si>
    <t>NI</t>
  </si>
  <si>
    <t>MO13</t>
  </si>
  <si>
    <t>Se1 1</t>
  </si>
  <si>
    <t>Average</t>
  </si>
  <si>
    <t>Error</t>
  </si>
  <si>
    <t>Set 1</t>
  </si>
  <si>
    <t>Set 2</t>
  </si>
  <si>
    <t>Set 3</t>
  </si>
  <si>
    <t>Set 4</t>
  </si>
  <si>
    <t>Ranilla</t>
  </si>
  <si>
    <t>A/R</t>
  </si>
  <si>
    <t>GAPDH cT</t>
  </si>
  <si>
    <t>∆cT</t>
  </si>
  <si>
    <t>Power</t>
  </si>
  <si>
    <t>Avg</t>
  </si>
  <si>
    <t>SD</t>
  </si>
  <si>
    <t>SEM</t>
  </si>
  <si>
    <t>AP2a cT</t>
  </si>
  <si>
    <t>Avg power treatment/Avg power NI</t>
  </si>
  <si>
    <t>Non-Injected</t>
  </si>
  <si>
    <t>MO13 (5 ng)</t>
  </si>
  <si>
    <t>MO13 (10 ng)</t>
  </si>
  <si>
    <t xml:space="preserve">∆∆cT (Referece Lowest gene value) </t>
  </si>
  <si>
    <t>Std. Dev</t>
  </si>
  <si>
    <t>In situ</t>
  </si>
  <si>
    <t>Embryos</t>
  </si>
  <si>
    <t>Embryos no effect on migration</t>
  </si>
  <si>
    <t>Embryos showing effect on migration</t>
  </si>
  <si>
    <t>Total</t>
  </si>
  <si>
    <t>Ratio</t>
  </si>
  <si>
    <t>%</t>
  </si>
  <si>
    <t>AP 2alpha</t>
  </si>
  <si>
    <t>M013</t>
  </si>
  <si>
    <t>Set2</t>
  </si>
  <si>
    <t>Set3</t>
  </si>
  <si>
    <t>Set4</t>
  </si>
  <si>
    <t>Set 5</t>
  </si>
  <si>
    <t>Std dev</t>
  </si>
  <si>
    <t>Std error</t>
  </si>
  <si>
    <t>AP luciferase</t>
  </si>
  <si>
    <t>Relative fold change</t>
  </si>
  <si>
    <t>Few other sets</t>
  </si>
  <si>
    <t>Avg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</si>
</sst>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-2057999144"/>
        <c:axId val="-2057995592"/>
      </c:barChart>
      <c:catAx>
        <c:axId val="-2057999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7995592"/>
        <c:crosses val="autoZero"/>
        <c:auto val="1"/>
        <c:lblAlgn val="ctr"/>
        <c:lblOffset val="100"/>
        <c:noMultiLvlLbl val="0"/>
      </c:catAx>
      <c:valAx>
        <c:axId val="-2057995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381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57999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16</xdr:col>
      <xdr:colOff>304800</xdr:colOff>
      <xdr:row>19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C1AF7BBF-B45C-43DB-8BE1-65A7F477F0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J7"/>
  <sheetViews>
    <sheetView workbookViewId="0">
      <selection activeCell="F7" sqref="F7:J7"/>
    </sheetView>
  </sheetViews>
  <sheetFormatPr baseColWidth="10" defaultColWidth="8.83203125" defaultRowHeight="14" x14ac:dyDescent="0"/>
  <cols>
    <col min="6" max="6" width="16" customWidth="1"/>
    <col min="7" max="7" width="23.5" customWidth="1"/>
  </cols>
  <sheetData>
    <row r="5" spans="5:10">
      <c r="E5" t="s">
        <v>25</v>
      </c>
      <c r="F5" t="s">
        <v>26</v>
      </c>
    </row>
    <row r="6" spans="5:10">
      <c r="F6" t="s">
        <v>27</v>
      </c>
      <c r="G6" t="s">
        <v>28</v>
      </c>
      <c r="H6" t="s">
        <v>29</v>
      </c>
      <c r="I6" t="s">
        <v>30</v>
      </c>
      <c r="J6" t="s">
        <v>31</v>
      </c>
    </row>
    <row r="7" spans="5:10">
      <c r="E7" t="s">
        <v>0</v>
      </c>
      <c r="F7">
        <v>7</v>
      </c>
      <c r="G7">
        <v>22</v>
      </c>
      <c r="H7">
        <v>29</v>
      </c>
      <c r="I7">
        <f>G7/H7</f>
        <v>0.75862068965517238</v>
      </c>
      <c r="J7" t="s">
        <v>32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Y45"/>
  <sheetViews>
    <sheetView topLeftCell="A7" workbookViewId="0">
      <selection activeCell="H32" sqref="H32"/>
    </sheetView>
  </sheetViews>
  <sheetFormatPr baseColWidth="10" defaultColWidth="8.83203125" defaultRowHeight="14" x14ac:dyDescent="0"/>
  <sheetData>
    <row r="5" spans="4:25">
      <c r="J5" t="s">
        <v>1</v>
      </c>
      <c r="K5" t="s">
        <v>2</v>
      </c>
      <c r="N5" t="s">
        <v>1</v>
      </c>
      <c r="O5" t="s">
        <v>2</v>
      </c>
      <c r="S5" t="s">
        <v>1</v>
      </c>
      <c r="T5" t="s">
        <v>2</v>
      </c>
      <c r="X5" t="s">
        <v>1</v>
      </c>
      <c r="Y5" t="s">
        <v>2</v>
      </c>
    </row>
    <row r="6" spans="4:25">
      <c r="E6" t="s">
        <v>1</v>
      </c>
      <c r="F6" t="s">
        <v>2</v>
      </c>
      <c r="H6" t="s">
        <v>6</v>
      </c>
      <c r="I6" t="s">
        <v>40</v>
      </c>
      <c r="J6">
        <v>11745</v>
      </c>
      <c r="K6">
        <v>7843</v>
      </c>
      <c r="L6" t="s">
        <v>7</v>
      </c>
      <c r="M6" t="s">
        <v>40</v>
      </c>
      <c r="N6">
        <v>7045</v>
      </c>
      <c r="O6">
        <v>5235</v>
      </c>
      <c r="Q6" t="s">
        <v>8</v>
      </c>
      <c r="R6" t="s">
        <v>40</v>
      </c>
      <c r="S6">
        <v>7045</v>
      </c>
      <c r="T6">
        <v>7094</v>
      </c>
      <c r="V6" t="s">
        <v>9</v>
      </c>
      <c r="W6" t="s">
        <v>40</v>
      </c>
      <c r="X6">
        <v>12456</v>
      </c>
      <c r="Y6">
        <v>5668</v>
      </c>
    </row>
    <row r="7" spans="4:25">
      <c r="D7" t="s">
        <v>3</v>
      </c>
      <c r="E7">
        <v>1</v>
      </c>
      <c r="F7">
        <v>0.71</v>
      </c>
      <c r="I7" t="s">
        <v>10</v>
      </c>
      <c r="J7">
        <v>216789</v>
      </c>
      <c r="K7">
        <v>203261</v>
      </c>
      <c r="M7" t="s">
        <v>10</v>
      </c>
      <c r="N7">
        <v>10003</v>
      </c>
      <c r="O7">
        <v>11342</v>
      </c>
      <c r="R7" t="s">
        <v>10</v>
      </c>
      <c r="S7">
        <v>23911</v>
      </c>
      <c r="T7">
        <v>39302</v>
      </c>
      <c r="W7" t="s">
        <v>10</v>
      </c>
      <c r="X7">
        <v>1231567</v>
      </c>
      <c r="Y7">
        <v>1000345</v>
      </c>
    </row>
    <row r="8" spans="4:25">
      <c r="D8">
        <v>2</v>
      </c>
      <c r="E8">
        <v>1</v>
      </c>
      <c r="F8">
        <v>0.65</v>
      </c>
      <c r="I8" t="s">
        <v>11</v>
      </c>
      <c r="J8">
        <f>J6/J7</f>
        <v>5.4177103081798433E-2</v>
      </c>
      <c r="K8">
        <f>K6/K7</f>
        <v>3.8585857591963042E-2</v>
      </c>
      <c r="M8" t="s">
        <v>11</v>
      </c>
      <c r="N8">
        <f>N6/N7</f>
        <v>0.7042887133859842</v>
      </c>
      <c r="O8">
        <f>O6/O7</f>
        <v>0.46155880797037557</v>
      </c>
      <c r="R8" t="s">
        <v>11</v>
      </c>
      <c r="S8">
        <f>S6/S7</f>
        <v>0.29463426874660198</v>
      </c>
      <c r="T8">
        <f>T6/T7</f>
        <v>0.18049972011602464</v>
      </c>
      <c r="W8" t="s">
        <v>11</v>
      </c>
      <c r="X8">
        <f>X6/X7</f>
        <v>1.0113944267749949E-2</v>
      </c>
      <c r="Y8">
        <f>Y6/Y7</f>
        <v>5.6660452144010314E-3</v>
      </c>
    </row>
    <row r="9" spans="4:25">
      <c r="D9">
        <v>3</v>
      </c>
      <c r="E9">
        <v>1</v>
      </c>
      <c r="F9">
        <v>0.61</v>
      </c>
      <c r="I9" t="s">
        <v>41</v>
      </c>
      <c r="J9">
        <f>J8/J8</f>
        <v>1</v>
      </c>
      <c r="K9">
        <f>K8/J8</f>
        <v>0.7122170695192912</v>
      </c>
      <c r="M9" t="s">
        <v>41</v>
      </c>
      <c r="N9">
        <f>N8/N8</f>
        <v>1</v>
      </c>
      <c r="O9">
        <f>O8/N8</f>
        <v>0.65535454309832031</v>
      </c>
      <c r="R9" t="s">
        <v>41</v>
      </c>
      <c r="S9">
        <f>S8/S8</f>
        <v>1</v>
      </c>
      <c r="T9">
        <f>T8/S8</f>
        <v>0.61262296773516889</v>
      </c>
      <c r="W9" t="s">
        <v>41</v>
      </c>
      <c r="X9">
        <f>X8/X8</f>
        <v>1</v>
      </c>
      <c r="Y9">
        <f>Y8/X8</f>
        <v>0.56022112287766812</v>
      </c>
    </row>
    <row r="10" spans="4:25">
      <c r="D10">
        <v>4</v>
      </c>
      <c r="E10">
        <v>1</v>
      </c>
      <c r="F10">
        <v>0.56000000000000005</v>
      </c>
    </row>
    <row r="11" spans="4:25">
      <c r="D11" t="s">
        <v>4</v>
      </c>
      <c r="E11">
        <v>1</v>
      </c>
      <c r="F11">
        <f>AVERAGE(F7:F10)</f>
        <v>0.63249999999999995</v>
      </c>
    </row>
    <row r="12" spans="4:25">
      <c r="D12" t="s">
        <v>24</v>
      </c>
      <c r="E12">
        <f>STDEV(E7:E10)</f>
        <v>0</v>
      </c>
      <c r="F12">
        <f>STDEV(F7:F10)</f>
        <v>6.3442887702247569E-2</v>
      </c>
    </row>
    <row r="13" spans="4:25">
      <c r="D13" t="s">
        <v>5</v>
      </c>
      <c r="E13">
        <v>0.15839691705754036</v>
      </c>
      <c r="F13">
        <f>F12/SQRT(4)</f>
        <v>3.1721443851123785E-2</v>
      </c>
    </row>
    <row r="16" spans="4:25">
      <c r="D16" t="s">
        <v>42</v>
      </c>
    </row>
    <row r="17" spans="4:8">
      <c r="E17" t="s">
        <v>1</v>
      </c>
      <c r="F17" t="s">
        <v>2</v>
      </c>
    </row>
    <row r="18" spans="4:8">
      <c r="E18">
        <v>1</v>
      </c>
      <c r="F18">
        <v>0.59099999999999997</v>
      </c>
    </row>
    <row r="19" spans="4:8">
      <c r="E19">
        <v>1</v>
      </c>
      <c r="F19">
        <v>0.66</v>
      </c>
    </row>
    <row r="20" spans="4:8">
      <c r="D20" t="s">
        <v>4</v>
      </c>
      <c r="E20">
        <v>1</v>
      </c>
      <c r="F20">
        <f>AVERAGE(F16:F19)</f>
        <v>0.62549999999999994</v>
      </c>
    </row>
    <row r="21" spans="4:8">
      <c r="D21" t="s">
        <v>24</v>
      </c>
      <c r="E21">
        <f>STDEV(E16:E19)</f>
        <v>0</v>
      </c>
      <c r="F21">
        <f>STDEV(F16:F19)</f>
        <v>4.8790367901871821E-2</v>
      </c>
    </row>
    <row r="22" spans="4:8">
      <c r="D22" t="s">
        <v>5</v>
      </c>
      <c r="E22">
        <v>5.6000000000000001E-2</v>
      </c>
      <c r="F22">
        <f>F21/SQRT(4)</f>
        <v>2.4395183950935911E-2</v>
      </c>
    </row>
    <row r="23" spans="4:8">
      <c r="D23" s="1"/>
      <c r="E23" s="1"/>
      <c r="G23" t="s">
        <v>43</v>
      </c>
    </row>
    <row r="24" spans="4:8">
      <c r="D24" s="1"/>
      <c r="E24" t="s">
        <v>1</v>
      </c>
      <c r="F24" t="s">
        <v>2</v>
      </c>
      <c r="G24" t="s">
        <v>1</v>
      </c>
      <c r="H24" t="s">
        <v>2</v>
      </c>
    </row>
    <row r="25" spans="4:8">
      <c r="D25" s="1"/>
      <c r="E25" s="1">
        <v>1</v>
      </c>
      <c r="F25">
        <v>0.62</v>
      </c>
      <c r="G25">
        <v>0.158</v>
      </c>
      <c r="H25">
        <v>3.1E-2</v>
      </c>
    </row>
    <row r="26" spans="4:8">
      <c r="D26" s="1"/>
      <c r="E26" s="1">
        <v>1</v>
      </c>
      <c r="F26">
        <v>0.61439999999999995</v>
      </c>
      <c r="G26">
        <v>5.6000000000000001E-2</v>
      </c>
      <c r="H26">
        <v>2.4E-2</v>
      </c>
    </row>
    <row r="27" spans="4:8">
      <c r="D27" t="s">
        <v>4</v>
      </c>
      <c r="E27">
        <f>AVERAGE(E25:E26)</f>
        <v>1</v>
      </c>
      <c r="F27">
        <f t="shared" ref="F27:H27" si="0">AVERAGE(F25:F26)</f>
        <v>0.61719999999999997</v>
      </c>
      <c r="G27">
        <f t="shared" si="0"/>
        <v>0.107</v>
      </c>
      <c r="H27">
        <f t="shared" si="0"/>
        <v>2.75E-2</v>
      </c>
    </row>
    <row r="30" spans="4:8">
      <c r="D30" s="1"/>
      <c r="E30" s="1"/>
    </row>
    <row r="31" spans="4:8">
      <c r="D31" s="1"/>
      <c r="E31" s="1"/>
    </row>
    <row r="32" spans="4:8">
      <c r="D32" s="1"/>
      <c r="E32" s="1"/>
    </row>
    <row r="33" spans="4:5">
      <c r="D33" s="1"/>
      <c r="E33" s="1"/>
    </row>
    <row r="34" spans="4:5">
      <c r="D34" s="1"/>
      <c r="E34" s="1"/>
    </row>
    <row r="35" spans="4:5">
      <c r="D35" s="1"/>
      <c r="E35" s="1"/>
    </row>
    <row r="36" spans="4:5">
      <c r="D36" s="1"/>
      <c r="E36" s="1"/>
    </row>
    <row r="37" spans="4:5">
      <c r="D37" s="1"/>
      <c r="E37" s="1"/>
    </row>
    <row r="38" spans="4:5">
      <c r="D38" s="1"/>
      <c r="E38" s="1"/>
    </row>
    <row r="39" spans="4:5">
      <c r="D39" s="1"/>
      <c r="E39" s="1"/>
    </row>
    <row r="40" spans="4:5">
      <c r="D40" s="1"/>
      <c r="E40" s="1"/>
    </row>
    <row r="41" spans="4:5">
      <c r="D41" s="1"/>
      <c r="E41" s="1"/>
    </row>
    <row r="42" spans="4:5">
      <c r="D42" s="1"/>
      <c r="E42" s="1"/>
    </row>
    <row r="43" spans="4:5">
      <c r="D43" s="1"/>
      <c r="E43" s="1"/>
    </row>
    <row r="44" spans="4:5">
      <c r="D44" s="1"/>
      <c r="E44" s="1"/>
    </row>
    <row r="45" spans="4:5">
      <c r="D45" s="1"/>
      <c r="E45" s="1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T37"/>
  <sheetViews>
    <sheetView tabSelected="1" workbookViewId="0">
      <selection activeCell="S28" sqref="S28"/>
    </sheetView>
  </sheetViews>
  <sheetFormatPr baseColWidth="10" defaultColWidth="8.83203125" defaultRowHeight="14" x14ac:dyDescent="0"/>
  <sheetData>
    <row r="8" spans="5:20">
      <c r="E8" t="s">
        <v>6</v>
      </c>
      <c r="F8" t="s">
        <v>12</v>
      </c>
      <c r="G8" t="s">
        <v>18</v>
      </c>
      <c r="H8" t="s">
        <v>13</v>
      </c>
      <c r="I8" t="s">
        <v>23</v>
      </c>
      <c r="J8" t="s">
        <v>14</v>
      </c>
      <c r="K8" t="s">
        <v>15</v>
      </c>
      <c r="L8" t="s">
        <v>19</v>
      </c>
      <c r="M8" t="s">
        <v>15</v>
      </c>
      <c r="N8" t="s">
        <v>16</v>
      </c>
      <c r="O8" t="s">
        <v>17</v>
      </c>
      <c r="S8" t="s">
        <v>1</v>
      </c>
      <c r="T8" t="s">
        <v>33</v>
      </c>
    </row>
    <row r="9" spans="5:20">
      <c r="E9" t="s">
        <v>1</v>
      </c>
      <c r="F9">
        <v>24.75</v>
      </c>
      <c r="G9">
        <v>34.770000000000003</v>
      </c>
      <c r="H9">
        <f>G9-F9</f>
        <v>10.020000000000003</v>
      </c>
      <c r="I9">
        <f>H9-H$9</f>
        <v>0</v>
      </c>
      <c r="J9">
        <f>POWER(2,-I9)</f>
        <v>1</v>
      </c>
      <c r="K9">
        <f>AVERAGE(J9:J11)</f>
        <v>0.87671815163800693</v>
      </c>
      <c r="L9">
        <f>J9/K$9</f>
        <v>1.1406174243474494</v>
      </c>
      <c r="M9">
        <f>AVERAGE(L9:L11)</f>
        <v>1</v>
      </c>
      <c r="N9">
        <f>STDEV(L9:L11)</f>
        <v>0.12182087932259789</v>
      </c>
      <c r="O9">
        <f>N9/SQRT(3)</f>
        <v>7.0333317469818815E-2</v>
      </c>
      <c r="R9" t="s">
        <v>6</v>
      </c>
      <c r="S9">
        <v>1</v>
      </c>
      <c r="T9">
        <v>0.49</v>
      </c>
    </row>
    <row r="10" spans="5:20">
      <c r="F10">
        <v>24.24</v>
      </c>
      <c r="G10">
        <v>34.549999999999997</v>
      </c>
      <c r="H10">
        <f t="shared" ref="H10:H14" si="0">G10-F10</f>
        <v>10.309999999999999</v>
      </c>
      <c r="I10">
        <f t="shared" ref="I10:I14" si="1">H10-H$9</f>
        <v>0.28999999999999559</v>
      </c>
      <c r="J10">
        <f t="shared" ref="J10:J14" si="2">POWER(2,-I10)</f>
        <v>0.81790205855778353</v>
      </c>
      <c r="L10">
        <f t="shared" ref="L10:L14" si="3">J10/K$9</f>
        <v>0.93291333940065579</v>
      </c>
      <c r="R10" t="s">
        <v>34</v>
      </c>
      <c r="S10">
        <v>1</v>
      </c>
      <c r="T10">
        <v>0.7</v>
      </c>
    </row>
    <row r="11" spans="5:20">
      <c r="F11">
        <v>24.11</v>
      </c>
      <c r="G11">
        <v>34.43</v>
      </c>
      <c r="H11">
        <f t="shared" si="0"/>
        <v>10.32</v>
      </c>
      <c r="I11">
        <f t="shared" si="1"/>
        <v>0.29999999999999716</v>
      </c>
      <c r="J11">
        <f t="shared" si="2"/>
        <v>0.81225239635623714</v>
      </c>
      <c r="L11">
        <f t="shared" si="3"/>
        <v>0.92646923625189481</v>
      </c>
      <c r="R11" t="s">
        <v>35</v>
      </c>
      <c r="S11">
        <v>1</v>
      </c>
      <c r="T11">
        <v>0.72</v>
      </c>
    </row>
    <row r="12" spans="5:20">
      <c r="E12" t="s">
        <v>2</v>
      </c>
      <c r="F12">
        <v>24.37</v>
      </c>
      <c r="G12">
        <v>36.89</v>
      </c>
      <c r="H12">
        <f t="shared" si="0"/>
        <v>12.52</v>
      </c>
      <c r="I12">
        <f t="shared" si="1"/>
        <v>2.4999999999999964</v>
      </c>
      <c r="J12">
        <f t="shared" si="2"/>
        <v>0.17677669529663731</v>
      </c>
      <c r="K12">
        <f>AVERAGE(J12:J14)</f>
        <v>0.34911605720286332</v>
      </c>
      <c r="L12">
        <f t="shared" si="3"/>
        <v>0.20163457887390432</v>
      </c>
      <c r="M12">
        <f>AVERAGE(L12:L14)</f>
        <v>0.39820785796506675</v>
      </c>
      <c r="N12">
        <f>STDEV(L12:L14)</f>
        <v>0.17027223394605839</v>
      </c>
      <c r="O12">
        <f>N12/SQRT(3)</f>
        <v>9.8306720104275755E-2</v>
      </c>
      <c r="R12" t="s">
        <v>36</v>
      </c>
      <c r="S12">
        <v>1</v>
      </c>
      <c r="T12">
        <v>0.65</v>
      </c>
    </row>
    <row r="13" spans="5:20">
      <c r="F13">
        <v>24.2</v>
      </c>
      <c r="G13">
        <v>35.43</v>
      </c>
      <c r="H13">
        <f t="shared" si="0"/>
        <v>11.23</v>
      </c>
      <c r="I13">
        <f t="shared" si="1"/>
        <v>1.2099999999999973</v>
      </c>
      <c r="J13">
        <f t="shared" si="2"/>
        <v>0.43226861565393337</v>
      </c>
      <c r="L13">
        <f t="shared" si="3"/>
        <v>0.49305311501342702</v>
      </c>
      <c r="R13" t="s">
        <v>37</v>
      </c>
      <c r="S13">
        <v>1</v>
      </c>
      <c r="T13">
        <v>0.63</v>
      </c>
    </row>
    <row r="14" spans="5:20">
      <c r="F14">
        <v>24.02</v>
      </c>
      <c r="G14">
        <v>35.229999999999997</v>
      </c>
      <c r="H14">
        <f t="shared" si="0"/>
        <v>11.209999999999997</v>
      </c>
      <c r="I14">
        <f t="shared" si="1"/>
        <v>1.1899999999999942</v>
      </c>
      <c r="J14">
        <f t="shared" si="2"/>
        <v>0.43830286065801932</v>
      </c>
      <c r="L14">
        <f t="shared" si="3"/>
        <v>0.49993588000786898</v>
      </c>
    </row>
    <row r="15" spans="5:20">
      <c r="R15" t="s">
        <v>15</v>
      </c>
      <c r="S15">
        <f>AVERAGE(S9:S13)</f>
        <v>1</v>
      </c>
      <c r="T15">
        <f>AVERAGE(T9:T13)</f>
        <v>0.63800000000000001</v>
      </c>
    </row>
    <row r="16" spans="5:20">
      <c r="R16" t="s">
        <v>38</v>
      </c>
      <c r="T16">
        <f>STDEV(T9:T13)</f>
        <v>9.0388052307813396E-2</v>
      </c>
    </row>
    <row r="17" spans="5:20">
      <c r="E17" t="s">
        <v>7</v>
      </c>
      <c r="F17" t="s">
        <v>12</v>
      </c>
      <c r="G17" t="s">
        <v>18</v>
      </c>
      <c r="H17" t="s">
        <v>13</v>
      </c>
      <c r="I17" t="s">
        <v>23</v>
      </c>
      <c r="J17" t="s">
        <v>14</v>
      </c>
      <c r="K17" t="s">
        <v>15</v>
      </c>
      <c r="L17" t="s">
        <v>19</v>
      </c>
      <c r="M17" t="s">
        <v>15</v>
      </c>
      <c r="N17" t="s">
        <v>16</v>
      </c>
      <c r="O17" t="s">
        <v>17</v>
      </c>
      <c r="P17" t="s">
        <v>17</v>
      </c>
      <c r="R17" t="s">
        <v>39</v>
      </c>
      <c r="S17">
        <v>0.1</v>
      </c>
      <c r="T17">
        <f>T16/SQRT(5)</f>
        <v>4.0422765862815499E-2</v>
      </c>
    </row>
    <row r="18" spans="5:20">
      <c r="E18" t="s">
        <v>1</v>
      </c>
      <c r="F18">
        <v>27.27</v>
      </c>
      <c r="G18">
        <v>31.77</v>
      </c>
      <c r="H18">
        <f t="shared" ref="H18:H23" si="4">G18-F18</f>
        <v>4.5</v>
      </c>
      <c r="I18">
        <f>H18-H$19</f>
        <v>0.2900000000000027</v>
      </c>
      <c r="J18">
        <f>POWER(2,-I18)</f>
        <v>0.81790205855777953</v>
      </c>
      <c r="K18">
        <f>AVERAGE(J18:J20)</f>
        <v>0.91483004014938285</v>
      </c>
      <c r="L18">
        <f>J18/K$9</f>
        <v>0.93291333940065124</v>
      </c>
      <c r="M18">
        <f>AVERAGE(L18:L20)</f>
        <v>1.0434710841108628</v>
      </c>
      <c r="N18">
        <f>STDEV(L18:L20)</f>
        <v>0.10449950264648661</v>
      </c>
      <c r="O18">
        <f>N18/SQRT(3)</f>
        <v>6.0332815983131054E-2</v>
      </c>
    </row>
    <row r="19" spans="5:20">
      <c r="F19">
        <v>27.26</v>
      </c>
      <c r="G19">
        <v>31.47</v>
      </c>
      <c r="H19">
        <f t="shared" si="4"/>
        <v>4.2099999999999973</v>
      </c>
      <c r="I19">
        <f t="shared" ref="I19:I23" si="5">H19-H$19</f>
        <v>0</v>
      </c>
      <c r="J19">
        <f t="shared" ref="J19:J23" si="6">POWER(2,-I19)</f>
        <v>1</v>
      </c>
      <c r="L19">
        <f t="shared" ref="L19:L23" si="7">J19/K$9</f>
        <v>1.1406174243474494</v>
      </c>
    </row>
    <row r="20" spans="5:20">
      <c r="F20">
        <v>27.09</v>
      </c>
      <c r="G20">
        <v>31.41</v>
      </c>
      <c r="H20">
        <f t="shared" si="4"/>
        <v>4.32</v>
      </c>
      <c r="I20">
        <f t="shared" si="5"/>
        <v>0.11000000000000298</v>
      </c>
      <c r="J20">
        <f t="shared" si="6"/>
        <v>0.92658806189036891</v>
      </c>
      <c r="L20">
        <f t="shared" si="7"/>
        <v>1.0568824885844876</v>
      </c>
    </row>
    <row r="21" spans="5:20">
      <c r="E21" t="s">
        <v>2</v>
      </c>
      <c r="F21">
        <v>26.76</v>
      </c>
      <c r="G21">
        <v>31.58</v>
      </c>
      <c r="H21">
        <f t="shared" si="4"/>
        <v>4.8199999999999967</v>
      </c>
      <c r="I21">
        <f t="shared" si="5"/>
        <v>0.60999999999999943</v>
      </c>
      <c r="J21">
        <f t="shared" si="6"/>
        <v>0.65519670192918189</v>
      </c>
      <c r="K21">
        <f>AVERAGE(J21:J23)</f>
        <v>0.620344498812056</v>
      </c>
      <c r="L21">
        <f t="shared" si="7"/>
        <v>0.74732877459540692</v>
      </c>
      <c r="M21">
        <f t="shared" ref="M21" si="8">AVERAGE(L21:L23)</f>
        <v>0.70757574444311666</v>
      </c>
      <c r="N21">
        <f>STDEV(L21:L23)</f>
        <v>3.4755559301857836E-2</v>
      </c>
      <c r="O21">
        <f>N21/SQRT(3)</f>
        <v>2.0066131518763623E-2</v>
      </c>
    </row>
    <row r="22" spans="5:20">
      <c r="F22">
        <v>26.62</v>
      </c>
      <c r="G22">
        <v>31.57</v>
      </c>
      <c r="H22">
        <f t="shared" si="4"/>
        <v>4.9499999999999993</v>
      </c>
      <c r="I22">
        <f t="shared" si="5"/>
        <v>0.74000000000000199</v>
      </c>
      <c r="J22">
        <f t="shared" si="6"/>
        <v>0.59873935230946351</v>
      </c>
      <c r="L22">
        <f t="shared" si="7"/>
        <v>0.68293253788668029</v>
      </c>
    </row>
    <row r="23" spans="5:20">
      <c r="F23">
        <v>26.62</v>
      </c>
      <c r="G23">
        <v>31.55</v>
      </c>
      <c r="H23">
        <f t="shared" si="4"/>
        <v>4.93</v>
      </c>
      <c r="I23">
        <f t="shared" si="5"/>
        <v>0.72000000000000242</v>
      </c>
      <c r="J23">
        <f t="shared" si="6"/>
        <v>0.60709744219752249</v>
      </c>
      <c r="L23">
        <f t="shared" si="7"/>
        <v>0.69246592084726266</v>
      </c>
    </row>
    <row r="28" spans="5:20">
      <c r="F28" t="s">
        <v>12</v>
      </c>
      <c r="G28" t="s">
        <v>18</v>
      </c>
      <c r="H28" t="s">
        <v>13</v>
      </c>
      <c r="I28" t="s">
        <v>23</v>
      </c>
      <c r="J28" t="s">
        <v>14</v>
      </c>
      <c r="K28" t="s">
        <v>15</v>
      </c>
      <c r="L28" t="s">
        <v>19</v>
      </c>
      <c r="M28" t="s">
        <v>15</v>
      </c>
      <c r="N28" t="s">
        <v>16</v>
      </c>
      <c r="O28" t="s">
        <v>17</v>
      </c>
    </row>
    <row r="29" spans="5:20">
      <c r="E29" t="s">
        <v>20</v>
      </c>
      <c r="F29">
        <v>26.29</v>
      </c>
      <c r="G29">
        <v>29.81</v>
      </c>
      <c r="H29">
        <f t="shared" ref="H29:H37" si="9">G29-F29</f>
        <v>3.5199999999999996</v>
      </c>
      <c r="I29">
        <f>H29-H$31</f>
        <v>0.24000000000000199</v>
      </c>
      <c r="J29">
        <f t="shared" ref="J29:J37" si="10">POWER(2,-I29)</f>
        <v>0.84674531236252593</v>
      </c>
      <c r="K29">
        <f>AVERAGE(J29:J31)</f>
        <v>0.85791052367422627</v>
      </c>
      <c r="L29">
        <f t="shared" ref="L29:L37" si="11">J29/K$29</f>
        <v>0.98698557599703707</v>
      </c>
      <c r="M29">
        <f>AVERAGE(L29:L31)</f>
        <v>1</v>
      </c>
      <c r="N29">
        <f>STDEV(L29:L31)</f>
        <v>0.15951419061145242</v>
      </c>
      <c r="O29">
        <f>N29/SQRT(3)</f>
        <v>9.2095560889087338E-2</v>
      </c>
    </row>
    <row r="30" spans="5:20">
      <c r="F30">
        <v>26.06</v>
      </c>
      <c r="G30">
        <v>29.8</v>
      </c>
      <c r="H30">
        <f t="shared" si="9"/>
        <v>3.740000000000002</v>
      </c>
      <c r="I30">
        <f t="shared" ref="I30:I37" si="12">H30-H$31</f>
        <v>0.46000000000000441</v>
      </c>
      <c r="J30">
        <f t="shared" si="10"/>
        <v>0.7269862586601531</v>
      </c>
      <c r="L30">
        <f t="shared" si="11"/>
        <v>0.84739170181366263</v>
      </c>
    </row>
    <row r="31" spans="5:20">
      <c r="F31">
        <v>25.8</v>
      </c>
      <c r="G31">
        <v>29.08</v>
      </c>
      <c r="H31">
        <f t="shared" si="9"/>
        <v>3.2799999999999976</v>
      </c>
      <c r="I31">
        <f t="shared" si="12"/>
        <v>0</v>
      </c>
      <c r="J31">
        <f t="shared" si="10"/>
        <v>1</v>
      </c>
      <c r="L31">
        <f t="shared" si="11"/>
        <v>1.1656227221893005</v>
      </c>
    </row>
    <row r="32" spans="5:20">
      <c r="E32" t="s">
        <v>21</v>
      </c>
      <c r="F32">
        <v>26.15</v>
      </c>
      <c r="G32">
        <v>30.2</v>
      </c>
      <c r="H32">
        <f t="shared" si="9"/>
        <v>4.0500000000000007</v>
      </c>
      <c r="I32">
        <f t="shared" si="12"/>
        <v>0.77000000000000313</v>
      </c>
      <c r="J32">
        <f t="shared" si="10"/>
        <v>0.58641747461593807</v>
      </c>
      <c r="K32">
        <f>AVERAGE(J32:J34)</f>
        <v>0.62182406230660725</v>
      </c>
      <c r="L32">
        <f t="shared" si="11"/>
        <v>0.6835415331012048</v>
      </c>
      <c r="M32">
        <f>AVERAGE(L32:L34)</f>
        <v>0.72481225622863665</v>
      </c>
      <c r="N32">
        <f>STDEV(L32:L34)</f>
        <v>3.6572141099416956E-2</v>
      </c>
      <c r="O32">
        <f>N32/SQRT(3)</f>
        <v>2.1114935508589356E-2</v>
      </c>
    </row>
    <row r="33" spans="5:15">
      <c r="F33">
        <v>26.11</v>
      </c>
      <c r="G33">
        <v>30.05</v>
      </c>
      <c r="H33">
        <f t="shared" si="9"/>
        <v>3.9400000000000013</v>
      </c>
      <c r="I33">
        <f t="shared" si="12"/>
        <v>0.66000000000000369</v>
      </c>
      <c r="J33">
        <f t="shared" si="10"/>
        <v>0.63287829698513842</v>
      </c>
      <c r="L33">
        <f t="shared" si="11"/>
        <v>0.73769732334634563</v>
      </c>
    </row>
    <row r="34" spans="5:15">
      <c r="F34">
        <v>25.99</v>
      </c>
      <c r="G34">
        <v>29.9</v>
      </c>
      <c r="H34">
        <f t="shared" si="9"/>
        <v>3.91</v>
      </c>
      <c r="I34">
        <f t="shared" si="12"/>
        <v>0.63000000000000256</v>
      </c>
      <c r="J34">
        <f t="shared" si="10"/>
        <v>0.64617641531874503</v>
      </c>
      <c r="L34">
        <f t="shared" si="11"/>
        <v>0.75319791223835963</v>
      </c>
    </row>
    <row r="35" spans="5:15">
      <c r="E35" t="s">
        <v>22</v>
      </c>
      <c r="F35">
        <v>25.49</v>
      </c>
      <c r="G35">
        <v>29.91</v>
      </c>
      <c r="H35">
        <f t="shared" si="9"/>
        <v>4.4200000000000017</v>
      </c>
      <c r="I35">
        <f t="shared" si="12"/>
        <v>1.1400000000000041</v>
      </c>
      <c r="J35">
        <f t="shared" si="10"/>
        <v>0.45375957765857916</v>
      </c>
      <c r="K35">
        <f>AVERAGE(J35:J37)</f>
        <v>0.59357737628754226</v>
      </c>
      <c r="L35">
        <f t="shared" si="11"/>
        <v>0.52891247412986042</v>
      </c>
      <c r="M35">
        <f>AVERAGE(L35:L37)</f>
        <v>0.69188727717826781</v>
      </c>
      <c r="N35">
        <f>STDEV(L35:L37)</f>
        <v>0.17525937058991414</v>
      </c>
      <c r="O35">
        <f>N35/SQRT(3)</f>
        <v>0.10118604478809132</v>
      </c>
    </row>
    <row r="36" spans="5:15">
      <c r="F36">
        <v>25.43</v>
      </c>
      <c r="G36">
        <v>29.51</v>
      </c>
      <c r="H36">
        <f t="shared" si="9"/>
        <v>4.0800000000000018</v>
      </c>
      <c r="I36">
        <f t="shared" si="12"/>
        <v>0.80000000000000426</v>
      </c>
      <c r="J36">
        <f t="shared" si="10"/>
        <v>0.57434917749851588</v>
      </c>
      <c r="L36">
        <f t="shared" si="11"/>
        <v>0.66947445176300591</v>
      </c>
    </row>
    <row r="37" spans="5:15">
      <c r="F37">
        <v>25.32</v>
      </c>
      <c r="G37">
        <v>29.01</v>
      </c>
      <c r="H37">
        <f t="shared" si="9"/>
        <v>3.6900000000000013</v>
      </c>
      <c r="I37">
        <f t="shared" si="12"/>
        <v>0.41000000000000369</v>
      </c>
      <c r="J37">
        <f t="shared" si="10"/>
        <v>0.75262337370553167</v>
      </c>
      <c r="L37">
        <f t="shared" si="11"/>
        <v>0.87727490564193711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4b in situ</vt:lpstr>
      <vt:lpstr>Fig 4 c luciferase</vt:lpstr>
      <vt:lpstr>Fig 4 a Ap2a mRNA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2017-08-14T15:05:23Z</dcterms:modified>
</cp:coreProperties>
</file>