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125"/>
  <workbookPr filterPrivacy="1" autoCompressPictures="0"/>
  <bookViews>
    <workbookView xWindow="0" yWindow="0" windowWidth="22260" windowHeight="12640" activeTab="2"/>
  </bookViews>
  <sheets>
    <sheet name="Fig 5 a Ap2a expression" sheetId="1" r:id="rId1"/>
    <sheet name="Fig 5c PCNS" sheetId="2" r:id="rId2"/>
    <sheet name="Fig 5dAP2a" sheetId="3" r:id="rId3"/>
    <sheet name="Fig 5 b luciferase" sheetId="4" r:id="rId4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1" i="4" l="1"/>
  <c r="K12" i="4"/>
  <c r="K10" i="4"/>
  <c r="L10" i="3"/>
  <c r="K11" i="2"/>
  <c r="K12" i="1"/>
  <c r="I12" i="2"/>
  <c r="I13" i="2"/>
  <c r="H12" i="2"/>
  <c r="H13" i="2"/>
  <c r="G12" i="2"/>
  <c r="G13" i="2"/>
  <c r="I11" i="2"/>
  <c r="H11" i="2"/>
  <c r="G11" i="2"/>
  <c r="F11" i="2"/>
  <c r="J11" i="4"/>
  <c r="J12" i="4"/>
  <c r="I11" i="4"/>
  <c r="I12" i="4"/>
  <c r="H11" i="4"/>
  <c r="H12" i="4"/>
  <c r="G11" i="4"/>
  <c r="G12" i="4"/>
  <c r="F11" i="4"/>
  <c r="F12" i="4"/>
  <c r="E11" i="4"/>
  <c r="E12" i="4"/>
  <c r="D11" i="4"/>
  <c r="D12" i="4"/>
  <c r="J10" i="4"/>
  <c r="I10" i="4"/>
  <c r="H10" i="4"/>
  <c r="G10" i="4"/>
  <c r="F10" i="4"/>
  <c r="E10" i="4"/>
  <c r="D10" i="4"/>
  <c r="H39" i="2"/>
  <c r="H43" i="2"/>
  <c r="I39" i="2"/>
  <c r="H40" i="2"/>
  <c r="I40" i="2"/>
  <c r="I43" i="2"/>
  <c r="H44" i="2"/>
  <c r="I44" i="2"/>
  <c r="H49" i="2"/>
  <c r="I49" i="2"/>
  <c r="H48" i="2"/>
  <c r="H47" i="2"/>
  <c r="H46" i="2"/>
  <c r="I46" i="2"/>
  <c r="H45" i="2"/>
  <c r="I45" i="2"/>
  <c r="H42" i="2"/>
  <c r="I42" i="2"/>
  <c r="H41" i="2"/>
  <c r="I41" i="2"/>
  <c r="H38" i="2"/>
  <c r="I38" i="2"/>
  <c r="H13" i="1"/>
  <c r="H14" i="1"/>
  <c r="G13" i="1"/>
  <c r="G14" i="1"/>
  <c r="F13" i="1"/>
  <c r="F14" i="1"/>
  <c r="E13" i="1"/>
  <c r="E14" i="1"/>
  <c r="D13" i="1"/>
  <c r="H12" i="1"/>
  <c r="G12" i="1"/>
  <c r="F12" i="1"/>
  <c r="E12" i="1"/>
  <c r="D12" i="1"/>
  <c r="I47" i="2"/>
  <c r="J47" i="2"/>
  <c r="I48" i="2"/>
  <c r="J48" i="2"/>
  <c r="J41" i="2"/>
  <c r="J46" i="2"/>
  <c r="J49" i="2"/>
  <c r="J44" i="2"/>
  <c r="J43" i="2"/>
  <c r="J42" i="2"/>
  <c r="J40" i="2"/>
  <c r="J39" i="2"/>
  <c r="J38" i="2"/>
  <c r="J45" i="2"/>
  <c r="K44" i="2"/>
  <c r="K41" i="2"/>
  <c r="K38" i="2"/>
  <c r="L38" i="2"/>
  <c r="K47" i="2"/>
  <c r="L41" i="2"/>
  <c r="L45" i="2"/>
  <c r="L49" i="2"/>
  <c r="L39" i="2"/>
  <c r="L43" i="2"/>
  <c r="L47" i="2"/>
  <c r="L44" i="2"/>
  <c r="L42" i="2"/>
  <c r="L46" i="2"/>
  <c r="L40" i="2"/>
  <c r="L48" i="2"/>
  <c r="N38" i="2"/>
  <c r="O38" i="2"/>
  <c r="N47" i="2"/>
  <c r="O47" i="2"/>
  <c r="M47" i="2"/>
  <c r="N41" i="2"/>
  <c r="O41" i="2"/>
  <c r="M41" i="2"/>
  <c r="M38" i="2"/>
  <c r="N44" i="2"/>
  <c r="O44" i="2"/>
  <c r="M44" i="2"/>
  <c r="G10" i="3"/>
  <c r="H10" i="3"/>
  <c r="I10" i="3"/>
  <c r="J10" i="3"/>
  <c r="H11" i="3"/>
  <c r="H12" i="3"/>
  <c r="I11" i="3"/>
  <c r="I12" i="3"/>
  <c r="J11" i="3"/>
  <c r="J12" i="3"/>
  <c r="H32" i="2"/>
  <c r="H26" i="2"/>
  <c r="I32" i="2"/>
  <c r="J32" i="2"/>
  <c r="H31" i="2"/>
  <c r="I31" i="2"/>
  <c r="J31" i="2"/>
  <c r="H30" i="2"/>
  <c r="I30" i="2"/>
  <c r="J30" i="2"/>
  <c r="H29" i="2"/>
  <c r="I29" i="2"/>
  <c r="J29" i="2"/>
  <c r="H28" i="2"/>
  <c r="I28" i="2"/>
  <c r="J28" i="2"/>
  <c r="H27" i="2"/>
  <c r="I27" i="2"/>
  <c r="J27" i="2"/>
  <c r="I26" i="2"/>
  <c r="J26" i="2"/>
  <c r="H25" i="2"/>
  <c r="I25" i="2"/>
  <c r="J25" i="2"/>
  <c r="H24" i="2"/>
  <c r="I24" i="2"/>
  <c r="J24" i="2"/>
  <c r="H23" i="2"/>
  <c r="I23" i="2"/>
  <c r="J23" i="2"/>
  <c r="H22" i="2"/>
  <c r="I22" i="2"/>
  <c r="J22" i="2"/>
  <c r="H21" i="2"/>
  <c r="I21" i="2"/>
  <c r="J21" i="2"/>
  <c r="K27" i="2"/>
  <c r="K24" i="2"/>
  <c r="K30" i="2"/>
  <c r="K21" i="2"/>
  <c r="L23" i="2"/>
  <c r="L25" i="2"/>
  <c r="L29" i="2"/>
  <c r="L32" i="2"/>
  <c r="L26" i="2"/>
  <c r="L30" i="2"/>
  <c r="L28" i="2"/>
  <c r="L22" i="2"/>
  <c r="L21" i="2"/>
  <c r="L27" i="2"/>
  <c r="L31" i="2"/>
  <c r="L24" i="2"/>
  <c r="N30" i="2"/>
  <c r="O30" i="2"/>
  <c r="N27" i="2"/>
  <c r="O27" i="2"/>
  <c r="M27" i="2"/>
  <c r="M30" i="2"/>
  <c r="M24" i="2"/>
  <c r="N24" i="2"/>
  <c r="O24" i="2"/>
  <c r="N21" i="2"/>
  <c r="O21" i="2"/>
  <c r="M21" i="2"/>
  <c r="F50" i="1"/>
  <c r="F49" i="1"/>
  <c r="F44" i="1"/>
  <c r="G49" i="1"/>
  <c r="H49" i="1"/>
  <c r="F48" i="1"/>
  <c r="F47" i="1"/>
  <c r="F46" i="1"/>
  <c r="F45" i="1"/>
  <c r="G45" i="1"/>
  <c r="H45" i="1"/>
  <c r="G44" i="1"/>
  <c r="H44" i="1"/>
  <c r="F43" i="1"/>
  <c r="G43" i="1"/>
  <c r="H43" i="1"/>
  <c r="F42" i="1"/>
  <c r="F41" i="1"/>
  <c r="G41" i="1"/>
  <c r="H41" i="1"/>
  <c r="F40" i="1"/>
  <c r="G40" i="1"/>
  <c r="H40" i="1"/>
  <c r="F39" i="1"/>
  <c r="G39" i="1"/>
  <c r="H39" i="1"/>
  <c r="F33" i="1"/>
  <c r="G33" i="1"/>
  <c r="H33" i="1"/>
  <c r="F32" i="1"/>
  <c r="F31" i="1"/>
  <c r="F30" i="1"/>
  <c r="F29" i="1"/>
  <c r="G29" i="1"/>
  <c r="H29" i="1"/>
  <c r="F28" i="1"/>
  <c r="F27" i="1"/>
  <c r="F26" i="1"/>
  <c r="F25" i="1"/>
  <c r="G25" i="1"/>
  <c r="H25" i="1"/>
  <c r="F24" i="1"/>
  <c r="F23" i="1"/>
  <c r="F22" i="1"/>
  <c r="G47" i="1"/>
  <c r="H47" i="1"/>
  <c r="I39" i="1"/>
  <c r="J47" i="1"/>
  <c r="G22" i="1"/>
  <c r="H22" i="1"/>
  <c r="G26" i="1"/>
  <c r="H26" i="1"/>
  <c r="G30" i="1"/>
  <c r="H30" i="1"/>
  <c r="G48" i="1"/>
  <c r="H48" i="1"/>
  <c r="G50" i="1"/>
  <c r="H50" i="1"/>
  <c r="I48" i="1"/>
  <c r="G23" i="1"/>
  <c r="H23" i="1"/>
  <c r="G27" i="1"/>
  <c r="H27" i="1"/>
  <c r="G31" i="1"/>
  <c r="H31" i="1"/>
  <c r="G24" i="1"/>
  <c r="H24" i="1"/>
  <c r="G28" i="1"/>
  <c r="H28" i="1"/>
  <c r="G32" i="1"/>
  <c r="H32" i="1"/>
  <c r="J48" i="1"/>
  <c r="G46" i="1"/>
  <c r="H46" i="1"/>
  <c r="J46" i="1"/>
  <c r="G42" i="1"/>
  <c r="H42" i="1"/>
  <c r="I42" i="1"/>
  <c r="J41" i="1"/>
  <c r="I22" i="1"/>
  <c r="J33" i="1"/>
  <c r="I28" i="1"/>
  <c r="J40" i="1"/>
  <c r="J32" i="1"/>
  <c r="J27" i="1"/>
  <c r="I25" i="1"/>
  <c r="J24" i="1"/>
  <c r="J45" i="1"/>
  <c r="L45" i="1"/>
  <c r="M45" i="1"/>
  <c r="I31" i="1"/>
  <c r="J50" i="1"/>
  <c r="J29" i="1"/>
  <c r="J44" i="1"/>
  <c r="J22" i="1"/>
  <c r="J25" i="1"/>
  <c r="J26" i="1"/>
  <c r="J31" i="1"/>
  <c r="L31" i="1"/>
  <c r="M31" i="1"/>
  <c r="J39" i="1"/>
  <c r="J49" i="1"/>
  <c r="K48" i="1"/>
  <c r="J30" i="1"/>
  <c r="K31" i="1"/>
  <c r="I45" i="1"/>
  <c r="J42" i="1"/>
  <c r="J43" i="1"/>
  <c r="J28" i="1"/>
  <c r="J23" i="1"/>
  <c r="F32" i="4"/>
  <c r="F33" i="4"/>
  <c r="F34" i="4"/>
  <c r="F35" i="4"/>
  <c r="F31" i="4"/>
  <c r="F23" i="4"/>
  <c r="G23" i="4"/>
  <c r="F21" i="4"/>
  <c r="G21" i="4"/>
  <c r="F19" i="4"/>
  <c r="G19" i="4"/>
  <c r="F17" i="4"/>
  <c r="G17" i="4"/>
  <c r="F15" i="4"/>
  <c r="G15" i="4"/>
  <c r="K45" i="1"/>
  <c r="K39" i="1"/>
  <c r="K25" i="1"/>
  <c r="L25" i="1"/>
  <c r="M25" i="1"/>
  <c r="L39" i="1"/>
  <c r="M39" i="1"/>
  <c r="L48" i="1"/>
  <c r="M48" i="1"/>
  <c r="L28" i="1"/>
  <c r="M28" i="1"/>
  <c r="K28" i="1"/>
  <c r="L42" i="1"/>
  <c r="M42" i="1"/>
  <c r="K42" i="1"/>
  <c r="L22" i="1"/>
  <c r="M22" i="1"/>
  <c r="K22" i="1"/>
  <c r="I40" i="3"/>
  <c r="I45" i="3"/>
  <c r="J40" i="3"/>
  <c r="K40" i="3"/>
  <c r="I50" i="3"/>
  <c r="J50" i="3"/>
  <c r="K50" i="3"/>
  <c r="I49" i="3"/>
  <c r="I48" i="3"/>
  <c r="I47" i="3"/>
  <c r="J47" i="3"/>
  <c r="K47" i="3"/>
  <c r="I46" i="3"/>
  <c r="J46" i="3"/>
  <c r="K46" i="3"/>
  <c r="J45" i="3"/>
  <c r="K45" i="3"/>
  <c r="I44" i="3"/>
  <c r="J44" i="3"/>
  <c r="K44" i="3"/>
  <c r="I43" i="3"/>
  <c r="J43" i="3"/>
  <c r="K43" i="3"/>
  <c r="I42" i="3"/>
  <c r="J42" i="3"/>
  <c r="K42" i="3"/>
  <c r="I41" i="3"/>
  <c r="J41" i="3"/>
  <c r="K41" i="3"/>
  <c r="I39" i="3"/>
  <c r="J39" i="3"/>
  <c r="K39" i="3"/>
  <c r="I33" i="3"/>
  <c r="I32" i="3"/>
  <c r="I31" i="3"/>
  <c r="I30" i="3"/>
  <c r="I29" i="3"/>
  <c r="J30" i="3"/>
  <c r="K30" i="3"/>
  <c r="I28" i="3"/>
  <c r="I27" i="3"/>
  <c r="I26" i="3"/>
  <c r="J26" i="3"/>
  <c r="K26" i="3"/>
  <c r="I25" i="3"/>
  <c r="J25" i="3"/>
  <c r="K25" i="3"/>
  <c r="I24" i="3"/>
  <c r="J24" i="3"/>
  <c r="K24" i="3"/>
  <c r="I23" i="3"/>
  <c r="I22" i="3"/>
  <c r="J22" i="3"/>
  <c r="J28" i="3"/>
  <c r="K28" i="3"/>
  <c r="J32" i="3"/>
  <c r="K32" i="3"/>
  <c r="J31" i="3"/>
  <c r="K31" i="3"/>
  <c r="J33" i="3"/>
  <c r="K33" i="3"/>
  <c r="L31" i="3"/>
  <c r="J48" i="3"/>
  <c r="K48" i="3"/>
  <c r="J49" i="3"/>
  <c r="K49" i="3"/>
  <c r="L48" i="3"/>
  <c r="L39" i="3"/>
  <c r="M39" i="3"/>
  <c r="J27" i="3"/>
  <c r="K27" i="3"/>
  <c r="J23" i="3"/>
  <c r="K23" i="3"/>
  <c r="J29" i="3"/>
  <c r="K29" i="3"/>
  <c r="M46" i="3"/>
  <c r="L45" i="3"/>
  <c r="L42" i="3"/>
  <c r="K22" i="3"/>
  <c r="L25" i="3"/>
  <c r="M48" i="3"/>
  <c r="M45" i="3"/>
  <c r="M43" i="3"/>
  <c r="M42" i="3"/>
  <c r="M44" i="3"/>
  <c r="N42" i="3"/>
  <c r="M40" i="3"/>
  <c r="M50" i="3"/>
  <c r="L28" i="3"/>
  <c r="L22" i="3"/>
  <c r="M22" i="3"/>
  <c r="M49" i="3"/>
  <c r="M41" i="3"/>
  <c r="O39" i="3"/>
  <c r="P39" i="3"/>
  <c r="M47" i="3"/>
  <c r="N45" i="3"/>
  <c r="O42" i="3"/>
  <c r="P42" i="3"/>
  <c r="M23" i="3"/>
  <c r="O45" i="3"/>
  <c r="P45" i="3"/>
  <c r="M27" i="3"/>
  <c r="M29" i="3"/>
  <c r="N39" i="3"/>
  <c r="O48" i="3"/>
  <c r="P48" i="3"/>
  <c r="N48" i="3"/>
  <c r="M31" i="3"/>
  <c r="M26" i="3"/>
  <c r="M24" i="3"/>
  <c r="O22" i="3"/>
  <c r="P22" i="3"/>
  <c r="M33" i="3"/>
  <c r="M30" i="3"/>
  <c r="M28" i="3"/>
  <c r="M32" i="3"/>
  <c r="M25" i="3"/>
  <c r="O28" i="3"/>
  <c r="P28" i="3"/>
  <c r="N28" i="3"/>
  <c r="O31" i="3"/>
  <c r="P31" i="3"/>
  <c r="N31" i="3"/>
  <c r="N25" i="3"/>
  <c r="O25" i="3"/>
  <c r="P25" i="3"/>
  <c r="N22" i="3"/>
</calcChain>
</file>

<file path=xl/sharedStrings.xml><?xml version="1.0" encoding="utf-8"?>
<sst xmlns="http://schemas.openxmlformats.org/spreadsheetml/2006/main" count="203" uniqueCount="83">
  <si>
    <t>GAPDH cT</t>
  </si>
  <si>
    <t>∆cT</t>
  </si>
  <si>
    <t>Power</t>
  </si>
  <si>
    <t>Avg</t>
  </si>
  <si>
    <t>SD</t>
  </si>
  <si>
    <t>SEM</t>
  </si>
  <si>
    <t>Non-Injected</t>
  </si>
  <si>
    <t>A13</t>
  </si>
  <si>
    <t>MOC A13</t>
  </si>
  <si>
    <t>MoA A13</t>
  </si>
  <si>
    <t>ADAM 13</t>
  </si>
  <si>
    <t>Table Analyzed</t>
  </si>
  <si>
    <t>Data 1</t>
  </si>
  <si>
    <t>One-way analysis of variance</t>
  </si>
  <si>
    <t>P value</t>
  </si>
  <si>
    <t>P&lt;0.01</t>
  </si>
  <si>
    <t>P value summary</t>
  </si>
  <si>
    <t>**</t>
  </si>
  <si>
    <t>Are means signif. different? (P &lt; 0.05)</t>
  </si>
  <si>
    <t>Yes</t>
  </si>
  <si>
    <t>Number of groups</t>
  </si>
  <si>
    <t>F</t>
  </si>
  <si>
    <t>R squared</t>
  </si>
  <si>
    <t>ANOVA Table</t>
  </si>
  <si>
    <t>SS</t>
  </si>
  <si>
    <t>df</t>
  </si>
  <si>
    <t>MS</t>
  </si>
  <si>
    <t>Treatment (between columns)</t>
  </si>
  <si>
    <t>Residual (within columns)</t>
  </si>
  <si>
    <t>Total</t>
  </si>
  <si>
    <t>Newman-Keuls Multiple Comparison Test</t>
  </si>
  <si>
    <t>Mean Diff.</t>
  </si>
  <si>
    <t>q</t>
  </si>
  <si>
    <t>Significant? P &lt; 0.05?</t>
  </si>
  <si>
    <t>Summary</t>
  </si>
  <si>
    <t>A13 AP vs A13 Mo cat</t>
  </si>
  <si>
    <t>***</t>
  </si>
  <si>
    <t>A13 AP vs A13</t>
  </si>
  <si>
    <t>A13 AP vs NI</t>
  </si>
  <si>
    <t>No</t>
  </si>
  <si>
    <t>ns</t>
  </si>
  <si>
    <t>NI vs A13 Mo cat</t>
  </si>
  <si>
    <t>NI vs A13</t>
  </si>
  <si>
    <t>A13 vs A13 Mo cat</t>
  </si>
  <si>
    <t>PCNS cT</t>
  </si>
  <si>
    <t>ADAM 13 E/A</t>
  </si>
  <si>
    <t>ADAM 13 delta</t>
  </si>
  <si>
    <t>C13</t>
  </si>
  <si>
    <t>Folg change AP2a Luc/Ranilla</t>
  </si>
  <si>
    <t>Set 1</t>
  </si>
  <si>
    <t>Set 2</t>
  </si>
  <si>
    <t>Avg power treatment/Avg power NI</t>
  </si>
  <si>
    <t>AP2a cT</t>
  </si>
  <si>
    <t>C 13</t>
  </si>
  <si>
    <t xml:space="preserve">ADAM 13 </t>
  </si>
  <si>
    <t>Set 3</t>
  </si>
  <si>
    <t>NI</t>
  </si>
  <si>
    <t>A13 E/A</t>
  </si>
  <si>
    <t>Delta Cyto</t>
  </si>
  <si>
    <t>Set</t>
  </si>
  <si>
    <t>CS2</t>
  </si>
  <si>
    <t>A9</t>
  </si>
  <si>
    <t>A19</t>
  </si>
  <si>
    <t>delta cyto</t>
  </si>
  <si>
    <t>delta cyto E/A</t>
  </si>
  <si>
    <t>set 1</t>
  </si>
  <si>
    <t>set 2</t>
  </si>
  <si>
    <t>set 3</t>
  </si>
  <si>
    <t>set 4</t>
  </si>
  <si>
    <t>error</t>
  </si>
  <si>
    <t>∆∆cT (referance lowest Expresing gene)</t>
  </si>
  <si>
    <t>Average</t>
  </si>
  <si>
    <t>Std. Dev</t>
  </si>
  <si>
    <t>Std. Err</t>
  </si>
  <si>
    <t>Std Dev</t>
  </si>
  <si>
    <t>A13 delta</t>
  </si>
  <si>
    <t>NI Avg Error</t>
  </si>
  <si>
    <t>NI (Normalized to 1)</t>
  </si>
  <si>
    <t xml:space="preserve">Set </t>
  </si>
  <si>
    <t>Calculations</t>
  </si>
  <si>
    <t>Few more sets</t>
  </si>
  <si>
    <t>C13-GFP</t>
  </si>
  <si>
    <t>STd. 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</si>
</sst>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8:P62"/>
  <sheetViews>
    <sheetView topLeftCell="A27" workbookViewId="0">
      <selection activeCell="H16" sqref="H16"/>
    </sheetView>
  </sheetViews>
  <sheetFormatPr baseColWidth="10" defaultColWidth="8.83203125" defaultRowHeight="14" x14ac:dyDescent="0"/>
  <sheetData>
    <row r="8" spans="3:11">
      <c r="D8" t="s">
        <v>77</v>
      </c>
      <c r="E8" t="s">
        <v>7</v>
      </c>
      <c r="F8" t="s">
        <v>57</v>
      </c>
      <c r="G8" t="s">
        <v>58</v>
      </c>
      <c r="H8" t="s">
        <v>47</v>
      </c>
      <c r="K8" t="s">
        <v>76</v>
      </c>
    </row>
    <row r="9" spans="3:11">
      <c r="C9" t="s">
        <v>49</v>
      </c>
      <c r="D9">
        <v>1</v>
      </c>
      <c r="E9">
        <v>4.3</v>
      </c>
      <c r="F9">
        <v>1.6</v>
      </c>
      <c r="G9">
        <v>1.9</v>
      </c>
      <c r="H9">
        <v>3.7</v>
      </c>
      <c r="K9">
        <v>3.1600000000000003E-2</v>
      </c>
    </row>
    <row r="10" spans="3:11">
      <c r="C10" t="s">
        <v>50</v>
      </c>
      <c r="D10">
        <v>1</v>
      </c>
      <c r="E10">
        <v>3.1</v>
      </c>
      <c r="F10">
        <v>2.4</v>
      </c>
      <c r="G10">
        <v>1.6</v>
      </c>
      <c r="H10">
        <v>1.5</v>
      </c>
      <c r="K10">
        <v>8.7999999999999995E-2</v>
      </c>
    </row>
    <row r="11" spans="3:11">
      <c r="C11" t="s">
        <v>55</v>
      </c>
      <c r="D11">
        <v>1</v>
      </c>
      <c r="E11">
        <v>5.5</v>
      </c>
      <c r="F11">
        <v>2.2000000000000002</v>
      </c>
      <c r="G11">
        <v>1.8</v>
      </c>
      <c r="H11">
        <v>2.6</v>
      </c>
      <c r="K11">
        <v>5.3400000000000003E-2</v>
      </c>
    </row>
    <row r="12" spans="3:11">
      <c r="C12" t="s">
        <v>71</v>
      </c>
      <c r="D12">
        <f>AVERAGE(D9:D11)</f>
        <v>1</v>
      </c>
      <c r="E12">
        <f t="shared" ref="E12:H12" si="0">AVERAGE(E9:E11)</f>
        <v>4.3</v>
      </c>
      <c r="F12">
        <f t="shared" si="0"/>
        <v>2.0666666666666669</v>
      </c>
      <c r="G12">
        <f t="shared" si="0"/>
        <v>1.7666666666666666</v>
      </c>
      <c r="H12">
        <f t="shared" si="0"/>
        <v>2.6</v>
      </c>
      <c r="K12">
        <f>AVERAGE(K9:K11)</f>
        <v>5.7666666666666665E-2</v>
      </c>
    </row>
    <row r="13" spans="3:11">
      <c r="C13" t="s">
        <v>72</v>
      </c>
      <c r="D13">
        <f>STDEV(D9:D11)</f>
        <v>0</v>
      </c>
      <c r="E13">
        <f t="shared" ref="E13:H13" si="1">STDEV(E9:E11)</f>
        <v>1.2000000000000006</v>
      </c>
      <c r="F13">
        <f t="shared" si="1"/>
        <v>0.41633319989322604</v>
      </c>
      <c r="G13">
        <f t="shared" si="1"/>
        <v>0.15275252316519458</v>
      </c>
      <c r="H13">
        <f t="shared" si="1"/>
        <v>1.0999999999999996</v>
      </c>
    </row>
    <row r="14" spans="3:11">
      <c r="C14" t="s">
        <v>73</v>
      </c>
      <c r="D14">
        <v>5.7666666666666665E-2</v>
      </c>
      <c r="E14">
        <f t="shared" ref="E14:H14" si="2">E13/SQRT(3)</f>
        <v>0.69282032302755137</v>
      </c>
      <c r="F14">
        <f t="shared" si="2"/>
        <v>0.24037008503093235</v>
      </c>
      <c r="G14">
        <f t="shared" si="2"/>
        <v>8.8191710368819648E-2</v>
      </c>
      <c r="H14">
        <f t="shared" si="2"/>
        <v>0.63508529610858822</v>
      </c>
    </row>
    <row r="21" spans="3:13">
      <c r="C21" t="s">
        <v>59</v>
      </c>
      <c r="D21" t="s">
        <v>0</v>
      </c>
      <c r="E21" t="s">
        <v>52</v>
      </c>
      <c r="F21" t="s">
        <v>1</v>
      </c>
      <c r="G21" t="s">
        <v>70</v>
      </c>
      <c r="H21" t="s">
        <v>2</v>
      </c>
      <c r="I21" t="s">
        <v>3</v>
      </c>
      <c r="J21" t="s">
        <v>51</v>
      </c>
      <c r="K21" t="s">
        <v>3</v>
      </c>
      <c r="L21" t="s">
        <v>4</v>
      </c>
      <c r="M21" t="s">
        <v>5</v>
      </c>
    </row>
    <row r="22" spans="3:13">
      <c r="C22" t="s">
        <v>6</v>
      </c>
      <c r="D22">
        <v>24.95</v>
      </c>
      <c r="E22">
        <v>39.04</v>
      </c>
      <c r="F22">
        <f>E22-D22</f>
        <v>14.09</v>
      </c>
      <c r="G22">
        <f t="shared" ref="G22:G33" si="3">F22-F$33</f>
        <v>3.6500000000000021</v>
      </c>
      <c r="H22">
        <f>POWER(2,-G22)</f>
        <v>7.9660039207453792E-2</v>
      </c>
      <c r="I22">
        <f>AVERAGE(H22:H24)</f>
        <v>0.11312210034898684</v>
      </c>
      <c r="J22">
        <f t="shared" ref="J22:J33" si="4">H22/I$22</f>
        <v>0.70419519228956085</v>
      </c>
      <c r="K22">
        <f>AVERAGE(J22:J24)</f>
        <v>1</v>
      </c>
      <c r="L22">
        <f>STDEV(J22:J24)</f>
        <v>0.34528153472829204</v>
      </c>
      <c r="M22">
        <f>L22/SQRT(3)</f>
        <v>0.19934838702158653</v>
      </c>
    </row>
    <row r="23" spans="3:13">
      <c r="D23">
        <v>24.77</v>
      </c>
      <c r="E23">
        <v>38.479999999999997</v>
      </c>
      <c r="F23">
        <f t="shared" ref="F23:F33" si="5">E23-D23</f>
        <v>13.709999999999997</v>
      </c>
      <c r="G23">
        <f t="shared" si="3"/>
        <v>3.2699999999999996</v>
      </c>
      <c r="H23">
        <f t="shared" ref="H23:H33" si="6">POWER(2,-G23)</f>
        <v>0.10366494322680526</v>
      </c>
      <c r="J23">
        <f t="shared" si="4"/>
        <v>0.91639867812738784</v>
      </c>
    </row>
    <row r="24" spans="3:13">
      <c r="D24">
        <v>24.71</v>
      </c>
      <c r="E24">
        <v>37.83</v>
      </c>
      <c r="F24">
        <f t="shared" si="5"/>
        <v>13.119999999999997</v>
      </c>
      <c r="G24">
        <f t="shared" si="3"/>
        <v>2.6799999999999997</v>
      </c>
      <c r="H24">
        <f t="shared" si="6"/>
        <v>0.15604131861270151</v>
      </c>
      <c r="J24">
        <f t="shared" si="4"/>
        <v>1.3794061295830515</v>
      </c>
    </row>
    <row r="25" spans="3:13">
      <c r="C25" t="s">
        <v>10</v>
      </c>
      <c r="D25">
        <v>24.88</v>
      </c>
      <c r="E25">
        <v>36.93</v>
      </c>
      <c r="F25">
        <f t="shared" si="5"/>
        <v>12.05</v>
      </c>
      <c r="G25">
        <f t="shared" si="3"/>
        <v>1.610000000000003</v>
      </c>
      <c r="H25">
        <f t="shared" si="6"/>
        <v>0.32759835096459017</v>
      </c>
      <c r="I25">
        <f>AVERAGE(H25:H27)</f>
        <v>0.50305143339780878</v>
      </c>
      <c r="J25">
        <f t="shared" si="4"/>
        <v>2.8959712554304975</v>
      </c>
      <c r="K25">
        <f>AVERAGE(J25:J27)</f>
        <v>4.4469774857951911</v>
      </c>
      <c r="L25">
        <f>STDEV(J25:J27)</f>
        <v>1.8649709841378856</v>
      </c>
      <c r="M25">
        <f>L25/SQRT(3)</f>
        <v>1.0767414997228497</v>
      </c>
    </row>
    <row r="26" spans="3:13">
      <c r="D26">
        <v>24.82</v>
      </c>
      <c r="E26">
        <v>36.43</v>
      </c>
      <c r="F26">
        <f t="shared" si="5"/>
        <v>11.61</v>
      </c>
      <c r="G26">
        <f t="shared" si="3"/>
        <v>1.1700000000000017</v>
      </c>
      <c r="H26">
        <f t="shared" si="6"/>
        <v>0.44442134058328459</v>
      </c>
      <c r="J26">
        <f t="shared" si="4"/>
        <v>3.9286871372810834</v>
      </c>
    </row>
    <row r="27" spans="3:13">
      <c r="D27">
        <v>24.67</v>
      </c>
      <c r="E27">
        <v>35.549999999999997</v>
      </c>
      <c r="F27">
        <f t="shared" si="5"/>
        <v>10.879999999999995</v>
      </c>
      <c r="G27">
        <f t="shared" si="3"/>
        <v>0.43999999999999773</v>
      </c>
      <c r="H27">
        <f t="shared" si="6"/>
        <v>0.73713460864555169</v>
      </c>
      <c r="J27">
        <f t="shared" si="4"/>
        <v>6.5162740646739916</v>
      </c>
    </row>
    <row r="28" spans="3:13">
      <c r="C28" t="s">
        <v>53</v>
      </c>
      <c r="D28">
        <v>26.84</v>
      </c>
      <c r="E28">
        <v>40</v>
      </c>
      <c r="F28">
        <f t="shared" si="5"/>
        <v>13.16</v>
      </c>
      <c r="G28">
        <f t="shared" si="3"/>
        <v>2.7200000000000024</v>
      </c>
      <c r="H28">
        <f t="shared" si="6"/>
        <v>0.15177436054938062</v>
      </c>
      <c r="I28">
        <f>AVERAGE(H28:H30)</f>
        <v>0.10687496951138649</v>
      </c>
      <c r="J28">
        <f t="shared" si="4"/>
        <v>1.341686196429785</v>
      </c>
      <c r="K28">
        <f>AVERAGE(J28:J30)</f>
        <v>0.94477532844309231</v>
      </c>
      <c r="L28">
        <f>STDEV(J28:J30)</f>
        <v>0.35877900914147498</v>
      </c>
      <c r="M28">
        <f>L28/SQRT(3)</f>
        <v>0.20714115750741779</v>
      </c>
    </row>
    <row r="29" spans="3:13">
      <c r="D29">
        <v>26.41</v>
      </c>
      <c r="E29">
        <v>40.630000000000003</v>
      </c>
      <c r="F29">
        <f t="shared" si="5"/>
        <v>14.220000000000002</v>
      </c>
      <c r="G29">
        <f t="shared" si="3"/>
        <v>3.7800000000000047</v>
      </c>
      <c r="H29">
        <f t="shared" si="6"/>
        <v>7.2795849154278253E-2</v>
      </c>
      <c r="J29">
        <f t="shared" si="4"/>
        <v>0.64351571381453965</v>
      </c>
    </row>
    <row r="30" spans="3:13">
      <c r="D30">
        <v>26.28</v>
      </c>
      <c r="E30">
        <v>40.1</v>
      </c>
      <c r="F30">
        <f t="shared" si="5"/>
        <v>13.82</v>
      </c>
      <c r="G30">
        <f t="shared" si="3"/>
        <v>3.3800000000000026</v>
      </c>
      <c r="H30">
        <f t="shared" si="6"/>
        <v>9.6054698830500621E-2</v>
      </c>
      <c r="J30">
        <f t="shared" si="4"/>
        <v>0.84912407508495236</v>
      </c>
    </row>
    <row r="31" spans="3:13">
      <c r="C31" t="s">
        <v>54</v>
      </c>
      <c r="D31">
        <v>27.19</v>
      </c>
      <c r="E31">
        <v>38.6</v>
      </c>
      <c r="F31">
        <f t="shared" si="5"/>
        <v>11.41</v>
      </c>
      <c r="G31">
        <f t="shared" si="3"/>
        <v>0.97000000000000242</v>
      </c>
      <c r="H31">
        <f t="shared" si="6"/>
        <v>0.51050606285359579</v>
      </c>
      <c r="I31">
        <f>AVERAGE(H31:H33)</f>
        <v>0.72804095042881301</v>
      </c>
      <c r="J31">
        <f t="shared" si="4"/>
        <v>4.5128764518927893</v>
      </c>
      <c r="K31">
        <f>AVERAGE(J31:J33)</f>
        <v>6.4358860751592628</v>
      </c>
      <c r="L31">
        <f>STDEV(J31:J33)</f>
        <v>2.2033183393773834</v>
      </c>
      <c r="M31">
        <f>L31/SQRT(3)</f>
        <v>1.2720864363499715</v>
      </c>
    </row>
    <row r="32" spans="3:13">
      <c r="D32">
        <v>26.99</v>
      </c>
      <c r="E32">
        <v>38</v>
      </c>
      <c r="F32">
        <f t="shared" si="5"/>
        <v>11.010000000000002</v>
      </c>
      <c r="G32">
        <f t="shared" si="3"/>
        <v>0.57000000000000384</v>
      </c>
      <c r="H32">
        <f t="shared" si="6"/>
        <v>0.67361678843284345</v>
      </c>
      <c r="J32">
        <f t="shared" si="4"/>
        <v>5.9547761786132414</v>
      </c>
    </row>
    <row r="33" spans="3:16">
      <c r="D33">
        <v>26.96</v>
      </c>
      <c r="E33">
        <v>37.4</v>
      </c>
      <c r="F33">
        <f t="shared" si="5"/>
        <v>10.439999999999998</v>
      </c>
      <c r="G33">
        <f t="shared" si="3"/>
        <v>0</v>
      </c>
      <c r="H33">
        <f t="shared" si="6"/>
        <v>1</v>
      </c>
      <c r="J33">
        <f t="shared" si="4"/>
        <v>8.8400055949717551</v>
      </c>
    </row>
    <row r="38" spans="3:16">
      <c r="C38" t="s">
        <v>78</v>
      </c>
      <c r="D38" t="s">
        <v>0</v>
      </c>
      <c r="E38" t="s">
        <v>52</v>
      </c>
      <c r="F38" t="s">
        <v>1</v>
      </c>
      <c r="G38" t="s">
        <v>70</v>
      </c>
      <c r="H38" t="s">
        <v>2</v>
      </c>
      <c r="I38" t="s">
        <v>3</v>
      </c>
      <c r="J38" t="s">
        <v>51</v>
      </c>
      <c r="K38" t="s">
        <v>3</v>
      </c>
      <c r="L38" t="s">
        <v>4</v>
      </c>
      <c r="M38" t="s">
        <v>5</v>
      </c>
    </row>
    <row r="39" spans="3:16">
      <c r="C39" t="s">
        <v>6</v>
      </c>
      <c r="D39">
        <v>25.03</v>
      </c>
      <c r="E39">
        <v>39.24</v>
      </c>
      <c r="F39">
        <f>E39-D39</f>
        <v>14.21</v>
      </c>
      <c r="G39">
        <f t="shared" ref="G39:G50" si="7">F39-F$44</f>
        <v>4.3300000000000054</v>
      </c>
      <c r="H39">
        <f>POWER(2,-G39)</f>
        <v>4.9721030234682224E-2</v>
      </c>
      <c r="I39">
        <f>AVERAGE(H39:H41)</f>
        <v>0.13921349453394402</v>
      </c>
      <c r="J39">
        <f t="shared" ref="J39:J50" si="8">H39/I$39</f>
        <v>0.35715668514131643</v>
      </c>
      <c r="K39">
        <f>AVERAGE(J39:J41)</f>
        <v>0.99999999999999989</v>
      </c>
      <c r="L39">
        <f>STDEV(J39:J41)</f>
        <v>0.80162608773753741</v>
      </c>
      <c r="M39">
        <f>L39/SQRT(3)</f>
        <v>0.46281903754469383</v>
      </c>
      <c r="N39" s="1"/>
      <c r="O39" s="1"/>
      <c r="P39" s="1"/>
    </row>
    <row r="40" spans="3:16">
      <c r="D40">
        <v>25</v>
      </c>
      <c r="E40">
        <v>38.15</v>
      </c>
      <c r="F40">
        <f t="shared" ref="F40:F50" si="9">E40-D40</f>
        <v>13.149999999999999</v>
      </c>
      <c r="G40">
        <f t="shared" si="7"/>
        <v>3.2700000000000031</v>
      </c>
      <c r="H40">
        <f t="shared" ref="H40:H50" si="10">POWER(2,-G40)</f>
        <v>0.10366494322680499</v>
      </c>
      <c r="J40">
        <f t="shared" si="8"/>
        <v>0.74464723103067187</v>
      </c>
      <c r="N40" s="1"/>
      <c r="O40" s="1"/>
      <c r="P40" s="1"/>
    </row>
    <row r="41" spans="3:16">
      <c r="D41">
        <v>24.96</v>
      </c>
      <c r="E41">
        <v>36.76</v>
      </c>
      <c r="F41">
        <f t="shared" si="9"/>
        <v>11.799999999999997</v>
      </c>
      <c r="G41">
        <f t="shared" si="7"/>
        <v>1.9200000000000017</v>
      </c>
      <c r="H41">
        <f t="shared" si="10"/>
        <v>0.26425451014034479</v>
      </c>
      <c r="J41">
        <f t="shared" si="8"/>
        <v>1.8981960838280112</v>
      </c>
      <c r="N41" s="1"/>
      <c r="O41" s="1"/>
      <c r="P41" s="1"/>
    </row>
    <row r="42" spans="3:16">
      <c r="C42" t="s">
        <v>10</v>
      </c>
      <c r="D42">
        <v>25.08</v>
      </c>
      <c r="E42">
        <v>36.15</v>
      </c>
      <c r="F42">
        <f t="shared" si="9"/>
        <v>11.07</v>
      </c>
      <c r="G42">
        <f t="shared" si="7"/>
        <v>1.1900000000000048</v>
      </c>
      <c r="H42">
        <f t="shared" si="10"/>
        <v>0.4383028606580161</v>
      </c>
      <c r="I42">
        <f>AVERAGE(H42:H44)</f>
        <v>0.67355655129741354</v>
      </c>
      <c r="J42">
        <f t="shared" si="8"/>
        <v>3.1484222282139895</v>
      </c>
      <c r="K42">
        <f>AVERAGE(J42:J44)</f>
        <v>4.8382992866627754</v>
      </c>
      <c r="L42">
        <f>STDEV(J42:J44)</f>
        <v>2.0956347364476637</v>
      </c>
      <c r="M42">
        <f>L42/SQRT(3)</f>
        <v>1.2099152792111891</v>
      </c>
      <c r="N42" s="1"/>
      <c r="O42" s="1"/>
      <c r="P42" s="1"/>
    </row>
    <row r="43" spans="3:16">
      <c r="D43">
        <v>24.97</v>
      </c>
      <c r="E43">
        <v>35.630000000000003</v>
      </c>
      <c r="F43">
        <f t="shared" si="9"/>
        <v>10.660000000000004</v>
      </c>
      <c r="G43">
        <f t="shared" si="7"/>
        <v>0.78000000000000824</v>
      </c>
      <c r="H43">
        <f t="shared" si="10"/>
        <v>0.58236679323422458</v>
      </c>
      <c r="J43">
        <f t="shared" si="8"/>
        <v>4.1832639514140473</v>
      </c>
      <c r="N43" s="1"/>
      <c r="O43" s="1"/>
      <c r="P43" s="1"/>
    </row>
    <row r="44" spans="3:16">
      <c r="D44">
        <v>24.78</v>
      </c>
      <c r="E44">
        <v>34.659999999999997</v>
      </c>
      <c r="F44">
        <f t="shared" si="9"/>
        <v>9.8799999999999955</v>
      </c>
      <c r="G44">
        <f t="shared" si="7"/>
        <v>0</v>
      </c>
      <c r="H44">
        <f t="shared" si="10"/>
        <v>1</v>
      </c>
      <c r="J44">
        <f t="shared" si="8"/>
        <v>7.183211680360289</v>
      </c>
      <c r="N44" s="1"/>
      <c r="O44" s="1"/>
      <c r="P44" s="1"/>
    </row>
    <row r="45" spans="3:16">
      <c r="C45" t="s">
        <v>53</v>
      </c>
      <c r="D45">
        <v>27.65</v>
      </c>
      <c r="E45">
        <v>44.35</v>
      </c>
      <c r="F45">
        <f t="shared" si="9"/>
        <v>16.700000000000003</v>
      </c>
      <c r="G45">
        <f t="shared" si="7"/>
        <v>6.8200000000000074</v>
      </c>
      <c r="H45">
        <f t="shared" si="10"/>
        <v>8.8506553538733861E-3</v>
      </c>
      <c r="I45">
        <f>AVERAGE(H45:H47)</f>
        <v>3.5303744927286329E-2</v>
      </c>
      <c r="J45">
        <f t="shared" si="8"/>
        <v>6.3576130916786641E-2</v>
      </c>
      <c r="K45">
        <f>AVERAGE(J45:J47)</f>
        <v>0.25359427292214348</v>
      </c>
      <c r="L45">
        <f>STDEV(J45:J47)</f>
        <v>0.28410993314669791</v>
      </c>
      <c r="M45">
        <f>L45/SQRT(3)</f>
        <v>0.16403094638169263</v>
      </c>
      <c r="N45" s="1"/>
      <c r="O45" s="1"/>
      <c r="P45" s="1"/>
    </row>
    <row r="46" spans="3:16">
      <c r="D46">
        <v>27.53</v>
      </c>
      <c r="E46">
        <v>43.35</v>
      </c>
      <c r="F46">
        <f t="shared" si="9"/>
        <v>15.82</v>
      </c>
      <c r="G46">
        <f t="shared" si="7"/>
        <v>5.9400000000000048</v>
      </c>
      <c r="H46">
        <f t="shared" si="10"/>
        <v>1.6288527513142467E-2</v>
      </c>
      <c r="J46">
        <f t="shared" si="8"/>
        <v>0.1170039410882749</v>
      </c>
      <c r="N46" s="1"/>
      <c r="O46" s="1"/>
      <c r="P46" s="1"/>
    </row>
    <row r="47" spans="3:16">
      <c r="D47">
        <v>27.29</v>
      </c>
      <c r="E47">
        <v>40.799999999999997</v>
      </c>
      <c r="F47">
        <f t="shared" si="9"/>
        <v>13.509999999999998</v>
      </c>
      <c r="G47">
        <f t="shared" si="7"/>
        <v>3.6300000000000026</v>
      </c>
      <c r="H47">
        <f t="shared" si="10"/>
        <v>8.0772051914843143E-2</v>
      </c>
      <c r="J47">
        <f t="shared" si="8"/>
        <v>0.58020274676136896</v>
      </c>
      <c r="N47" s="1"/>
      <c r="O47" s="1"/>
      <c r="P47" s="1"/>
    </row>
    <row r="48" spans="3:16">
      <c r="C48" t="s">
        <v>54</v>
      </c>
      <c r="D48">
        <v>25.15</v>
      </c>
      <c r="E48">
        <v>36.18</v>
      </c>
      <c r="F48">
        <f t="shared" si="9"/>
        <v>11.030000000000001</v>
      </c>
      <c r="G48">
        <f t="shared" si="7"/>
        <v>1.1500000000000057</v>
      </c>
      <c r="H48">
        <f t="shared" si="10"/>
        <v>0.45062523130541338</v>
      </c>
      <c r="I48">
        <f>AVERAGE(H48:H50)</f>
        <v>0.49931682857802545</v>
      </c>
      <c r="J48">
        <f t="shared" si="8"/>
        <v>3.2369364249781025</v>
      </c>
      <c r="K48">
        <f>AVERAGE(J48:J50)</f>
        <v>3.5866984752421289</v>
      </c>
      <c r="L48">
        <f>STDEV(J48:J50)</f>
        <v>0.64478419218903604</v>
      </c>
      <c r="M48">
        <f>L48/SQRT(3)</f>
        <v>0.37226632692955536</v>
      </c>
      <c r="N48" s="1"/>
      <c r="O48" s="1"/>
      <c r="P48" s="1"/>
    </row>
    <row r="49" spans="4:16">
      <c r="D49">
        <v>25.11</v>
      </c>
      <c r="E49">
        <v>36.159999999999997</v>
      </c>
      <c r="F49">
        <f t="shared" si="9"/>
        <v>11.049999999999997</v>
      </c>
      <c r="G49">
        <f t="shared" si="7"/>
        <v>1.1700000000000017</v>
      </c>
      <c r="H49">
        <f t="shared" si="10"/>
        <v>0.44442134058328459</v>
      </c>
      <c r="J49">
        <f t="shared" si="8"/>
        <v>3.192372564679228</v>
      </c>
      <c r="N49" s="1"/>
      <c r="O49" s="1"/>
      <c r="P49" s="1"/>
    </row>
    <row r="50" spans="4:16">
      <c r="D50">
        <v>25.1</v>
      </c>
      <c r="E50">
        <v>35.71</v>
      </c>
      <c r="F50">
        <f t="shared" si="9"/>
        <v>10.61</v>
      </c>
      <c r="G50">
        <f t="shared" si="7"/>
        <v>0.73000000000000398</v>
      </c>
      <c r="H50">
        <f t="shared" si="10"/>
        <v>0.60290391384537856</v>
      </c>
      <c r="J50">
        <f t="shared" si="8"/>
        <v>4.3307864360690571</v>
      </c>
      <c r="N50" s="1"/>
      <c r="O50" s="1"/>
      <c r="P50" s="1"/>
    </row>
    <row r="51" spans="4:16">
      <c r="N51" s="1"/>
      <c r="O51" s="1"/>
      <c r="P51" s="1"/>
    </row>
    <row r="52" spans="4:16">
      <c r="L52" s="1"/>
      <c r="M52" s="1"/>
      <c r="N52" s="1"/>
      <c r="O52" s="1"/>
      <c r="P52" s="1"/>
    </row>
    <row r="53" spans="4:16">
      <c r="L53" s="1"/>
      <c r="M53" s="1"/>
      <c r="N53" s="1"/>
      <c r="O53" s="1"/>
      <c r="P53" s="1"/>
    </row>
    <row r="54" spans="4:16">
      <c r="L54" s="1"/>
      <c r="M54" s="1"/>
      <c r="N54" s="1"/>
      <c r="O54" s="1"/>
      <c r="P54" s="1"/>
    </row>
    <row r="55" spans="4:16">
      <c r="L55" s="1"/>
      <c r="M55" s="1"/>
      <c r="N55" s="1"/>
      <c r="O55" s="1"/>
      <c r="P55" s="1"/>
    </row>
    <row r="56" spans="4:16">
      <c r="L56" s="1"/>
      <c r="M56" s="1"/>
      <c r="N56" s="1"/>
      <c r="O56" s="1"/>
      <c r="P56" s="1"/>
    </row>
    <row r="57" spans="4:16">
      <c r="L57" s="1"/>
      <c r="M57" s="1"/>
      <c r="N57" s="1"/>
      <c r="O57" s="1"/>
      <c r="P57" s="1"/>
    </row>
    <row r="58" spans="4:16">
      <c r="L58" s="1"/>
      <c r="M58" s="1"/>
      <c r="N58" s="1"/>
      <c r="O58" s="1"/>
      <c r="P58" s="1"/>
    </row>
    <row r="59" spans="4:16">
      <c r="L59" s="1"/>
      <c r="M59" s="1"/>
      <c r="N59" s="1"/>
      <c r="O59" s="1"/>
      <c r="P59" s="1"/>
    </row>
    <row r="60" spans="4:16">
      <c r="L60" s="1"/>
      <c r="M60" s="1"/>
      <c r="N60" s="1"/>
      <c r="O60" s="1"/>
      <c r="P60" s="1"/>
    </row>
    <row r="61" spans="4:16">
      <c r="L61" s="1"/>
      <c r="M61" s="1"/>
      <c r="N61" s="1"/>
      <c r="O61" s="1"/>
      <c r="P61" s="1"/>
    </row>
    <row r="62" spans="4:16">
      <c r="L62" s="1"/>
      <c r="M62" s="1"/>
      <c r="N62" s="1"/>
      <c r="O62" s="1"/>
      <c r="P62" s="1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7:U49"/>
  <sheetViews>
    <sheetView topLeftCell="A4" workbookViewId="0">
      <selection activeCell="H15" sqref="H15"/>
    </sheetView>
  </sheetViews>
  <sheetFormatPr baseColWidth="10" defaultColWidth="8.83203125" defaultRowHeight="14" x14ac:dyDescent="0"/>
  <sheetData>
    <row r="7" spans="5:21">
      <c r="F7" t="s">
        <v>56</v>
      </c>
      <c r="G7" t="s">
        <v>7</v>
      </c>
      <c r="H7" t="s">
        <v>8</v>
      </c>
      <c r="I7" t="s">
        <v>9</v>
      </c>
      <c r="K7" t="s">
        <v>76</v>
      </c>
      <c r="Q7" s="1"/>
      <c r="R7" s="1"/>
      <c r="S7" s="1"/>
      <c r="T7" s="1"/>
      <c r="U7" s="1"/>
    </row>
    <row r="8" spans="5:21">
      <c r="E8" t="s">
        <v>49</v>
      </c>
      <c r="F8">
        <v>1</v>
      </c>
      <c r="G8">
        <v>18.600000000000001</v>
      </c>
      <c r="H8">
        <v>25</v>
      </c>
      <c r="I8">
        <v>3.3</v>
      </c>
      <c r="K8">
        <v>0.1016</v>
      </c>
      <c r="Q8" s="1"/>
      <c r="R8" s="1"/>
      <c r="S8" s="1"/>
      <c r="T8" s="1"/>
      <c r="U8" s="1"/>
    </row>
    <row r="9" spans="5:21">
      <c r="E9" t="s">
        <v>50</v>
      </c>
      <c r="F9">
        <v>1</v>
      </c>
      <c r="G9">
        <v>18</v>
      </c>
      <c r="H9">
        <v>21.1</v>
      </c>
      <c r="I9">
        <v>6.6</v>
      </c>
      <c r="K9">
        <v>0.14799999999999999</v>
      </c>
      <c r="Q9" s="1"/>
      <c r="R9" s="1"/>
      <c r="S9" s="1"/>
      <c r="T9" s="1"/>
      <c r="U9" s="1"/>
    </row>
    <row r="10" spans="5:21">
      <c r="E10" t="s">
        <v>55</v>
      </c>
      <c r="F10">
        <v>1</v>
      </c>
      <c r="G10">
        <v>20.100000000000001</v>
      </c>
      <c r="H10">
        <v>23</v>
      </c>
      <c r="I10">
        <v>4.5999999999999996</v>
      </c>
      <c r="K10">
        <v>0.15340000000000001</v>
      </c>
      <c r="Q10" s="1"/>
      <c r="R10" s="1"/>
      <c r="S10" s="1"/>
      <c r="T10" s="1"/>
      <c r="U10" s="1"/>
    </row>
    <row r="11" spans="5:21">
      <c r="E11" t="s">
        <v>3</v>
      </c>
      <c r="F11">
        <f>AVERAGE(F8:F10)</f>
        <v>1</v>
      </c>
      <c r="G11">
        <f>AVERAGE(G8:G10)</f>
        <v>18.900000000000002</v>
      </c>
      <c r="H11">
        <f>AVERAGE(H8:H10)</f>
        <v>23.033333333333331</v>
      </c>
      <c r="I11">
        <f>AVERAGE(I8:I10)</f>
        <v>4.833333333333333</v>
      </c>
      <c r="K11">
        <f>AVERAGE(K8:K10)</f>
        <v>0.13433333333333333</v>
      </c>
      <c r="Q11" s="1"/>
      <c r="R11" s="1"/>
      <c r="S11" s="1"/>
      <c r="T11" s="1"/>
      <c r="U11" s="1"/>
    </row>
    <row r="12" spans="5:21">
      <c r="E12" t="s">
        <v>74</v>
      </c>
      <c r="G12">
        <f>STDEV(G8:G10)</f>
        <v>1.0816653826391973</v>
      </c>
      <c r="H12">
        <f>STDEV(H8:H10)</f>
        <v>1.9502136635080092</v>
      </c>
      <c r="I12">
        <f>STDEV(I8:I10)</f>
        <v>1.6623276853055584</v>
      </c>
      <c r="Q12" s="1"/>
      <c r="R12" s="1"/>
      <c r="S12" s="1"/>
      <c r="T12" s="1"/>
      <c r="U12" s="1"/>
    </row>
    <row r="13" spans="5:21">
      <c r="E13" t="s">
        <v>73</v>
      </c>
      <c r="F13">
        <v>0.13400000000000001</v>
      </c>
      <c r="G13">
        <f>G12/SQRT(3)</f>
        <v>0.62449979983984016</v>
      </c>
      <c r="H13">
        <f>H12/SQRT(3)</f>
        <v>1.1259563836036355</v>
      </c>
      <c r="I13">
        <f>I12/SQRT(3)</f>
        <v>0.95974533659253169</v>
      </c>
      <c r="Q13" s="1"/>
      <c r="R13" s="1"/>
      <c r="S13" s="1"/>
      <c r="T13" s="1"/>
      <c r="U13" s="1"/>
    </row>
    <row r="14" spans="5:21">
      <c r="Q14" s="1"/>
      <c r="R14" s="1"/>
      <c r="S14" s="1"/>
      <c r="T14" s="1"/>
      <c r="U14" s="1"/>
    </row>
    <row r="15" spans="5:21">
      <c r="Q15" s="1"/>
      <c r="R15" s="1"/>
      <c r="S15" s="1"/>
      <c r="T15" s="1"/>
      <c r="U15" s="1"/>
    </row>
    <row r="16" spans="5:21">
      <c r="Q16" s="1"/>
      <c r="R16" s="1"/>
      <c r="S16" s="1"/>
      <c r="T16" s="1"/>
      <c r="U16" s="1"/>
    </row>
    <row r="17" spans="5:21">
      <c r="Q17" s="1"/>
      <c r="R17" s="1"/>
      <c r="S17" s="1"/>
      <c r="T17" s="1"/>
      <c r="U17" s="1"/>
    </row>
    <row r="18" spans="5:21">
      <c r="Q18" s="1"/>
      <c r="R18" s="1"/>
      <c r="S18" s="1"/>
      <c r="T18" s="1"/>
      <c r="U18" s="1"/>
    </row>
    <row r="19" spans="5:21">
      <c r="E19" t="s">
        <v>80</v>
      </c>
      <c r="Q19" s="1"/>
      <c r="R19" s="1"/>
      <c r="S19" s="1"/>
      <c r="T19" s="1"/>
      <c r="U19" s="1"/>
    </row>
    <row r="20" spans="5:21">
      <c r="E20" t="s">
        <v>79</v>
      </c>
      <c r="F20" t="s">
        <v>0</v>
      </c>
      <c r="G20" t="s">
        <v>44</v>
      </c>
      <c r="H20" t="s">
        <v>1</v>
      </c>
      <c r="I20" t="s">
        <v>70</v>
      </c>
      <c r="J20" t="s">
        <v>2</v>
      </c>
      <c r="K20" t="s">
        <v>3</v>
      </c>
      <c r="L20" t="s">
        <v>51</v>
      </c>
      <c r="M20" t="s">
        <v>3</v>
      </c>
      <c r="N20" t="s">
        <v>4</v>
      </c>
      <c r="O20" t="s">
        <v>5</v>
      </c>
      <c r="Q20" s="1"/>
      <c r="R20" s="1"/>
      <c r="S20" s="1"/>
      <c r="T20" s="1"/>
      <c r="U20" s="1"/>
    </row>
    <row r="21" spans="5:21">
      <c r="E21" t="s">
        <v>6</v>
      </c>
      <c r="F21">
        <v>24.93</v>
      </c>
      <c r="G21">
        <v>37.729999999999997</v>
      </c>
      <c r="H21">
        <f t="shared" ref="H21:H32" si="0">G21-F21</f>
        <v>12.799999999999997</v>
      </c>
      <c r="I21">
        <f t="shared" ref="I21:I32" si="1">H21-H$26</f>
        <v>1.7999999999999972</v>
      </c>
      <c r="J21">
        <f t="shared" ref="J21:J32" si="2">POWER(2,-I21)</f>
        <v>0.28717458874925933</v>
      </c>
      <c r="K21">
        <f>AVERAGE(J21:J23)</f>
        <v>0.31705011777638337</v>
      </c>
      <c r="L21">
        <f t="shared" ref="L21:L32" si="3">J21/K$21</f>
        <v>0.90577032667057589</v>
      </c>
      <c r="M21">
        <f>AVERAGE(L21:L23)</f>
        <v>0.99999999999999989</v>
      </c>
      <c r="N21">
        <f>STDEV(L21:L23)</f>
        <v>0.20697087812465589</v>
      </c>
      <c r="O21">
        <f>N21/SQRT(3)</f>
        <v>0.11949469219968331</v>
      </c>
      <c r="Q21" s="1"/>
      <c r="R21" s="1"/>
      <c r="S21" s="1"/>
      <c r="T21" s="1"/>
      <c r="U21" s="1"/>
    </row>
    <row r="22" spans="5:21">
      <c r="F22">
        <v>24.59</v>
      </c>
      <c r="G22">
        <v>37.47</v>
      </c>
      <c r="H22">
        <f t="shared" si="0"/>
        <v>12.879999999999999</v>
      </c>
      <c r="I22">
        <f t="shared" si="1"/>
        <v>1.879999999999999</v>
      </c>
      <c r="J22">
        <f t="shared" si="2"/>
        <v>0.27168371563151478</v>
      </c>
      <c r="L22">
        <f t="shared" si="3"/>
        <v>0.85691094372383836</v>
      </c>
      <c r="Q22" s="1"/>
      <c r="R22" s="1"/>
      <c r="S22" s="1"/>
      <c r="T22" s="1"/>
      <c r="U22" s="1"/>
    </row>
    <row r="23" spans="5:21">
      <c r="F23">
        <v>24.38</v>
      </c>
      <c r="G23">
        <v>36.729999999999997</v>
      </c>
      <c r="H23">
        <f t="shared" si="0"/>
        <v>12.349999999999998</v>
      </c>
      <c r="I23">
        <f t="shared" si="1"/>
        <v>1.3499999999999979</v>
      </c>
      <c r="J23">
        <f t="shared" si="2"/>
        <v>0.39229204894837594</v>
      </c>
      <c r="L23">
        <f t="shared" si="3"/>
        <v>1.2373187296055854</v>
      </c>
      <c r="Q23" s="1"/>
      <c r="R23" s="1"/>
      <c r="S23" s="1"/>
      <c r="T23" s="1"/>
      <c r="U23" s="1"/>
    </row>
    <row r="24" spans="5:21">
      <c r="E24" t="s">
        <v>7</v>
      </c>
      <c r="F24">
        <v>27.42</v>
      </c>
      <c r="G24">
        <v>39.43</v>
      </c>
      <c r="H24">
        <f t="shared" si="0"/>
        <v>12.009999999999998</v>
      </c>
      <c r="I24">
        <f t="shared" si="1"/>
        <v>1.009999999999998</v>
      </c>
      <c r="J24">
        <f t="shared" si="2"/>
        <v>0.49654624771851869</v>
      </c>
      <c r="K24">
        <f>AVERAGE(J24:J26)</f>
        <v>0.6217045173470982</v>
      </c>
      <c r="L24">
        <f t="shared" si="3"/>
        <v>1.5661443408411997</v>
      </c>
      <c r="M24">
        <f>AVERAGE(L24:L26)</f>
        <v>1.9609029692447193</v>
      </c>
      <c r="N24">
        <f>STDEV(L24:L26)</f>
        <v>1.0528436997913575</v>
      </c>
      <c r="O24">
        <f>N24/SQRT(3)</f>
        <v>0.60785959348914187</v>
      </c>
      <c r="Q24" s="1"/>
      <c r="R24" s="1"/>
      <c r="S24" s="1"/>
      <c r="T24" s="1"/>
      <c r="U24" s="1"/>
    </row>
    <row r="25" spans="5:21">
      <c r="F25">
        <v>26.96</v>
      </c>
      <c r="G25">
        <v>39.4</v>
      </c>
      <c r="H25">
        <f t="shared" si="0"/>
        <v>12.439999999999998</v>
      </c>
      <c r="I25">
        <f t="shared" si="1"/>
        <v>1.4399999999999977</v>
      </c>
      <c r="J25">
        <f t="shared" si="2"/>
        <v>0.36856730432277585</v>
      </c>
      <c r="L25">
        <f t="shared" si="3"/>
        <v>1.1624890944930282</v>
      </c>
      <c r="Q25" s="1"/>
      <c r="R25" s="1"/>
      <c r="S25" s="1"/>
      <c r="T25" s="1"/>
      <c r="U25" s="1"/>
    </row>
    <row r="26" spans="5:21">
      <c r="F26">
        <v>26.93</v>
      </c>
      <c r="G26">
        <v>37.93</v>
      </c>
      <c r="H26">
        <f t="shared" si="0"/>
        <v>11</v>
      </c>
      <c r="I26">
        <f t="shared" si="1"/>
        <v>0</v>
      </c>
      <c r="J26">
        <f t="shared" si="2"/>
        <v>1</v>
      </c>
      <c r="L26">
        <f t="shared" si="3"/>
        <v>3.1540754723999305</v>
      </c>
      <c r="Q26" s="1"/>
      <c r="R26" s="1"/>
      <c r="S26" s="1"/>
      <c r="T26" s="1"/>
      <c r="U26" s="1"/>
    </row>
    <row r="27" spans="5:21">
      <c r="E27" t="s">
        <v>8</v>
      </c>
      <c r="F27">
        <v>25</v>
      </c>
      <c r="G27">
        <v>37.61</v>
      </c>
      <c r="H27">
        <f t="shared" si="0"/>
        <v>12.61</v>
      </c>
      <c r="I27">
        <f t="shared" si="1"/>
        <v>1.6099999999999994</v>
      </c>
      <c r="J27">
        <f t="shared" si="2"/>
        <v>0.32759835096459095</v>
      </c>
      <c r="K27">
        <f>AVERAGE(J27:J29)</f>
        <v>0.35773106323136944</v>
      </c>
      <c r="L27">
        <f t="shared" si="3"/>
        <v>1.0332699235760805</v>
      </c>
      <c r="M27">
        <f>AVERAGE(L27:L29)</f>
        <v>1.1283107722536112</v>
      </c>
      <c r="N27">
        <f>STDEV(L27:L29)</f>
        <v>9.7863655217331383E-2</v>
      </c>
      <c r="O27">
        <f>N27/SQRT(3)</f>
        <v>5.6501607683607E-2</v>
      </c>
      <c r="Q27" s="1"/>
      <c r="R27" s="1"/>
      <c r="S27" s="1"/>
      <c r="T27" s="1"/>
      <c r="U27" s="1"/>
    </row>
    <row r="28" spans="5:21">
      <c r="F28">
        <v>24.73</v>
      </c>
      <c r="G28">
        <v>37.22</v>
      </c>
      <c r="H28">
        <f t="shared" si="0"/>
        <v>12.489999999999998</v>
      </c>
      <c r="I28">
        <f t="shared" si="1"/>
        <v>1.4899999999999984</v>
      </c>
      <c r="J28">
        <f t="shared" si="2"/>
        <v>0.35601254889926831</v>
      </c>
      <c r="L28">
        <f t="shared" si="3"/>
        <v>1.122890448349763</v>
      </c>
      <c r="Q28" s="1"/>
      <c r="R28" s="1"/>
      <c r="S28" s="1"/>
      <c r="T28" s="1"/>
      <c r="U28" s="1"/>
    </row>
    <row r="29" spans="5:21">
      <c r="F29">
        <v>24.38</v>
      </c>
      <c r="G29">
        <v>36.74</v>
      </c>
      <c r="H29">
        <f t="shared" si="0"/>
        <v>12.360000000000003</v>
      </c>
      <c r="I29">
        <f t="shared" si="1"/>
        <v>1.360000000000003</v>
      </c>
      <c r="J29">
        <f t="shared" si="2"/>
        <v>0.38958228983024912</v>
      </c>
      <c r="L29">
        <f t="shared" si="3"/>
        <v>1.2287719448349896</v>
      </c>
    </row>
    <row r="30" spans="5:21">
      <c r="E30" t="s">
        <v>9</v>
      </c>
      <c r="F30">
        <v>24.89</v>
      </c>
      <c r="G30">
        <v>36.81</v>
      </c>
      <c r="H30">
        <f t="shared" si="0"/>
        <v>11.920000000000002</v>
      </c>
      <c r="I30">
        <f t="shared" si="1"/>
        <v>0.92000000000000171</v>
      </c>
      <c r="J30">
        <f t="shared" si="2"/>
        <v>0.52850902028068958</v>
      </c>
      <c r="K30">
        <f>AVERAGE(J30:J32)</f>
        <v>0.47691011757337143</v>
      </c>
      <c r="L30">
        <f t="shared" si="3"/>
        <v>1.6669573378094404</v>
      </c>
      <c r="M30">
        <f>AVERAGE(L30:L32)</f>
        <v>1.5042105043775378</v>
      </c>
      <c r="N30">
        <f>STDEV(L30:L32)</f>
        <v>0.28188578427500532</v>
      </c>
      <c r="O30">
        <f>N30/SQRT(3)</f>
        <v>0.1627468334319031</v>
      </c>
    </row>
    <row r="31" spans="5:21">
      <c r="F31">
        <v>24.67</v>
      </c>
      <c r="G31">
        <v>36.590000000000003</v>
      </c>
      <c r="H31">
        <f t="shared" si="0"/>
        <v>11.920000000000002</v>
      </c>
      <c r="I31">
        <f t="shared" si="1"/>
        <v>0.92000000000000171</v>
      </c>
      <c r="J31">
        <f t="shared" si="2"/>
        <v>0.52850902028068958</v>
      </c>
      <c r="L31">
        <f t="shared" si="3"/>
        <v>1.6669573378094404</v>
      </c>
    </row>
    <row r="32" spans="5:21">
      <c r="F32">
        <v>24.49</v>
      </c>
      <c r="G32">
        <v>36.909999999999997</v>
      </c>
      <c r="H32">
        <f t="shared" si="0"/>
        <v>12.419999999999998</v>
      </c>
      <c r="I32">
        <f t="shared" si="1"/>
        <v>1.4199999999999982</v>
      </c>
      <c r="J32">
        <f t="shared" si="2"/>
        <v>0.37371231215873513</v>
      </c>
      <c r="L32">
        <f t="shared" si="3"/>
        <v>1.1787168375137329</v>
      </c>
    </row>
    <row r="37" spans="5:16">
      <c r="F37" t="s">
        <v>0</v>
      </c>
      <c r="G37" t="s">
        <v>44</v>
      </c>
      <c r="H37" t="s">
        <v>1</v>
      </c>
      <c r="I37" t="s">
        <v>70</v>
      </c>
      <c r="J37" t="s">
        <v>2</v>
      </c>
      <c r="K37" t="s">
        <v>3</v>
      </c>
      <c r="L37" t="s">
        <v>51</v>
      </c>
      <c r="M37" t="s">
        <v>3</v>
      </c>
      <c r="N37" t="s">
        <v>4</v>
      </c>
      <c r="O37" t="s">
        <v>5</v>
      </c>
      <c r="P37" t="s">
        <v>5</v>
      </c>
    </row>
    <row r="38" spans="5:16">
      <c r="E38" t="s">
        <v>6</v>
      </c>
      <c r="F38">
        <v>24.16</v>
      </c>
      <c r="G38">
        <v>33.21</v>
      </c>
      <c r="H38">
        <f>G38-F38</f>
        <v>9.0500000000000007</v>
      </c>
      <c r="I38">
        <f t="shared" ref="I38:I49" si="4">H38-H$43</f>
        <v>1.5400000000000027</v>
      </c>
      <c r="J38">
        <f>POWER(2,-I38)</f>
        <v>0.3438854545349353</v>
      </c>
      <c r="K38">
        <f>AVERAGE(J38:J40)</f>
        <v>0.34124862082882107</v>
      </c>
      <c r="L38">
        <f t="shared" ref="L38:L49" si="5">J38/K$38</f>
        <v>1.0077270164483301</v>
      </c>
      <c r="M38">
        <f>AVERAGE(L38:L40)</f>
        <v>1</v>
      </c>
      <c r="N38">
        <f>STDEV(L38:L40)</f>
        <v>0.10682264111958108</v>
      </c>
      <c r="O38">
        <f>N38/SQRT(3)</f>
        <v>6.1674080605936925E-2</v>
      </c>
    </row>
    <row r="39" spans="5:16">
      <c r="F39">
        <v>23.95</v>
      </c>
      <c r="G39">
        <v>32.869999999999997</v>
      </c>
      <c r="H39">
        <f t="shared" ref="H39:H49" si="6">G39-F39</f>
        <v>8.9199999999999982</v>
      </c>
      <c r="I39">
        <f t="shared" si="4"/>
        <v>1.4100000000000001</v>
      </c>
      <c r="J39">
        <f t="shared" ref="J39:J49" si="7">POWER(2,-I39)</f>
        <v>0.37631168685276678</v>
      </c>
      <c r="L39">
        <f t="shared" si="5"/>
        <v>1.1027493266896871</v>
      </c>
    </row>
    <row r="40" spans="5:16">
      <c r="F40">
        <v>23.63</v>
      </c>
      <c r="G40">
        <v>32.86</v>
      </c>
      <c r="H40">
        <f t="shared" si="6"/>
        <v>9.23</v>
      </c>
      <c r="I40">
        <f t="shared" si="4"/>
        <v>1.7200000000000024</v>
      </c>
      <c r="J40">
        <f t="shared" si="7"/>
        <v>0.30354872109876124</v>
      </c>
      <c r="L40">
        <f t="shared" si="5"/>
        <v>0.8895236568619832</v>
      </c>
    </row>
    <row r="41" spans="5:16">
      <c r="E41" t="s">
        <v>7</v>
      </c>
      <c r="F41">
        <v>23.84</v>
      </c>
      <c r="G41">
        <v>31.68</v>
      </c>
      <c r="H41">
        <f t="shared" si="6"/>
        <v>7.84</v>
      </c>
      <c r="I41">
        <f t="shared" si="4"/>
        <v>0.33000000000000185</v>
      </c>
      <c r="J41">
        <f t="shared" si="7"/>
        <v>0.7955364837549177</v>
      </c>
      <c r="K41">
        <f>AVERAGE(J41:J43)</f>
        <v>0.88669123835426078</v>
      </c>
      <c r="L41">
        <f t="shared" si="5"/>
        <v>2.3312518650558265</v>
      </c>
      <c r="M41">
        <f>AVERAGE(L41:L43)</f>
        <v>2.598373104631674</v>
      </c>
      <c r="N41">
        <f>STDEV(L41:L43)</f>
        <v>0.30481148997264124</v>
      </c>
      <c r="O41">
        <f>N41/SQRT(3)</f>
        <v>0.17598299578779533</v>
      </c>
    </row>
    <row r="42" spans="5:16">
      <c r="F42">
        <v>23.82</v>
      </c>
      <c r="G42">
        <v>31.54</v>
      </c>
      <c r="H42">
        <f t="shared" si="6"/>
        <v>7.7199999999999989</v>
      </c>
      <c r="I42">
        <f t="shared" si="4"/>
        <v>0.21000000000000085</v>
      </c>
      <c r="J42">
        <f t="shared" si="7"/>
        <v>0.86453723130786475</v>
      </c>
      <c r="L42">
        <f t="shared" si="5"/>
        <v>2.5334526750850621</v>
      </c>
    </row>
    <row r="43" spans="5:16">
      <c r="F43">
        <v>23.76</v>
      </c>
      <c r="G43">
        <v>31.27</v>
      </c>
      <c r="H43">
        <f t="shared" si="6"/>
        <v>7.509999999999998</v>
      </c>
      <c r="I43">
        <f t="shared" si="4"/>
        <v>0</v>
      </c>
      <c r="J43">
        <f t="shared" si="7"/>
        <v>1</v>
      </c>
      <c r="L43">
        <f t="shared" si="5"/>
        <v>2.930414773754134</v>
      </c>
    </row>
    <row r="44" spans="5:16">
      <c r="E44" t="s">
        <v>8</v>
      </c>
      <c r="F44">
        <v>25.96</v>
      </c>
      <c r="G44">
        <v>33.979999999999997</v>
      </c>
      <c r="H44">
        <f t="shared" si="6"/>
        <v>8.019999999999996</v>
      </c>
      <c r="I44">
        <f t="shared" si="4"/>
        <v>0.50999999999999801</v>
      </c>
      <c r="J44">
        <f t="shared" si="7"/>
        <v>0.70222243786899963</v>
      </c>
      <c r="K44">
        <f>AVERAGE(J44:J46)</f>
        <v>0.74131371480376718</v>
      </c>
      <c r="L44">
        <f t="shared" si="5"/>
        <v>2.0578030063929611</v>
      </c>
      <c r="M44">
        <f>AVERAGE(L44:L46)</f>
        <v>2.1723566618475179</v>
      </c>
      <c r="N44">
        <f>STDEV(L44:L46)</f>
        <v>0.12114206572375565</v>
      </c>
      <c r="O44">
        <f>N44/SQRT(3)</f>
        <v>6.994140425579766E-2</v>
      </c>
    </row>
    <row r="45" spans="5:16">
      <c r="F45">
        <v>25.82</v>
      </c>
      <c r="G45">
        <v>33.68</v>
      </c>
      <c r="H45">
        <f t="shared" si="6"/>
        <v>7.8599999999999994</v>
      </c>
      <c r="I45">
        <f t="shared" si="4"/>
        <v>0.35000000000000142</v>
      </c>
      <c r="J45">
        <f t="shared" si="7"/>
        <v>0.78458409789674999</v>
      </c>
      <c r="L45">
        <f t="shared" si="5"/>
        <v>2.2991568317291962</v>
      </c>
    </row>
    <row r="46" spans="5:16">
      <c r="F46">
        <v>25.6</v>
      </c>
      <c r="G46">
        <v>33.549999999999997</v>
      </c>
      <c r="H46">
        <f t="shared" si="6"/>
        <v>7.9499999999999957</v>
      </c>
      <c r="I46">
        <f t="shared" si="4"/>
        <v>0.43999999999999773</v>
      </c>
      <c r="J46">
        <f t="shared" si="7"/>
        <v>0.73713460864555169</v>
      </c>
      <c r="L46">
        <f t="shared" si="5"/>
        <v>2.1601101474203968</v>
      </c>
    </row>
    <row r="47" spans="5:16">
      <c r="E47" t="s">
        <v>9</v>
      </c>
      <c r="F47">
        <v>23.85</v>
      </c>
      <c r="G47">
        <v>32.67</v>
      </c>
      <c r="H47">
        <f t="shared" si="6"/>
        <v>8.82</v>
      </c>
      <c r="I47">
        <f t="shared" si="4"/>
        <v>1.3100000000000023</v>
      </c>
      <c r="J47">
        <f t="shared" si="7"/>
        <v>0.40332087961106255</v>
      </c>
      <c r="K47">
        <f>AVERAGE(J47:J49)</f>
        <v>0.30333036796200691</v>
      </c>
      <c r="L47">
        <f t="shared" si="5"/>
        <v>1.1818974641757702</v>
      </c>
      <c r="M47">
        <f>AVERAGE(L47:L49)</f>
        <v>0.88888379160414266</v>
      </c>
      <c r="N47">
        <f>STDEV(L47:L49)</f>
        <v>0.29975561018666314</v>
      </c>
      <c r="O47">
        <f>N47/SQRT(3)</f>
        <v>0.17306398223237049</v>
      </c>
    </row>
    <row r="48" spans="5:16">
      <c r="F48">
        <v>23.45</v>
      </c>
      <c r="G48">
        <v>32.659999999999997</v>
      </c>
      <c r="H48">
        <f t="shared" si="6"/>
        <v>9.2099999999999973</v>
      </c>
      <c r="I48">
        <f t="shared" si="4"/>
        <v>1.6999999999999993</v>
      </c>
      <c r="J48">
        <f t="shared" si="7"/>
        <v>0.30778610333622919</v>
      </c>
      <c r="L48">
        <f t="shared" si="5"/>
        <v>0.90194094437270256</v>
      </c>
    </row>
    <row r="49" spans="6:12">
      <c r="F49">
        <v>22.93</v>
      </c>
      <c r="G49">
        <v>32.770000000000003</v>
      </c>
      <c r="H49">
        <f t="shared" si="6"/>
        <v>9.8400000000000034</v>
      </c>
      <c r="I49">
        <f t="shared" si="4"/>
        <v>2.3300000000000054</v>
      </c>
      <c r="J49">
        <f t="shared" si="7"/>
        <v>0.19888412093872893</v>
      </c>
      <c r="L49">
        <f t="shared" si="5"/>
        <v>0.58281296626395518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6:V86"/>
  <sheetViews>
    <sheetView tabSelected="1" workbookViewId="0">
      <selection activeCell="N18" sqref="N18"/>
    </sheetView>
  </sheetViews>
  <sheetFormatPr baseColWidth="10" defaultColWidth="8.83203125" defaultRowHeight="14" x14ac:dyDescent="0"/>
  <sheetData>
    <row r="6" spans="6:22">
      <c r="G6" t="s">
        <v>56</v>
      </c>
      <c r="H6" t="s">
        <v>7</v>
      </c>
      <c r="I6" t="s">
        <v>8</v>
      </c>
      <c r="J6" t="s">
        <v>9</v>
      </c>
      <c r="L6" t="s">
        <v>76</v>
      </c>
    </row>
    <row r="7" spans="6:22">
      <c r="F7" t="s">
        <v>49</v>
      </c>
      <c r="G7">
        <v>1</v>
      </c>
      <c r="H7">
        <v>4.0999999999999996</v>
      </c>
      <c r="I7">
        <v>4.4000000000000004</v>
      </c>
      <c r="J7">
        <v>0.87</v>
      </c>
      <c r="L7">
        <v>9.1600000000000001E-2</v>
      </c>
    </row>
    <row r="8" spans="6:22">
      <c r="F8" t="s">
        <v>50</v>
      </c>
      <c r="G8">
        <v>1</v>
      </c>
      <c r="H8">
        <v>3.5</v>
      </c>
      <c r="I8">
        <v>3.4</v>
      </c>
      <c r="J8">
        <v>0.67</v>
      </c>
      <c r="L8">
        <v>0.1138</v>
      </c>
    </row>
    <row r="9" spans="6:22">
      <c r="F9" t="s">
        <v>55</v>
      </c>
      <c r="G9">
        <v>1</v>
      </c>
      <c r="H9">
        <v>3.23</v>
      </c>
      <c r="I9">
        <v>4.0999999999999996</v>
      </c>
      <c r="J9">
        <v>0.74</v>
      </c>
      <c r="L9">
        <v>5.4399999999999997E-2</v>
      </c>
    </row>
    <row r="10" spans="6:22">
      <c r="F10" t="s">
        <v>3</v>
      </c>
      <c r="G10">
        <f>AVERAGE(G7:G9)</f>
        <v>1</v>
      </c>
      <c r="H10">
        <f>AVERAGE(H7:H9)</f>
        <v>3.61</v>
      </c>
      <c r="I10">
        <f>AVERAGE(I7:I9)</f>
        <v>3.9666666666666668</v>
      </c>
      <c r="J10">
        <f>AVERAGE(J7:J9)</f>
        <v>0.76000000000000012</v>
      </c>
      <c r="L10">
        <f>AVERAGE(L7:L9)</f>
        <v>8.6599999999999996E-2</v>
      </c>
      <c r="R10" s="1"/>
      <c r="S10" s="1"/>
      <c r="T10" s="1"/>
      <c r="U10" s="1"/>
      <c r="V10" s="1"/>
    </row>
    <row r="11" spans="6:22">
      <c r="F11" t="s">
        <v>74</v>
      </c>
      <c r="H11">
        <f>STDEV(H7:H9)</f>
        <v>0.44530888156424603</v>
      </c>
      <c r="I11">
        <f>STDEV(I7:I9)</f>
        <v>0.51316014394468701</v>
      </c>
      <c r="J11">
        <f>STDEV(J7:J9)</f>
        <v>0.10148891565092152</v>
      </c>
      <c r="R11" s="1"/>
      <c r="S11" s="1"/>
      <c r="T11" s="1"/>
      <c r="U11" s="1"/>
      <c r="V11" s="1"/>
    </row>
    <row r="12" spans="6:22">
      <c r="F12" t="s">
        <v>73</v>
      </c>
      <c r="G12">
        <v>8.6599999999999996E-2</v>
      </c>
      <c r="H12">
        <f>H11/SQRT(3)</f>
        <v>0.25709920264364866</v>
      </c>
      <c r="I12">
        <f>I11/SQRT(3)</f>
        <v>0.29627314724385218</v>
      </c>
      <c r="J12">
        <f>J11/SQRT(3)</f>
        <v>5.8594652770822771E-2</v>
      </c>
      <c r="R12" s="1"/>
      <c r="S12" s="1"/>
      <c r="T12" s="1"/>
      <c r="U12" s="1"/>
      <c r="V12" s="1"/>
    </row>
    <row r="13" spans="6:22">
      <c r="R13" s="1"/>
      <c r="S13" s="1"/>
      <c r="T13" s="1"/>
      <c r="U13" s="1"/>
      <c r="V13" s="1"/>
    </row>
    <row r="14" spans="6:22">
      <c r="R14" s="1"/>
      <c r="S14" s="1"/>
      <c r="T14" s="1"/>
      <c r="U14" s="1"/>
      <c r="V14" s="1"/>
    </row>
    <row r="15" spans="6:22">
      <c r="R15" s="1"/>
      <c r="S15" s="1"/>
      <c r="T15" s="1"/>
      <c r="U15" s="1"/>
      <c r="V15" s="1"/>
    </row>
    <row r="16" spans="6:22">
      <c r="R16" s="1"/>
      <c r="S16" s="1"/>
      <c r="T16" s="1"/>
      <c r="U16" s="1"/>
      <c r="V16" s="1"/>
    </row>
    <row r="17" spans="6:22">
      <c r="R17" s="1"/>
      <c r="S17" s="1"/>
      <c r="T17" s="1"/>
      <c r="U17" s="1"/>
      <c r="V17" s="1"/>
    </row>
    <row r="18" spans="6:22">
      <c r="R18" s="1"/>
      <c r="S18" s="1"/>
      <c r="T18" s="1"/>
      <c r="U18" s="1"/>
      <c r="V18" s="1"/>
    </row>
    <row r="19" spans="6:22">
      <c r="R19" s="1"/>
      <c r="S19" s="1"/>
      <c r="T19" s="1"/>
      <c r="U19" s="1"/>
      <c r="V19" s="1"/>
    </row>
    <row r="20" spans="6:22">
      <c r="R20" s="1"/>
      <c r="S20" s="1"/>
      <c r="T20" s="1"/>
      <c r="U20" s="1"/>
      <c r="V20" s="1"/>
    </row>
    <row r="21" spans="6:22">
      <c r="G21" t="s">
        <v>0</v>
      </c>
      <c r="H21" t="s">
        <v>52</v>
      </c>
      <c r="I21" t="s">
        <v>1</v>
      </c>
      <c r="J21" t="s">
        <v>70</v>
      </c>
      <c r="K21" t="s">
        <v>2</v>
      </c>
      <c r="L21" t="s">
        <v>3</v>
      </c>
      <c r="M21" t="s">
        <v>51</v>
      </c>
      <c r="N21" t="s">
        <v>3</v>
      </c>
      <c r="O21" t="s">
        <v>4</v>
      </c>
      <c r="P21" t="s">
        <v>5</v>
      </c>
      <c r="R21" s="1"/>
      <c r="S21" s="1"/>
      <c r="T21" s="1"/>
      <c r="U21" s="1"/>
      <c r="V21" s="1"/>
    </row>
    <row r="22" spans="6:22">
      <c r="F22" t="s">
        <v>6</v>
      </c>
      <c r="G22">
        <v>24.93</v>
      </c>
      <c r="H22">
        <v>33.869999999999997</v>
      </c>
      <c r="I22">
        <f>H22-G22</f>
        <v>8.9399999999999977</v>
      </c>
      <c r="J22">
        <f t="shared" ref="J22:J33" si="0">I22-I$29</f>
        <v>1.0699999999999967</v>
      </c>
      <c r="K22">
        <f>POWER(2,-J22)</f>
        <v>0.47631899902196978</v>
      </c>
      <c r="L22">
        <f>AVERAGE(K22:K24)</f>
        <v>0.56980196625990887</v>
      </c>
      <c r="M22">
        <f t="shared" ref="M22:M33" si="1">K22/L$22</f>
        <v>0.83593779457879602</v>
      </c>
      <c r="N22">
        <f>AVERAGE(M22:M24)</f>
        <v>1</v>
      </c>
      <c r="O22">
        <f>STDEV(M22:M24)</f>
        <v>0.17870335898836559</v>
      </c>
      <c r="P22">
        <f>O22/SQRT(3)</f>
        <v>0.1031744324170232</v>
      </c>
      <c r="R22" s="1"/>
      <c r="S22" s="1"/>
      <c r="T22" s="1"/>
      <c r="U22" s="1"/>
      <c r="V22" s="1"/>
    </row>
    <row r="23" spans="6:22">
      <c r="G23">
        <v>24.59</v>
      </c>
      <c r="H23">
        <v>33.31</v>
      </c>
      <c r="I23">
        <f t="shared" ref="I23:I33" si="2">H23-G23</f>
        <v>8.7200000000000024</v>
      </c>
      <c r="J23">
        <f t="shared" si="0"/>
        <v>0.85000000000000142</v>
      </c>
      <c r="K23">
        <f t="shared" ref="K23:K33" si="3">POWER(2,-J23)</f>
        <v>0.55478473603392198</v>
      </c>
      <c r="M23">
        <f t="shared" si="1"/>
        <v>0.97364482554428933</v>
      </c>
      <c r="R23" s="1"/>
      <c r="S23" s="1"/>
      <c r="T23" s="1"/>
      <c r="U23" s="1"/>
      <c r="V23" s="1"/>
    </row>
    <row r="24" spans="6:22">
      <c r="G24">
        <v>24.38</v>
      </c>
      <c r="H24">
        <v>32.81</v>
      </c>
      <c r="I24">
        <f t="shared" si="2"/>
        <v>8.4300000000000033</v>
      </c>
      <c r="J24">
        <f t="shared" si="0"/>
        <v>0.56000000000000227</v>
      </c>
      <c r="K24">
        <f t="shared" si="3"/>
        <v>0.67830216372383489</v>
      </c>
      <c r="M24">
        <f t="shared" si="1"/>
        <v>1.1904173798769146</v>
      </c>
      <c r="R24" s="1"/>
      <c r="S24" s="1"/>
      <c r="T24" s="1"/>
      <c r="U24" s="1"/>
      <c r="V24" s="1"/>
    </row>
    <row r="25" spans="6:22">
      <c r="F25" t="s">
        <v>7</v>
      </c>
      <c r="G25">
        <v>27.42</v>
      </c>
      <c r="H25">
        <v>35.61</v>
      </c>
      <c r="I25">
        <f t="shared" si="2"/>
        <v>8.1899999999999977</v>
      </c>
      <c r="J25">
        <f t="shared" si="0"/>
        <v>0.31999999999999673</v>
      </c>
      <c r="K25">
        <f t="shared" si="3"/>
        <v>0.801069877589624</v>
      </c>
      <c r="L25">
        <f>AVERAGE(K25:K27)</f>
        <v>0.76662706155877569</v>
      </c>
      <c r="M25">
        <f t="shared" si="1"/>
        <v>1.4058741896728113</v>
      </c>
      <c r="N25">
        <f>AVERAGE(M25:M27)</f>
        <v>1.3454271956813277</v>
      </c>
      <c r="O25">
        <f>STDEV(M25:M27)</f>
        <v>0.18857840217073055</v>
      </c>
      <c r="P25">
        <f>O25/SQRT(3)</f>
        <v>0.10887579125662079</v>
      </c>
      <c r="R25" s="1"/>
      <c r="S25" s="1"/>
      <c r="T25" s="1"/>
      <c r="U25" s="1"/>
      <c r="V25" s="1"/>
    </row>
    <row r="26" spans="6:22">
      <c r="G26">
        <v>26.96</v>
      </c>
      <c r="H26">
        <v>35.46</v>
      </c>
      <c r="I26">
        <f t="shared" si="2"/>
        <v>8.5</v>
      </c>
      <c r="J26">
        <f t="shared" si="0"/>
        <v>0.62999999999999901</v>
      </c>
      <c r="K26">
        <f t="shared" si="3"/>
        <v>0.64617641531874659</v>
      </c>
      <c r="M26">
        <f t="shared" si="1"/>
        <v>1.1340368296026559</v>
      </c>
      <c r="R26" s="1"/>
      <c r="S26" s="1"/>
      <c r="T26" s="1"/>
      <c r="U26" s="1"/>
      <c r="V26" s="1"/>
    </row>
    <row r="27" spans="6:22">
      <c r="G27">
        <v>26.93</v>
      </c>
      <c r="H27">
        <v>35.03</v>
      </c>
      <c r="I27">
        <f t="shared" si="2"/>
        <v>8.1000000000000014</v>
      </c>
      <c r="J27">
        <f t="shared" si="0"/>
        <v>0.23000000000000043</v>
      </c>
      <c r="K27">
        <f t="shared" si="3"/>
        <v>0.85263489176795637</v>
      </c>
      <c r="M27">
        <f t="shared" si="1"/>
        <v>1.4963705677685155</v>
      </c>
      <c r="R27" s="1"/>
      <c r="S27" s="1"/>
      <c r="T27" s="1"/>
      <c r="U27" s="1"/>
      <c r="V27" s="1"/>
    </row>
    <row r="28" spans="6:22">
      <c r="F28" t="s">
        <v>8</v>
      </c>
      <c r="G28">
        <v>25</v>
      </c>
      <c r="H28">
        <v>33.75</v>
      </c>
      <c r="I28">
        <f t="shared" si="2"/>
        <v>8.75</v>
      </c>
      <c r="J28">
        <f t="shared" si="0"/>
        <v>0.87999999999999901</v>
      </c>
      <c r="K28">
        <f t="shared" si="3"/>
        <v>0.54336743126302933</v>
      </c>
      <c r="L28">
        <f>AVERAGE(K28:K30)</f>
        <v>0.82331849771780019</v>
      </c>
      <c r="M28">
        <f t="shared" si="1"/>
        <v>0.95360750477856071</v>
      </c>
      <c r="N28">
        <f>AVERAGE(M28:M30)</f>
        <v>1.4449204223037946</v>
      </c>
      <c r="O28">
        <f>STDEV(M28:M30)</f>
        <v>0.43033832188637416</v>
      </c>
      <c r="P28">
        <f>O28/SQRT(3)</f>
        <v>0.24845594598370996</v>
      </c>
      <c r="R28" s="1"/>
      <c r="S28" s="1"/>
      <c r="T28" s="1"/>
      <c r="U28" s="1"/>
      <c r="V28" s="1"/>
    </row>
    <row r="29" spans="6:22">
      <c r="G29">
        <v>24.73</v>
      </c>
      <c r="H29">
        <v>32.6</v>
      </c>
      <c r="I29">
        <f t="shared" si="2"/>
        <v>7.870000000000001</v>
      </c>
      <c r="J29">
        <f t="shared" si="0"/>
        <v>0</v>
      </c>
      <c r="K29">
        <f t="shared" si="3"/>
        <v>1</v>
      </c>
      <c r="M29">
        <f t="shared" si="1"/>
        <v>1.7549956988808653</v>
      </c>
      <c r="R29" s="1"/>
      <c r="S29" s="1"/>
      <c r="T29" s="1"/>
      <c r="U29" s="1"/>
      <c r="V29" s="1"/>
    </row>
    <row r="30" spans="6:22">
      <c r="G30">
        <v>24.38</v>
      </c>
      <c r="H30">
        <v>32.36</v>
      </c>
      <c r="I30">
        <f t="shared" si="2"/>
        <v>7.98</v>
      </c>
      <c r="J30">
        <f t="shared" si="0"/>
        <v>0.10999999999999943</v>
      </c>
      <c r="K30">
        <f t="shared" si="3"/>
        <v>0.92658806189037124</v>
      </c>
      <c r="M30">
        <f t="shared" si="1"/>
        <v>1.6261580632519586</v>
      </c>
    </row>
    <row r="31" spans="6:22">
      <c r="F31" t="s">
        <v>9</v>
      </c>
      <c r="G31">
        <v>24.89</v>
      </c>
      <c r="H31">
        <v>34.22</v>
      </c>
      <c r="I31">
        <f t="shared" si="2"/>
        <v>9.3299999999999983</v>
      </c>
      <c r="J31">
        <f t="shared" si="0"/>
        <v>1.4599999999999973</v>
      </c>
      <c r="K31">
        <f t="shared" si="3"/>
        <v>0.36349312933007832</v>
      </c>
      <c r="L31">
        <f>AVERAGE(K31:K33)</f>
        <v>0.38104189859796928</v>
      </c>
      <c r="M31">
        <f t="shared" si="1"/>
        <v>0.63792887854703362</v>
      </c>
      <c r="N31">
        <f>AVERAGE(M31:M33)</f>
        <v>0.66872689313283473</v>
      </c>
      <c r="O31">
        <f>STDEV(M31:M33)</f>
        <v>3.568056029335881E-2</v>
      </c>
      <c r="P31">
        <f>O31/SQRT(3)</f>
        <v>2.0600181090207382E-2</v>
      </c>
    </row>
    <row r="32" spans="6:22">
      <c r="G32">
        <v>24.67</v>
      </c>
      <c r="H32">
        <v>33.950000000000003</v>
      </c>
      <c r="I32">
        <f t="shared" si="2"/>
        <v>9.2800000000000011</v>
      </c>
      <c r="J32">
        <f t="shared" si="0"/>
        <v>1.4100000000000001</v>
      </c>
      <c r="K32">
        <f t="shared" si="3"/>
        <v>0.37631168685276678</v>
      </c>
      <c r="M32">
        <f t="shared" si="1"/>
        <v>0.66042539186520877</v>
      </c>
    </row>
    <row r="33" spans="6:16">
      <c r="G33">
        <v>24.49</v>
      </c>
      <c r="H33">
        <v>33.67</v>
      </c>
      <c r="I33">
        <f t="shared" si="2"/>
        <v>9.1800000000000033</v>
      </c>
      <c r="J33">
        <f t="shared" si="0"/>
        <v>1.3100000000000023</v>
      </c>
      <c r="K33">
        <f t="shared" si="3"/>
        <v>0.40332087961106255</v>
      </c>
      <c r="M33">
        <f t="shared" si="1"/>
        <v>0.70782640898626203</v>
      </c>
    </row>
    <row r="38" spans="6:16">
      <c r="G38" t="s">
        <v>0</v>
      </c>
      <c r="H38" t="s">
        <v>52</v>
      </c>
      <c r="I38" t="s">
        <v>1</v>
      </c>
      <c r="J38" t="s">
        <v>70</v>
      </c>
      <c r="K38" t="s">
        <v>2</v>
      </c>
      <c r="L38" t="s">
        <v>3</v>
      </c>
      <c r="M38" t="s">
        <v>51</v>
      </c>
      <c r="N38" t="s">
        <v>3</v>
      </c>
      <c r="O38" t="s">
        <v>4</v>
      </c>
      <c r="P38" t="s">
        <v>5</v>
      </c>
    </row>
    <row r="39" spans="6:16">
      <c r="F39" t="s">
        <v>6</v>
      </c>
      <c r="G39">
        <v>24.16</v>
      </c>
      <c r="H39">
        <v>35.53</v>
      </c>
      <c r="I39">
        <f>H39-G39</f>
        <v>11.370000000000001</v>
      </c>
      <c r="J39">
        <f t="shared" ref="J39:J50" si="4">I39-I$45</f>
        <v>1.620000000000001</v>
      </c>
      <c r="K39">
        <f>POWER(2,-J39)</f>
        <v>0.32533546386048318</v>
      </c>
      <c r="L39">
        <f>AVERAGE(K39:K41)</f>
        <v>0.32005115854198601</v>
      </c>
      <c r="M39">
        <f t="shared" ref="M39:M50" si="5">K39/L$39</f>
        <v>1.0165108145290589</v>
      </c>
      <c r="N39">
        <f>AVERAGE(M39:M41)</f>
        <v>1</v>
      </c>
      <c r="O39">
        <f>STDEV(M39:M41)</f>
        <v>0.11383475331554768</v>
      </c>
      <c r="P39">
        <f>O39/SQRT(3)</f>
        <v>6.5722525469866108E-2</v>
      </c>
    </row>
    <row r="40" spans="6:16">
      <c r="G40">
        <v>23.95</v>
      </c>
      <c r="H40">
        <v>35.53</v>
      </c>
      <c r="I40">
        <f t="shared" ref="I40:I50" si="6">H40-G40</f>
        <v>11.580000000000002</v>
      </c>
      <c r="J40">
        <f t="shared" si="4"/>
        <v>1.8300000000000018</v>
      </c>
      <c r="K40">
        <f t="shared" ref="K40:K50" si="7">POWER(2,-J40)</f>
        <v>0.28126462117220202</v>
      </c>
      <c r="M40">
        <f t="shared" si="5"/>
        <v>0.87881144518745502</v>
      </c>
    </row>
    <row r="41" spans="6:16">
      <c r="G41">
        <v>23.63</v>
      </c>
      <c r="H41">
        <v>34.880000000000003</v>
      </c>
      <c r="I41">
        <f t="shared" si="6"/>
        <v>11.250000000000004</v>
      </c>
      <c r="J41">
        <f t="shared" si="4"/>
        <v>1.5000000000000036</v>
      </c>
      <c r="K41">
        <f t="shared" si="7"/>
        <v>0.3535533905932729</v>
      </c>
      <c r="M41">
        <f t="shared" si="5"/>
        <v>1.1046777402834862</v>
      </c>
    </row>
    <row r="42" spans="6:16">
      <c r="F42" t="s">
        <v>7</v>
      </c>
      <c r="G42">
        <v>23.84</v>
      </c>
      <c r="H42">
        <v>34.729999999999997</v>
      </c>
      <c r="I42">
        <f t="shared" si="6"/>
        <v>10.889999999999997</v>
      </c>
      <c r="J42">
        <f t="shared" si="4"/>
        <v>1.139999999999997</v>
      </c>
      <c r="K42">
        <f t="shared" si="7"/>
        <v>0.45375957765858138</v>
      </c>
      <c r="L42">
        <f>AVERAGE(K42:K44)</f>
        <v>0.54860820911737884</v>
      </c>
      <c r="M42">
        <f t="shared" si="5"/>
        <v>1.4177720203411006</v>
      </c>
      <c r="N42">
        <f>AVERAGE(M42:M44)</f>
        <v>1.7141266153092509</v>
      </c>
      <c r="O42">
        <f>STDEV(M42:M44)</f>
        <v>0.28719203174522878</v>
      </c>
      <c r="P42">
        <f>O42/SQRT(3)</f>
        <v>0.1658103968372234</v>
      </c>
    </row>
    <row r="43" spans="6:16">
      <c r="G43">
        <v>23.82</v>
      </c>
      <c r="H43">
        <v>34.42</v>
      </c>
      <c r="I43">
        <f t="shared" si="6"/>
        <v>10.600000000000001</v>
      </c>
      <c r="J43">
        <f t="shared" si="4"/>
        <v>0.85000000000000142</v>
      </c>
      <c r="K43">
        <f t="shared" si="7"/>
        <v>0.55478473603392198</v>
      </c>
      <c r="M43">
        <f t="shared" si="5"/>
        <v>1.7334251766538828</v>
      </c>
    </row>
    <row r="44" spans="6:16">
      <c r="G44">
        <v>23.76</v>
      </c>
      <c r="H44">
        <v>34.159999999999997</v>
      </c>
      <c r="I44">
        <f t="shared" si="6"/>
        <v>10.399999999999995</v>
      </c>
      <c r="J44">
        <f t="shared" si="4"/>
        <v>0.64999999999999503</v>
      </c>
      <c r="K44">
        <f t="shared" si="7"/>
        <v>0.63728031365963334</v>
      </c>
      <c r="M44">
        <f t="shared" si="5"/>
        <v>1.9911826489327691</v>
      </c>
    </row>
    <row r="45" spans="6:16">
      <c r="F45" t="s">
        <v>8</v>
      </c>
      <c r="G45">
        <v>25.96</v>
      </c>
      <c r="H45">
        <v>35.71</v>
      </c>
      <c r="I45">
        <f t="shared" si="6"/>
        <v>9.75</v>
      </c>
      <c r="J45">
        <f t="shared" si="4"/>
        <v>0</v>
      </c>
      <c r="K45">
        <f t="shared" si="7"/>
        <v>1</v>
      </c>
      <c r="L45">
        <f>AVERAGE(K45:K47)</f>
        <v>0.93591428894688544</v>
      </c>
      <c r="M45">
        <f t="shared" si="5"/>
        <v>3.1245004847211471</v>
      </c>
      <c r="N45">
        <f>AVERAGE(M45:M47)</f>
        <v>2.9242646494719913</v>
      </c>
      <c r="O45">
        <f>STDEV(M45:M47)</f>
        <v>0.27615009047812478</v>
      </c>
      <c r="P45">
        <f>O45/SQRT(3)</f>
        <v>0.15943532907428487</v>
      </c>
    </row>
    <row r="46" spans="6:16">
      <c r="G46">
        <v>25.82</v>
      </c>
      <c r="H46">
        <v>35.61</v>
      </c>
      <c r="I46">
        <f t="shared" si="6"/>
        <v>9.7899999999999991</v>
      </c>
      <c r="J46">
        <f t="shared" si="4"/>
        <v>3.9999999999999147E-2</v>
      </c>
      <c r="K46">
        <f t="shared" si="7"/>
        <v>0.97265494741228609</v>
      </c>
      <c r="M46">
        <f t="shared" si="5"/>
        <v>3.0390608546561095</v>
      </c>
    </row>
    <row r="47" spans="6:16">
      <c r="G47">
        <v>25.6</v>
      </c>
      <c r="H47">
        <v>35.61</v>
      </c>
      <c r="I47">
        <f t="shared" si="6"/>
        <v>10.009999999999998</v>
      </c>
      <c r="J47">
        <f t="shared" si="4"/>
        <v>0.25999999999999801</v>
      </c>
      <c r="K47">
        <f t="shared" si="7"/>
        <v>0.83508791942837046</v>
      </c>
      <c r="M47">
        <f t="shared" si="5"/>
        <v>2.6092326090387177</v>
      </c>
    </row>
    <row r="48" spans="6:16">
      <c r="F48" t="s">
        <v>9</v>
      </c>
      <c r="G48">
        <v>23.85</v>
      </c>
      <c r="H48">
        <v>35.15</v>
      </c>
      <c r="I48">
        <f t="shared" si="6"/>
        <v>11.299999999999997</v>
      </c>
      <c r="J48">
        <f t="shared" si="4"/>
        <v>1.5499999999999972</v>
      </c>
      <c r="K48">
        <f t="shared" si="7"/>
        <v>0.34151006418859958</v>
      </c>
      <c r="L48">
        <f>AVERAGE(K48:K50)</f>
        <v>0.29054630561649475</v>
      </c>
      <c r="M48">
        <f t="shared" si="5"/>
        <v>1.0670483610944295</v>
      </c>
      <c r="N48">
        <f>AVERAGE(M48:M50)</f>
        <v>0.90781207273267628</v>
      </c>
      <c r="O48">
        <f>STDEV(M48:M50)</f>
        <v>0.16706691579461333</v>
      </c>
      <c r="P48">
        <f>O48/SQRT(3)</f>
        <v>9.6456128806700556E-2</v>
      </c>
    </row>
    <row r="49" spans="7:13">
      <c r="G49">
        <v>23.45</v>
      </c>
      <c r="H49">
        <v>34.96</v>
      </c>
      <c r="I49">
        <f t="shared" si="6"/>
        <v>11.510000000000002</v>
      </c>
      <c r="J49">
        <f t="shared" si="4"/>
        <v>1.7600000000000016</v>
      </c>
      <c r="K49">
        <f t="shared" si="7"/>
        <v>0.2952481653573823</v>
      </c>
      <c r="M49">
        <f t="shared" si="5"/>
        <v>0.92250303577217041</v>
      </c>
    </row>
    <row r="50" spans="7:13">
      <c r="G50">
        <v>22.93</v>
      </c>
      <c r="H50">
        <v>34.770000000000003</v>
      </c>
      <c r="I50">
        <f t="shared" si="6"/>
        <v>11.840000000000003</v>
      </c>
      <c r="J50">
        <f t="shared" si="4"/>
        <v>2.0900000000000034</v>
      </c>
      <c r="K50">
        <f t="shared" si="7"/>
        <v>0.23488068730350237</v>
      </c>
      <c r="M50">
        <f t="shared" si="5"/>
        <v>0.73388482133142929</v>
      </c>
    </row>
    <row r="65" spans="8:12">
      <c r="H65" s="1" t="s">
        <v>11</v>
      </c>
      <c r="I65" s="1" t="s">
        <v>12</v>
      </c>
      <c r="J65" s="1"/>
      <c r="K65" s="1"/>
      <c r="L65" s="1"/>
    </row>
    <row r="66" spans="8:12">
      <c r="H66" s="1"/>
      <c r="I66" s="1"/>
      <c r="J66" s="1"/>
      <c r="K66" s="1"/>
      <c r="L66" s="1"/>
    </row>
    <row r="67" spans="8:12">
      <c r="H67" s="1" t="s">
        <v>13</v>
      </c>
      <c r="I67" s="1"/>
      <c r="J67" s="1"/>
      <c r="K67" s="1"/>
      <c r="L67" s="1"/>
    </row>
    <row r="68" spans="8:12">
      <c r="H68" s="1" t="s">
        <v>14</v>
      </c>
      <c r="I68" s="1" t="s">
        <v>15</v>
      </c>
      <c r="J68" s="1"/>
      <c r="K68" s="1"/>
      <c r="L68" s="1"/>
    </row>
    <row r="69" spans="8:12">
      <c r="H69" s="1" t="s">
        <v>16</v>
      </c>
      <c r="I69" s="1" t="s">
        <v>17</v>
      </c>
      <c r="J69" s="1"/>
      <c r="K69" s="1"/>
      <c r="L69" s="1"/>
    </row>
    <row r="70" spans="8:12">
      <c r="H70" s="1" t="s">
        <v>18</v>
      </c>
      <c r="I70" s="1" t="s">
        <v>19</v>
      </c>
      <c r="J70" s="1"/>
      <c r="K70" s="1"/>
      <c r="L70" s="1"/>
    </row>
    <row r="71" spans="8:12">
      <c r="H71" s="1" t="s">
        <v>20</v>
      </c>
      <c r="I71" s="1">
        <v>4</v>
      </c>
      <c r="J71" s="1"/>
      <c r="K71" s="1"/>
      <c r="L71" s="1"/>
    </row>
    <row r="72" spans="8:12">
      <c r="H72" s="1" t="s">
        <v>21</v>
      </c>
      <c r="I72" s="1">
        <v>58.88</v>
      </c>
      <c r="J72" s="1"/>
      <c r="K72" s="1"/>
      <c r="L72" s="1"/>
    </row>
    <row r="73" spans="8:12">
      <c r="H73" s="1" t="s">
        <v>22</v>
      </c>
      <c r="I73" s="1">
        <v>0.95669999999999999</v>
      </c>
      <c r="J73" s="1"/>
      <c r="K73" s="1"/>
      <c r="L73" s="1"/>
    </row>
    <row r="74" spans="8:12">
      <c r="H74" s="1"/>
      <c r="I74" s="1"/>
      <c r="J74" s="1"/>
      <c r="K74" s="1"/>
      <c r="L74" s="1"/>
    </row>
    <row r="75" spans="8:12">
      <c r="H75" s="1" t="s">
        <v>23</v>
      </c>
      <c r="I75" s="1" t="s">
        <v>24</v>
      </c>
      <c r="J75" s="1" t="s">
        <v>25</v>
      </c>
      <c r="K75" s="1" t="s">
        <v>26</v>
      </c>
      <c r="L75" s="1"/>
    </row>
    <row r="76" spans="8:12">
      <c r="H76" s="1" t="s">
        <v>27</v>
      </c>
      <c r="I76" s="1">
        <v>24.42</v>
      </c>
      <c r="J76" s="1">
        <v>3</v>
      </c>
      <c r="K76" s="1">
        <v>8.141</v>
      </c>
      <c r="L76" s="1"/>
    </row>
    <row r="77" spans="8:12">
      <c r="H77" s="1" t="s">
        <v>28</v>
      </c>
      <c r="I77" s="1">
        <v>1.1060000000000001</v>
      </c>
      <c r="J77" s="1">
        <v>8</v>
      </c>
      <c r="K77" s="1">
        <v>0.13830000000000001</v>
      </c>
      <c r="L77" s="1"/>
    </row>
    <row r="78" spans="8:12">
      <c r="H78" s="1" t="s">
        <v>29</v>
      </c>
      <c r="I78" s="1">
        <v>25.53</v>
      </c>
      <c r="J78" s="1">
        <v>11</v>
      </c>
      <c r="K78" s="1"/>
      <c r="L78" s="1"/>
    </row>
    <row r="79" spans="8:12">
      <c r="H79" s="1"/>
      <c r="I79" s="1"/>
      <c r="J79" s="1"/>
      <c r="K79" s="1"/>
      <c r="L79" s="1"/>
    </row>
    <row r="80" spans="8:12">
      <c r="H80" s="1" t="s">
        <v>30</v>
      </c>
      <c r="I80" s="1" t="s">
        <v>31</v>
      </c>
      <c r="J80" s="1" t="s">
        <v>32</v>
      </c>
      <c r="K80" s="1" t="s">
        <v>33</v>
      </c>
      <c r="L80" s="1" t="s">
        <v>34</v>
      </c>
    </row>
    <row r="81" spans="8:12">
      <c r="H81" s="1" t="s">
        <v>35</v>
      </c>
      <c r="I81" s="1">
        <v>-3.0550000000000002</v>
      </c>
      <c r="J81" s="1">
        <v>14.23</v>
      </c>
      <c r="K81" s="1" t="s">
        <v>19</v>
      </c>
      <c r="L81" s="1" t="s">
        <v>36</v>
      </c>
    </row>
    <row r="82" spans="8:12">
      <c r="H82" s="1" t="s">
        <v>37</v>
      </c>
      <c r="I82" s="1">
        <v>-2.8439999999999999</v>
      </c>
      <c r="J82" s="1">
        <v>13.25</v>
      </c>
      <c r="K82" s="1" t="s">
        <v>19</v>
      </c>
      <c r="L82" s="1" t="s">
        <v>36</v>
      </c>
    </row>
    <row r="83" spans="8:12">
      <c r="H83" s="1" t="s">
        <v>38</v>
      </c>
      <c r="I83" s="1">
        <v>-0.20830000000000001</v>
      </c>
      <c r="J83" s="1">
        <v>0.97019999999999995</v>
      </c>
      <c r="K83" s="1" t="s">
        <v>39</v>
      </c>
      <c r="L83" s="1" t="s">
        <v>40</v>
      </c>
    </row>
    <row r="84" spans="8:12">
      <c r="H84" s="1" t="s">
        <v>41</v>
      </c>
      <c r="I84" s="1">
        <v>-2.847</v>
      </c>
      <c r="J84" s="1">
        <v>13.26</v>
      </c>
      <c r="K84" s="1" t="s">
        <v>19</v>
      </c>
      <c r="L84" s="1" t="s">
        <v>17</v>
      </c>
    </row>
    <row r="85" spans="8:12">
      <c r="H85" s="1" t="s">
        <v>42</v>
      </c>
      <c r="I85" s="1">
        <v>-2.6360000000000001</v>
      </c>
      <c r="J85" s="1">
        <v>12.28</v>
      </c>
      <c r="K85" s="1" t="s">
        <v>19</v>
      </c>
      <c r="L85" s="1" t="s">
        <v>17</v>
      </c>
    </row>
    <row r="86" spans="8:12">
      <c r="H86" s="1" t="s">
        <v>43</v>
      </c>
      <c r="I86" s="1">
        <v>-0.2112</v>
      </c>
      <c r="J86" s="1">
        <v>0.9839</v>
      </c>
      <c r="K86" s="1" t="s">
        <v>39</v>
      </c>
      <c r="L86" s="1" t="s">
        <v>40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M96"/>
  <sheetViews>
    <sheetView topLeftCell="A31" workbookViewId="0">
      <selection activeCell="N13" sqref="N13:O13"/>
    </sheetView>
  </sheetViews>
  <sheetFormatPr baseColWidth="10" defaultColWidth="8.83203125" defaultRowHeight="14" x14ac:dyDescent="0"/>
  <sheetData>
    <row r="5" spans="3:11">
      <c r="D5" t="s">
        <v>60</v>
      </c>
      <c r="E5" t="s">
        <v>61</v>
      </c>
      <c r="F5" t="s">
        <v>7</v>
      </c>
      <c r="G5" t="s">
        <v>62</v>
      </c>
      <c r="H5" t="s">
        <v>57</v>
      </c>
      <c r="I5" t="s">
        <v>63</v>
      </c>
      <c r="J5" t="s">
        <v>64</v>
      </c>
      <c r="K5" t="s">
        <v>81</v>
      </c>
    </row>
    <row r="6" spans="3:11">
      <c r="C6" t="s">
        <v>65</v>
      </c>
      <c r="D6">
        <v>1</v>
      </c>
      <c r="E6">
        <v>0.9</v>
      </c>
      <c r="F6">
        <v>3.2</v>
      </c>
      <c r="G6">
        <v>3.9</v>
      </c>
      <c r="H6">
        <v>3.1</v>
      </c>
      <c r="I6">
        <v>1.2</v>
      </c>
      <c r="J6">
        <v>1.1000000000000001</v>
      </c>
      <c r="K6">
        <v>1.4</v>
      </c>
    </row>
    <row r="7" spans="3:11">
      <c r="C7" t="s">
        <v>66</v>
      </c>
      <c r="D7">
        <v>1</v>
      </c>
      <c r="E7">
        <v>0.85</v>
      </c>
      <c r="F7">
        <v>3.6</v>
      </c>
      <c r="G7">
        <v>4.3</v>
      </c>
      <c r="H7">
        <v>2.7</v>
      </c>
      <c r="I7">
        <v>1.4</v>
      </c>
      <c r="J7">
        <v>1.37</v>
      </c>
      <c r="K7">
        <v>0.9</v>
      </c>
    </row>
    <row r="8" spans="3:11">
      <c r="C8" t="s">
        <v>67</v>
      </c>
      <c r="D8">
        <v>1.2</v>
      </c>
      <c r="E8">
        <v>0.62</v>
      </c>
      <c r="F8">
        <v>3.7</v>
      </c>
      <c r="G8">
        <v>3.6</v>
      </c>
      <c r="H8">
        <v>3</v>
      </c>
      <c r="I8">
        <v>1.4</v>
      </c>
      <c r="J8">
        <v>1.3</v>
      </c>
      <c r="K8">
        <v>0.94</v>
      </c>
    </row>
    <row r="9" spans="3:11">
      <c r="C9" t="s">
        <v>68</v>
      </c>
      <c r="D9">
        <v>0.8</v>
      </c>
      <c r="E9">
        <v>1.5</v>
      </c>
      <c r="F9">
        <v>3.1</v>
      </c>
      <c r="G9">
        <v>3.7</v>
      </c>
      <c r="H9">
        <v>2.4</v>
      </c>
      <c r="I9">
        <v>1.1000000000000001</v>
      </c>
      <c r="J9">
        <v>1.2</v>
      </c>
      <c r="K9">
        <v>0.56999999999999995</v>
      </c>
    </row>
    <row r="10" spans="3:11">
      <c r="C10" t="s">
        <v>3</v>
      </c>
      <c r="D10">
        <f>AVERAGE(D6:D9)</f>
        <v>1</v>
      </c>
      <c r="E10">
        <f>AVERAGE(E6:E9)</f>
        <v>0.96750000000000003</v>
      </c>
      <c r="F10">
        <f>AVERAGE(F6:F9)</f>
        <v>3.4</v>
      </c>
      <c r="G10">
        <f>AVERAGE(G6:G9)</f>
        <v>3.875</v>
      </c>
      <c r="H10">
        <f>AVERAGE(H6:H9)</f>
        <v>2.8000000000000003</v>
      </c>
      <c r="I10">
        <f t="shared" ref="I10:J10" si="0">AVERAGE(I6:I9)</f>
        <v>1.2749999999999999</v>
      </c>
      <c r="J10">
        <f t="shared" si="0"/>
        <v>1.2425000000000002</v>
      </c>
      <c r="K10">
        <f>AVERAGE(K6:K9)</f>
        <v>0.9524999999999999</v>
      </c>
    </row>
    <row r="11" spans="3:11">
      <c r="C11" t="s">
        <v>82</v>
      </c>
      <c r="D11">
        <f>STDEV(D6:D9)</f>
        <v>0.16329931618554527</v>
      </c>
      <c r="E11">
        <f t="shared" ref="E11:F11" si="1">STDEV(E6:E9)</f>
        <v>0.37535538715551509</v>
      </c>
      <c r="F11">
        <f t="shared" si="1"/>
        <v>0.29439202887759491</v>
      </c>
      <c r="G11">
        <f>STDEV(G6:G9)</f>
        <v>0.30956959368344505</v>
      </c>
      <c r="H11">
        <f>STDEV(H6:H9)</f>
        <v>0.316227766016838</v>
      </c>
      <c r="I11">
        <f t="shared" ref="I11:J11" si="2">STDEV(I6:I9)</f>
        <v>0.14999999999999988</v>
      </c>
      <c r="J11">
        <f t="shared" si="2"/>
        <v>0.11786291472158097</v>
      </c>
      <c r="K11">
        <f>STDEV(K6:K9)</f>
        <v>0.3413087556255579</v>
      </c>
    </row>
    <row r="12" spans="3:11">
      <c r="C12" t="s">
        <v>69</v>
      </c>
      <c r="D12">
        <f>D11/SQRT(4)</f>
        <v>8.1649658092772637E-2</v>
      </c>
      <c r="E12">
        <f t="shared" ref="E12:F12" si="3">E11/SQRT(4)</f>
        <v>0.18767769357775754</v>
      </c>
      <c r="F12">
        <f t="shared" si="3"/>
        <v>0.14719601443879746</v>
      </c>
      <c r="G12">
        <f>G11/SQRT(4)</f>
        <v>0.15478479684172253</v>
      </c>
      <c r="H12">
        <f>H11/SQRT(4)</f>
        <v>0.158113883008419</v>
      </c>
      <c r="I12">
        <f t="shared" ref="I12:J12" si="4">I11/SQRT(4)</f>
        <v>7.4999999999999942E-2</v>
      </c>
      <c r="J12">
        <f t="shared" si="4"/>
        <v>5.8931457360790487E-2</v>
      </c>
      <c r="K12">
        <f>K11/SQRT(4)</f>
        <v>0.17065437781277895</v>
      </c>
    </row>
    <row r="14" spans="3:11">
      <c r="G14" t="s">
        <v>48</v>
      </c>
    </row>
    <row r="15" spans="3:11">
      <c r="C15" t="s">
        <v>49</v>
      </c>
      <c r="D15" t="s">
        <v>60</v>
      </c>
      <c r="E15">
        <v>5.7999999999999996E-3</v>
      </c>
      <c r="F15">
        <f>AVERAGE(E15:E16)</f>
        <v>5.7999999999999996E-3</v>
      </c>
      <c r="G15">
        <f>F15/0.0058</f>
        <v>1</v>
      </c>
    </row>
    <row r="16" spans="3:11">
      <c r="E16">
        <v>5.7999999999999996E-3</v>
      </c>
    </row>
    <row r="17" spans="3:13">
      <c r="D17" t="s">
        <v>7</v>
      </c>
      <c r="E17">
        <v>9.1000000000000004E-3</v>
      </c>
      <c r="F17">
        <f>AVERAGE(E17:E18)</f>
        <v>9.8999999999999991E-3</v>
      </c>
      <c r="G17">
        <f t="shared" ref="G17:G23" si="5">F17/0.0058</f>
        <v>1.7068965517241379</v>
      </c>
    </row>
    <row r="18" spans="3:13">
      <c r="E18">
        <v>1.0699999999999999E-2</v>
      </c>
    </row>
    <row r="19" spans="3:13">
      <c r="D19" t="s">
        <v>57</v>
      </c>
      <c r="E19">
        <v>6.3E-3</v>
      </c>
      <c r="F19">
        <f>AVERAGE(E19:E20)</f>
        <v>5.9500000000000004E-3</v>
      </c>
      <c r="G19">
        <f t="shared" si="5"/>
        <v>1.0258620689655173</v>
      </c>
    </row>
    <row r="20" spans="3:13">
      <c r="E20">
        <v>5.5999999999999999E-3</v>
      </c>
    </row>
    <row r="21" spans="3:13">
      <c r="D21" t="s">
        <v>75</v>
      </c>
      <c r="E21">
        <v>4.0000000000000001E-3</v>
      </c>
      <c r="F21">
        <f>AVERAGE(E21:E22)</f>
        <v>4.8999999999999998E-3</v>
      </c>
      <c r="G21">
        <f t="shared" si="5"/>
        <v>0.84482758620689657</v>
      </c>
      <c r="I21" t="s">
        <v>60</v>
      </c>
      <c r="J21" t="s">
        <v>10</v>
      </c>
      <c r="K21" t="s">
        <v>45</v>
      </c>
      <c r="L21" t="s">
        <v>46</v>
      </c>
      <c r="M21" t="s">
        <v>47</v>
      </c>
    </row>
    <row r="22" spans="3:13">
      <c r="E22">
        <v>5.7999999999999996E-3</v>
      </c>
      <c r="I22">
        <v>1</v>
      </c>
      <c r="J22">
        <v>1.7068965517241379</v>
      </c>
      <c r="K22">
        <v>1.0258620689655173</v>
      </c>
      <c r="L22">
        <v>0.84482758620689657</v>
      </c>
      <c r="M22">
        <v>0.88793103448275867</v>
      </c>
    </row>
    <row r="23" spans="3:13">
      <c r="D23" t="s">
        <v>47</v>
      </c>
      <c r="E23">
        <v>4.4000000000000003E-3</v>
      </c>
      <c r="F23">
        <f>AVERAGE(E23:E24)</f>
        <v>5.1500000000000001E-3</v>
      </c>
      <c r="G23">
        <f t="shared" si="5"/>
        <v>0.88793103448275867</v>
      </c>
    </row>
    <row r="24" spans="3:13">
      <c r="E24">
        <v>5.8999999999999999E-3</v>
      </c>
      <c r="J24">
        <v>1.0258620689655173</v>
      </c>
    </row>
    <row r="30" spans="3:13">
      <c r="C30" t="s">
        <v>50</v>
      </c>
      <c r="E30">
        <v>0.56999999999999995</v>
      </c>
    </row>
    <row r="31" spans="3:13">
      <c r="D31" t="s">
        <v>60</v>
      </c>
      <c r="E31">
        <v>3.0000000000000001E-3</v>
      </c>
      <c r="F31">
        <f>E31/0.003</f>
        <v>1</v>
      </c>
    </row>
    <row r="32" spans="3:13">
      <c r="D32" t="s">
        <v>7</v>
      </c>
      <c r="E32">
        <v>1.2999999999999999E-2</v>
      </c>
      <c r="F32">
        <f t="shared" ref="F32:F35" si="6">E32/0.003</f>
        <v>4.333333333333333</v>
      </c>
    </row>
    <row r="33" spans="4:12">
      <c r="D33" t="s">
        <v>57</v>
      </c>
      <c r="E33">
        <v>5.1000000000000004E-3</v>
      </c>
      <c r="F33">
        <f t="shared" si="6"/>
        <v>1.7000000000000002</v>
      </c>
    </row>
    <row r="34" spans="4:12">
      <c r="D34" t="s">
        <v>75</v>
      </c>
      <c r="E34">
        <v>2.5000000000000001E-3</v>
      </c>
      <c r="F34">
        <f t="shared" si="6"/>
        <v>0.83333333333333337</v>
      </c>
    </row>
    <row r="35" spans="4:12">
      <c r="D35" t="s">
        <v>47</v>
      </c>
      <c r="E35">
        <v>6.7999999999999996E-3</v>
      </c>
      <c r="F35">
        <f t="shared" si="6"/>
        <v>2.2666666666666666</v>
      </c>
      <c r="H35" t="s">
        <v>60</v>
      </c>
      <c r="I35" t="s">
        <v>10</v>
      </c>
      <c r="J35" t="s">
        <v>45</v>
      </c>
      <c r="K35" t="s">
        <v>46</v>
      </c>
      <c r="L35" t="s">
        <v>47</v>
      </c>
    </row>
    <row r="36" spans="4:12">
      <c r="H36">
        <v>1</v>
      </c>
      <c r="I36">
        <v>4.333333333333333</v>
      </c>
      <c r="J36">
        <v>1.7000000000000002</v>
      </c>
      <c r="K36">
        <v>0.83333333333333337</v>
      </c>
      <c r="L36">
        <v>2.2666666666666666</v>
      </c>
    </row>
    <row r="74" spans="6:10">
      <c r="F74" s="1"/>
      <c r="G74" s="1"/>
      <c r="H74" s="1"/>
      <c r="I74" s="1"/>
      <c r="J74" s="1"/>
    </row>
    <row r="75" spans="6:10">
      <c r="F75" s="1"/>
      <c r="G75" s="1"/>
      <c r="H75" s="1"/>
      <c r="I75" s="1"/>
      <c r="J75" s="1"/>
    </row>
    <row r="76" spans="6:10">
      <c r="F76" s="1"/>
      <c r="G76" s="1"/>
      <c r="H76" s="1"/>
      <c r="I76" s="1"/>
      <c r="J76" s="1"/>
    </row>
    <row r="77" spans="6:10">
      <c r="F77" s="1"/>
      <c r="G77" s="1"/>
      <c r="H77" s="1"/>
      <c r="I77" s="1"/>
      <c r="J77" s="1"/>
    </row>
    <row r="78" spans="6:10">
      <c r="F78" s="1"/>
      <c r="G78" s="1"/>
      <c r="H78" s="1"/>
      <c r="I78" s="1"/>
      <c r="J78" s="1"/>
    </row>
    <row r="79" spans="6:10">
      <c r="F79" s="1"/>
      <c r="G79" s="1"/>
      <c r="H79" s="1"/>
      <c r="I79" s="1"/>
      <c r="J79" s="1"/>
    </row>
    <row r="80" spans="6:10">
      <c r="F80" s="1"/>
      <c r="G80" s="1"/>
      <c r="H80" s="1"/>
      <c r="I80" s="1"/>
      <c r="J80" s="1"/>
    </row>
    <row r="81" spans="6:10">
      <c r="F81" s="1"/>
      <c r="G81" s="1"/>
      <c r="H81" s="1"/>
      <c r="I81" s="1"/>
      <c r="J81" s="1"/>
    </row>
    <row r="82" spans="6:10">
      <c r="F82" s="1"/>
      <c r="G82" s="1"/>
      <c r="H82" s="1"/>
      <c r="I82" s="1"/>
      <c r="J82" s="1"/>
    </row>
    <row r="83" spans="6:10">
      <c r="F83" s="1"/>
      <c r="G83" s="1"/>
      <c r="H83" s="1"/>
      <c r="I83" s="1"/>
      <c r="J83" s="1"/>
    </row>
    <row r="84" spans="6:10">
      <c r="F84" s="1"/>
      <c r="G84" s="1"/>
      <c r="H84" s="1"/>
      <c r="I84" s="1"/>
      <c r="J84" s="1"/>
    </row>
    <row r="85" spans="6:10">
      <c r="F85" s="1"/>
      <c r="G85" s="1"/>
      <c r="H85" s="1"/>
      <c r="I85" s="1"/>
      <c r="J85" s="1"/>
    </row>
    <row r="86" spans="6:10">
      <c r="F86" s="1"/>
      <c r="G86" s="1"/>
      <c r="H86" s="1"/>
      <c r="I86" s="1"/>
      <c r="J86" s="1"/>
    </row>
    <row r="87" spans="6:10">
      <c r="F87" s="1"/>
      <c r="G87" s="1"/>
      <c r="H87" s="1"/>
      <c r="I87" s="1"/>
      <c r="J87" s="1"/>
    </row>
    <row r="88" spans="6:10">
      <c r="F88" s="1"/>
      <c r="G88" s="1"/>
      <c r="H88" s="1"/>
      <c r="I88" s="1"/>
      <c r="J88" s="1"/>
    </row>
    <row r="89" spans="6:10">
      <c r="F89" s="1"/>
      <c r="G89" s="1"/>
      <c r="H89" s="1"/>
      <c r="I89" s="1"/>
      <c r="J89" s="1"/>
    </row>
    <row r="90" spans="6:10">
      <c r="F90" s="1"/>
      <c r="G90" s="1"/>
      <c r="H90" s="1"/>
      <c r="I90" s="1"/>
      <c r="J90" s="1"/>
    </row>
    <row r="91" spans="6:10">
      <c r="F91" s="1"/>
      <c r="G91" s="1"/>
      <c r="H91" s="1"/>
      <c r="I91" s="1"/>
      <c r="J91" s="1"/>
    </row>
    <row r="92" spans="6:10">
      <c r="F92" s="1"/>
      <c r="G92" s="1"/>
      <c r="H92" s="1"/>
      <c r="I92" s="1"/>
      <c r="J92" s="1"/>
    </row>
    <row r="93" spans="6:10">
      <c r="F93" s="1"/>
      <c r="G93" s="1"/>
      <c r="H93" s="1"/>
      <c r="I93" s="1"/>
      <c r="J93" s="1"/>
    </row>
    <row r="94" spans="6:10">
      <c r="F94" s="1"/>
      <c r="G94" s="1"/>
      <c r="H94" s="1"/>
      <c r="I94" s="1"/>
      <c r="J94" s="1"/>
    </row>
    <row r="95" spans="6:10">
      <c r="F95" s="1"/>
      <c r="G95" s="1"/>
      <c r="H95" s="1"/>
      <c r="I95" s="1"/>
      <c r="J95" s="1"/>
    </row>
    <row r="96" spans="6:10">
      <c r="F96" s="1"/>
      <c r="G96" s="1"/>
      <c r="H96" s="1"/>
      <c r="I96" s="1"/>
      <c r="J96" s="1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 5 a Ap2a expression</vt:lpstr>
      <vt:lpstr>Fig 5c PCNS</vt:lpstr>
      <vt:lpstr>Fig 5dAP2a</vt:lpstr>
      <vt:lpstr>Fig 5 b luciferase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2017-08-14T15:07:06Z</dcterms:modified>
</cp:coreProperties>
</file>