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filterPrivacy="1" defaultThemeVersion="164011"/>
  <bookViews>
    <workbookView xWindow="0" yWindow="0" windowWidth="22260" windowHeight="12645" activeTab="1"/>
  </bookViews>
  <sheets>
    <sheet name="Fig 7 b supp bFoxD3" sheetId="1" r:id="rId1"/>
    <sheet name="Fig 7a SuppArid3a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" l="1"/>
  <c r="H38" i="1"/>
  <c r="H39" i="1"/>
  <c r="H40" i="1"/>
  <c r="H41" i="1"/>
  <c r="H42" i="1"/>
  <c r="H36" i="1"/>
  <c r="V15" i="1"/>
  <c r="V16" i="1"/>
  <c r="V17" i="1" s="1"/>
  <c r="U16" i="1"/>
  <c r="U17" i="1" s="1"/>
  <c r="U15" i="1"/>
  <c r="U12" i="2"/>
  <c r="T13" i="2"/>
  <c r="T14" i="2" s="1"/>
  <c r="U13" i="2"/>
  <c r="U14" i="2" s="1"/>
  <c r="S13" i="2"/>
  <c r="S14" i="2" s="1"/>
  <c r="W12" i="2"/>
  <c r="I22" i="2"/>
  <c r="I23" i="2"/>
  <c r="I24" i="2"/>
  <c r="I28" i="2"/>
  <c r="I21" i="2"/>
  <c r="T12" i="2" l="1"/>
  <c r="S12" i="2"/>
  <c r="I34" i="2" l="1"/>
  <c r="I33" i="2"/>
  <c r="H41" i="2"/>
  <c r="I41" i="2" s="1"/>
  <c r="H40" i="2"/>
  <c r="I40" i="2" s="1"/>
  <c r="H39" i="2"/>
  <c r="I39" i="2" s="1"/>
  <c r="H38" i="2"/>
  <c r="I38" i="2" s="1"/>
  <c r="H37" i="2"/>
  <c r="I37" i="2" s="1"/>
  <c r="H36" i="2"/>
  <c r="I36" i="2" s="1"/>
  <c r="H35" i="2"/>
  <c r="I35" i="2" s="1"/>
  <c r="H34" i="2"/>
  <c r="H33" i="2"/>
  <c r="H29" i="2"/>
  <c r="I29" i="2" s="1"/>
  <c r="H28" i="2"/>
  <c r="H27" i="2"/>
  <c r="I27" i="2" s="1"/>
  <c r="H26" i="2"/>
  <c r="I26" i="2" s="1"/>
  <c r="H25" i="2"/>
  <c r="I25" i="2" s="1"/>
  <c r="H24" i="2"/>
  <c r="H23" i="2"/>
  <c r="H22" i="2"/>
  <c r="H21" i="2"/>
  <c r="H17" i="2"/>
  <c r="H16" i="2"/>
  <c r="H15" i="2"/>
  <c r="H14" i="2"/>
  <c r="H13" i="2"/>
  <c r="H12" i="2"/>
  <c r="I13" i="2" s="1"/>
  <c r="H11" i="2"/>
  <c r="H10" i="2"/>
  <c r="H9" i="2"/>
  <c r="I12" i="2" l="1"/>
  <c r="J12" i="2" s="1"/>
  <c r="I15" i="2"/>
  <c r="J15" i="2" s="1"/>
  <c r="I9" i="2"/>
  <c r="J9" i="2" s="1"/>
  <c r="I11" i="2"/>
  <c r="J11" i="2" s="1"/>
  <c r="J13" i="2"/>
  <c r="I14" i="2"/>
  <c r="J14" i="2" s="1"/>
  <c r="I10" i="2"/>
  <c r="J10" i="2" s="1"/>
  <c r="J33" i="2"/>
  <c r="J28" i="2"/>
  <c r="J24" i="2"/>
  <c r="J25" i="2"/>
  <c r="J29" i="2"/>
  <c r="J21" i="2"/>
  <c r="J22" i="2"/>
  <c r="J26" i="2"/>
  <c r="J23" i="2"/>
  <c r="J27" i="2"/>
  <c r="I17" i="2"/>
  <c r="J17" i="2" s="1"/>
  <c r="I16" i="2"/>
  <c r="J16" i="2" s="1"/>
  <c r="J41" i="2"/>
  <c r="J40" i="2"/>
  <c r="J36" i="2"/>
  <c r="J39" i="2"/>
  <c r="J34" i="2"/>
  <c r="J37" i="2"/>
  <c r="J35" i="2"/>
  <c r="J38" i="2"/>
  <c r="L36" i="2" l="1"/>
  <c r="K12" i="2"/>
  <c r="K27" i="2"/>
  <c r="K24" i="2"/>
  <c r="K21" i="2"/>
  <c r="L27" i="2" s="1"/>
  <c r="K15" i="2"/>
  <c r="K9" i="2"/>
  <c r="L9" i="2" s="1"/>
  <c r="K36" i="2"/>
  <c r="K39" i="2"/>
  <c r="K33" i="2"/>
  <c r="L41" i="2" s="1"/>
  <c r="L35" i="2" l="1"/>
  <c r="L38" i="2"/>
  <c r="L34" i="2"/>
  <c r="L33" i="2"/>
  <c r="L40" i="2"/>
  <c r="L39" i="2"/>
  <c r="N39" i="2" s="1"/>
  <c r="O39" i="2" s="1"/>
  <c r="L37" i="2"/>
  <c r="L12" i="2"/>
  <c r="L15" i="2"/>
  <c r="L17" i="2"/>
  <c r="L10" i="2"/>
  <c r="L16" i="2"/>
  <c r="L13" i="2"/>
  <c r="L14" i="2"/>
  <c r="L11" i="2"/>
  <c r="L28" i="2"/>
  <c r="L21" i="2"/>
  <c r="M21" i="2" s="1"/>
  <c r="L23" i="2"/>
  <c r="L26" i="2"/>
  <c r="L22" i="2"/>
  <c r="L25" i="2"/>
  <c r="N24" i="2" s="1"/>
  <c r="O24" i="2" s="1"/>
  <c r="L24" i="2"/>
  <c r="L29" i="2"/>
  <c r="N9" i="2"/>
  <c r="O9" i="2" s="1"/>
  <c r="M39" i="2" l="1"/>
  <c r="N15" i="2"/>
  <c r="O15" i="2" s="1"/>
  <c r="M9" i="2"/>
  <c r="M12" i="2"/>
  <c r="N12" i="2"/>
  <c r="O12" i="2" s="1"/>
  <c r="M15" i="2"/>
  <c r="N21" i="2"/>
  <c r="O21" i="2" s="1"/>
  <c r="N27" i="2"/>
  <c r="O27" i="2" s="1"/>
  <c r="M24" i="2"/>
  <c r="M27" i="2"/>
  <c r="N36" i="2"/>
  <c r="O36" i="2" s="1"/>
  <c r="N33" i="2"/>
  <c r="O33" i="2" s="1"/>
  <c r="M36" i="2"/>
  <c r="M33" i="2"/>
  <c r="H25" i="1" l="1"/>
  <c r="H26" i="1"/>
  <c r="H29" i="1"/>
  <c r="H30" i="1"/>
  <c r="H31" i="1"/>
  <c r="H32" i="1"/>
  <c r="H24" i="1"/>
  <c r="H13" i="1"/>
  <c r="H14" i="1"/>
  <c r="H15" i="1"/>
  <c r="H16" i="1"/>
  <c r="H17" i="1"/>
  <c r="I37" i="1"/>
  <c r="I36" i="1"/>
  <c r="I32" i="1"/>
  <c r="I26" i="1"/>
  <c r="I25" i="1"/>
  <c r="I24" i="1"/>
  <c r="I29" i="1"/>
  <c r="I14" i="1"/>
  <c r="G44" i="1"/>
  <c r="G43" i="1"/>
  <c r="G42" i="1"/>
  <c r="I42" i="1" s="1"/>
  <c r="G41" i="1"/>
  <c r="I41" i="1" s="1"/>
  <c r="G40" i="1"/>
  <c r="I40" i="1" s="1"/>
  <c r="G39" i="1"/>
  <c r="I39" i="1" s="1"/>
  <c r="G38" i="1"/>
  <c r="I38" i="1" s="1"/>
  <c r="G37" i="1"/>
  <c r="G36" i="1"/>
  <c r="G32" i="1"/>
  <c r="G31" i="1"/>
  <c r="I31" i="1" s="1"/>
  <c r="G30" i="1"/>
  <c r="I30" i="1" s="1"/>
  <c r="G29" i="1"/>
  <c r="G28" i="1"/>
  <c r="H28" i="1" s="1"/>
  <c r="G27" i="1"/>
  <c r="G26" i="1"/>
  <c r="G25" i="1"/>
  <c r="G24" i="1"/>
  <c r="G20" i="1"/>
  <c r="H20" i="1" s="1"/>
  <c r="G19" i="1"/>
  <c r="H19" i="1" s="1"/>
  <c r="G18" i="1"/>
  <c r="H18" i="1" s="1"/>
  <c r="G17" i="1"/>
  <c r="G16" i="1"/>
  <c r="G15" i="1"/>
  <c r="G14" i="1"/>
  <c r="G13" i="1"/>
  <c r="G12" i="1"/>
  <c r="H12" i="1" s="1"/>
  <c r="H43" i="1" l="1"/>
  <c r="I43" i="1" s="1"/>
  <c r="H44" i="1"/>
  <c r="I44" i="1" s="1"/>
  <c r="I28" i="1"/>
  <c r="K28" i="1" s="1"/>
  <c r="H27" i="1"/>
  <c r="I27" i="1" s="1"/>
  <c r="J36" i="1"/>
  <c r="K42" i="1" s="1"/>
  <c r="J24" i="1"/>
  <c r="K26" i="1" s="1"/>
  <c r="K31" i="1"/>
  <c r="J39" i="1"/>
  <c r="I19" i="1"/>
  <c r="I15" i="1"/>
  <c r="I18" i="1"/>
  <c r="I12" i="1"/>
  <c r="I13" i="1"/>
  <c r="I16" i="1"/>
  <c r="I20" i="1"/>
  <c r="I17" i="1"/>
  <c r="K30" i="1"/>
  <c r="J30" i="1"/>
  <c r="J42" i="1" l="1"/>
  <c r="K43" i="1"/>
  <c r="K40" i="1"/>
  <c r="K27" i="1"/>
  <c r="J27" i="1"/>
  <c r="K36" i="1"/>
  <c r="K37" i="1"/>
  <c r="K41" i="1"/>
  <c r="K38" i="1"/>
  <c r="K39" i="1"/>
  <c r="K44" i="1"/>
  <c r="M42" i="1" s="1"/>
  <c r="N42" i="1" s="1"/>
  <c r="K29" i="1"/>
  <c r="M27" i="1" s="1"/>
  <c r="N27" i="1" s="1"/>
  <c r="K25" i="1"/>
  <c r="K32" i="1"/>
  <c r="M30" i="1" s="1"/>
  <c r="N30" i="1" s="1"/>
  <c r="K24" i="1"/>
  <c r="L30" i="1"/>
  <c r="L24" i="1"/>
  <c r="M24" i="1"/>
  <c r="N24" i="1" s="1"/>
  <c r="L27" i="1"/>
  <c r="J18" i="1"/>
  <c r="J12" i="1"/>
  <c r="J15" i="1"/>
  <c r="L42" i="1" l="1"/>
  <c r="L39" i="1"/>
  <c r="M39" i="1"/>
  <c r="N39" i="1" s="1"/>
  <c r="M36" i="1"/>
  <c r="N36" i="1" s="1"/>
  <c r="L36" i="1"/>
  <c r="K15" i="1"/>
  <c r="K19" i="1"/>
  <c r="K14" i="1"/>
  <c r="K18" i="1"/>
  <c r="K20" i="1"/>
  <c r="K13" i="1"/>
  <c r="K12" i="1"/>
  <c r="K16" i="1"/>
  <c r="K17" i="1"/>
  <c r="M15" i="1"/>
  <c r="N15" i="1" s="1"/>
  <c r="L15" i="1" l="1"/>
  <c r="M12" i="1"/>
  <c r="N12" i="1" s="1"/>
  <c r="L12" i="1"/>
  <c r="L18" i="1"/>
  <c r="M18" i="1"/>
  <c r="N18" i="1" s="1"/>
</calcChain>
</file>

<file path=xl/sharedStrings.xml><?xml version="1.0" encoding="utf-8"?>
<sst xmlns="http://schemas.openxmlformats.org/spreadsheetml/2006/main" count="98" uniqueCount="21">
  <si>
    <t>FoxD3 cT</t>
  </si>
  <si>
    <t>Power</t>
  </si>
  <si>
    <t>Avg</t>
  </si>
  <si>
    <t>GAPDH cT</t>
  </si>
  <si>
    <t>∆cT</t>
  </si>
  <si>
    <t xml:space="preserve">∆∆cT (Referece Lowest gene value) </t>
  </si>
  <si>
    <t>Avg power treatment/Avg power NI</t>
  </si>
  <si>
    <t>SD</t>
  </si>
  <si>
    <t>SEM</t>
  </si>
  <si>
    <t>NI</t>
  </si>
  <si>
    <t>A13</t>
  </si>
  <si>
    <t>M013</t>
  </si>
  <si>
    <t>Arid3a cT</t>
  </si>
  <si>
    <t>MO13</t>
  </si>
  <si>
    <t>Error</t>
  </si>
  <si>
    <t>Set 1</t>
  </si>
  <si>
    <t>Set 2</t>
  </si>
  <si>
    <t>Set 3</t>
  </si>
  <si>
    <t>Std Err</t>
  </si>
  <si>
    <t>Err NI</t>
  </si>
  <si>
    <t xml:space="preserve">∆∆cT (Referece Lowest ct value)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</si>
</sst>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1:V44"/>
  <sheetViews>
    <sheetView topLeftCell="A10" workbookViewId="0">
      <selection activeCell="Q32" sqref="Q32"/>
    </sheetView>
  </sheetViews>
  <sheetFormatPr defaultRowHeight="15" x14ac:dyDescent="0.25"/>
  <sheetData>
    <row r="11" spans="4:22" x14ac:dyDescent="0.25">
      <c r="E11" t="s">
        <v>3</v>
      </c>
      <c r="F11" t="s">
        <v>0</v>
      </c>
      <c r="G11" t="s">
        <v>4</v>
      </c>
      <c r="H11" t="s">
        <v>20</v>
      </c>
      <c r="I11" t="s">
        <v>1</v>
      </c>
      <c r="J11" t="s">
        <v>2</v>
      </c>
      <c r="K11" t="s">
        <v>6</v>
      </c>
      <c r="L11" t="s">
        <v>2</v>
      </c>
      <c r="M11" t="s">
        <v>7</v>
      </c>
      <c r="N11" t="s">
        <v>8</v>
      </c>
      <c r="T11" t="s">
        <v>9</v>
      </c>
      <c r="U11" t="s">
        <v>10</v>
      </c>
      <c r="V11" t="s">
        <v>13</v>
      </c>
    </row>
    <row r="12" spans="4:22" x14ac:dyDescent="0.25">
      <c r="D12" t="s">
        <v>9</v>
      </c>
      <c r="E12">
        <v>19.2</v>
      </c>
      <c r="F12">
        <v>24.42</v>
      </c>
      <c r="G12">
        <f>F12-E12</f>
        <v>5.2200000000000024</v>
      </c>
      <c r="H12">
        <f>G12-G$17</f>
        <v>0.35000000000000497</v>
      </c>
      <c r="I12">
        <f>POWER(2,-H12)</f>
        <v>0.7845840978967481</v>
      </c>
      <c r="J12">
        <f>AVERAGE(I12:I14)</f>
        <v>0.88223579725810819</v>
      </c>
      <c r="K12">
        <f>I12/J$12</f>
        <v>0.8893133789573594</v>
      </c>
      <c r="L12">
        <f>AVERAGE(K12:K14)</f>
        <v>1.0000000000000002</v>
      </c>
      <c r="M12">
        <f>STDEV(K12:K14)</f>
        <v>0.11042279214809311</v>
      </c>
      <c r="N12">
        <f>M12/SQRT(3)</f>
        <v>6.3752628771371653E-2</v>
      </c>
      <c r="S12" t="s">
        <v>15</v>
      </c>
      <c r="T12">
        <v>1</v>
      </c>
      <c r="U12">
        <v>1.004</v>
      </c>
      <c r="V12">
        <v>1.1499999999999999</v>
      </c>
    </row>
    <row r="13" spans="4:22" x14ac:dyDescent="0.25">
      <c r="E13">
        <v>19.07</v>
      </c>
      <c r="F13">
        <v>24.12</v>
      </c>
      <c r="G13">
        <f t="shared" ref="G13:G20" si="0">F13-E13</f>
        <v>5.0500000000000007</v>
      </c>
      <c r="H13">
        <f t="shared" ref="H13:H20" si="1">G13-G$17</f>
        <v>0.18000000000000327</v>
      </c>
      <c r="I13">
        <f t="shared" ref="I13:I20" si="2">POWER(2,-H13)</f>
        <v>0.88270299629065285</v>
      </c>
      <c r="K13">
        <f t="shared" ref="K13:K20" si="3">I13/J$12</f>
        <v>1.0005295625432529</v>
      </c>
      <c r="S13" t="s">
        <v>16</v>
      </c>
      <c r="T13">
        <v>1</v>
      </c>
      <c r="U13">
        <v>1.29</v>
      </c>
      <c r="V13">
        <v>0.9</v>
      </c>
    </row>
    <row r="14" spans="4:22" x14ac:dyDescent="0.25">
      <c r="E14">
        <v>18.97</v>
      </c>
      <c r="F14">
        <v>23.87</v>
      </c>
      <c r="G14">
        <f t="shared" si="0"/>
        <v>4.9000000000000021</v>
      </c>
      <c r="H14">
        <f t="shared" si="1"/>
        <v>3.000000000000469E-2</v>
      </c>
      <c r="I14">
        <f t="shared" si="2"/>
        <v>0.97942029758692384</v>
      </c>
      <c r="K14">
        <f t="shared" si="3"/>
        <v>1.1101570584993881</v>
      </c>
      <c r="S14" t="s">
        <v>17</v>
      </c>
      <c r="T14">
        <v>1</v>
      </c>
      <c r="U14">
        <v>0.89</v>
      </c>
      <c r="V14">
        <v>0.73</v>
      </c>
    </row>
    <row r="15" spans="4:22" x14ac:dyDescent="0.25">
      <c r="D15" t="s">
        <v>10</v>
      </c>
      <c r="E15">
        <v>21.45</v>
      </c>
      <c r="F15">
        <v>26.58</v>
      </c>
      <c r="G15">
        <f t="shared" si="0"/>
        <v>5.129999999999999</v>
      </c>
      <c r="H15">
        <f t="shared" si="1"/>
        <v>0.26000000000000156</v>
      </c>
      <c r="I15">
        <f t="shared" si="2"/>
        <v>0.83508791942836846</v>
      </c>
      <c r="J15">
        <f>AVERAGE(I15:I17)</f>
        <v>0.88622631223198034</v>
      </c>
      <c r="K15">
        <f t="shared" si="3"/>
        <v>0.94655864341906082</v>
      </c>
      <c r="L15">
        <f>AVERAGE(K15:K17)</f>
        <v>1.0045231841490383</v>
      </c>
      <c r="M15">
        <f>STDEV(K15:K17)</f>
        <v>0.11187309410808169</v>
      </c>
      <c r="N15">
        <f>M15/SQRT(3)</f>
        <v>6.4589960998377299E-2</v>
      </c>
      <c r="S15" t="s">
        <v>2</v>
      </c>
      <c r="U15">
        <f>AVERAGE(U12:U14)</f>
        <v>1.0613333333333335</v>
      </c>
      <c r="V15">
        <f>AVERAGE(V12:V14)</f>
        <v>0.92666666666666664</v>
      </c>
    </row>
    <row r="16" spans="4:22" x14ac:dyDescent="0.25">
      <c r="E16">
        <v>21.21</v>
      </c>
      <c r="F16">
        <v>26.36</v>
      </c>
      <c r="G16">
        <f t="shared" si="0"/>
        <v>5.1499999999999986</v>
      </c>
      <c r="H16">
        <f t="shared" si="1"/>
        <v>0.28000000000000114</v>
      </c>
      <c r="I16">
        <f t="shared" si="2"/>
        <v>0.82359101726757244</v>
      </c>
      <c r="K16">
        <f t="shared" si="3"/>
        <v>0.93352709086074581</v>
      </c>
      <c r="U16">
        <f>STDEV(U12:U14)</f>
        <v>0.20607118511168207</v>
      </c>
      <c r="V16">
        <f>STDEV(V12:V14)</f>
        <v>0.21126602503321146</v>
      </c>
    </row>
    <row r="17" spans="4:22" x14ac:dyDescent="0.25">
      <c r="E17">
        <v>21.17</v>
      </c>
      <c r="F17">
        <v>26.04</v>
      </c>
      <c r="G17">
        <f t="shared" si="0"/>
        <v>4.8699999999999974</v>
      </c>
      <c r="H17">
        <f t="shared" si="1"/>
        <v>0</v>
      </c>
      <c r="I17">
        <f t="shared" si="2"/>
        <v>1</v>
      </c>
      <c r="K17">
        <f t="shared" si="3"/>
        <v>1.1334838181673086</v>
      </c>
      <c r="S17" t="s">
        <v>14</v>
      </c>
      <c r="T17">
        <v>7.148062070539167E-2</v>
      </c>
      <c r="U17">
        <f>U16/SQRT(3)</f>
        <v>0.11897525419645485</v>
      </c>
      <c r="V17">
        <f>V16/SQRT(3)</f>
        <v>0.12197449642354685</v>
      </c>
    </row>
    <row r="18" spans="4:22" x14ac:dyDescent="0.25">
      <c r="D18" t="s">
        <v>11</v>
      </c>
      <c r="E18">
        <v>20.97</v>
      </c>
      <c r="F18">
        <v>25.98</v>
      </c>
      <c r="G18">
        <f t="shared" si="0"/>
        <v>5.0100000000000016</v>
      </c>
      <c r="H18">
        <f t="shared" si="1"/>
        <v>0.14000000000000412</v>
      </c>
      <c r="I18">
        <f t="shared" si="2"/>
        <v>0.90751915531715832</v>
      </c>
      <c r="J18">
        <f>AVERAGE(I18:I20)</f>
        <v>0.64686557845788306</v>
      </c>
      <c r="K18">
        <f t="shared" si="3"/>
        <v>1.0286582772288633</v>
      </c>
      <c r="L18">
        <f>AVERAGE(K18:K20)</f>
        <v>0.73321166571144614</v>
      </c>
      <c r="M18">
        <f>STDEV(K18:K20)</f>
        <v>0.25766505971169323</v>
      </c>
      <c r="N18">
        <f>M18/SQRT(3)</f>
        <v>0.14876299158530709</v>
      </c>
    </row>
    <row r="19" spans="4:22" x14ac:dyDescent="0.25">
      <c r="E19">
        <v>20.86</v>
      </c>
      <c r="F19">
        <v>26.61</v>
      </c>
      <c r="G19">
        <f t="shared" si="0"/>
        <v>5.75</v>
      </c>
      <c r="H19">
        <f t="shared" si="1"/>
        <v>0.88000000000000256</v>
      </c>
      <c r="I19">
        <f t="shared" si="2"/>
        <v>0.54336743126302811</v>
      </c>
      <c r="K19">
        <f t="shared" si="3"/>
        <v>0.61589819065577966</v>
      </c>
    </row>
    <row r="20" spans="4:22" x14ac:dyDescent="0.25">
      <c r="E20">
        <v>20.57</v>
      </c>
      <c r="F20">
        <v>26.47</v>
      </c>
      <c r="G20">
        <f t="shared" si="0"/>
        <v>5.8999999999999986</v>
      </c>
      <c r="H20">
        <f t="shared" si="1"/>
        <v>1.0300000000000011</v>
      </c>
      <c r="I20">
        <f t="shared" si="2"/>
        <v>0.48971014879346308</v>
      </c>
      <c r="K20">
        <f t="shared" si="3"/>
        <v>0.55507852924969536</v>
      </c>
    </row>
    <row r="23" spans="4:22" x14ac:dyDescent="0.25">
      <c r="E23" t="s">
        <v>3</v>
      </c>
      <c r="F23" t="s">
        <v>0</v>
      </c>
      <c r="G23" t="s">
        <v>4</v>
      </c>
      <c r="H23" t="s">
        <v>20</v>
      </c>
      <c r="I23" t="s">
        <v>1</v>
      </c>
      <c r="J23" t="s">
        <v>2</v>
      </c>
      <c r="K23" t="s">
        <v>6</v>
      </c>
      <c r="L23" t="s">
        <v>2</v>
      </c>
      <c r="M23" t="s">
        <v>7</v>
      </c>
      <c r="N23" t="s">
        <v>8</v>
      </c>
    </row>
    <row r="24" spans="4:22" x14ac:dyDescent="0.25">
      <c r="D24" t="s">
        <v>9</v>
      </c>
      <c r="E24">
        <v>17.21</v>
      </c>
      <c r="F24">
        <v>25.31</v>
      </c>
      <c r="G24">
        <f>F24-E24</f>
        <v>8.0999999999999979</v>
      </c>
      <c r="H24">
        <f>G24-G$29</f>
        <v>0.39999999999999858</v>
      </c>
      <c r="I24">
        <f>POWER(2,-H24)</f>
        <v>0.75785828325519988</v>
      </c>
      <c r="J24">
        <f>AVERAGE(I24:I26)</f>
        <v>0.67535954306313462</v>
      </c>
      <c r="K24">
        <f>I24/J$24</f>
        <v>1.1221552890448356</v>
      </c>
      <c r="L24">
        <f>AVERAGE(K24:K26)</f>
        <v>1.0000000000000002</v>
      </c>
      <c r="M24">
        <f>STDEV(K24:K26)</f>
        <v>0.12088570530459963</v>
      </c>
      <c r="N24">
        <f>M24/SQRT(3)</f>
        <v>6.979339449878838E-2</v>
      </c>
    </row>
    <row r="25" spans="4:22" x14ac:dyDescent="0.25">
      <c r="E25">
        <v>16.98</v>
      </c>
      <c r="F25">
        <v>25.25</v>
      </c>
      <c r="G25">
        <f t="shared" ref="G25:G32" si="4">F25-E25</f>
        <v>8.27</v>
      </c>
      <c r="H25">
        <f t="shared" ref="H25:H32" si="5">G25-G$29</f>
        <v>0.57000000000000028</v>
      </c>
      <c r="I25">
        <f t="shared" ref="I25:I32" si="6">POWER(2,-H25)</f>
        <v>0.673616788432845</v>
      </c>
      <c r="K25">
        <f t="shared" ref="K25:K32" si="7">I25/J$24</f>
        <v>0.99741951579985788</v>
      </c>
    </row>
    <row r="26" spans="4:22" x14ac:dyDescent="0.25">
      <c r="E26">
        <v>16.559999999999999</v>
      </c>
      <c r="F26">
        <v>25.01</v>
      </c>
      <c r="G26">
        <f t="shared" si="4"/>
        <v>8.4500000000000028</v>
      </c>
      <c r="H26">
        <f t="shared" si="5"/>
        <v>0.75000000000000355</v>
      </c>
      <c r="I26">
        <f t="shared" si="6"/>
        <v>0.59460355750135907</v>
      </c>
      <c r="K26">
        <f t="shared" si="7"/>
        <v>0.88042519515530671</v>
      </c>
    </row>
    <row r="27" spans="4:22" x14ac:dyDescent="0.25">
      <c r="D27" t="s">
        <v>10</v>
      </c>
      <c r="E27">
        <v>19.239999999999998</v>
      </c>
      <c r="F27">
        <v>27.46</v>
      </c>
      <c r="G27">
        <f t="shared" si="4"/>
        <v>8.2200000000000024</v>
      </c>
      <c r="H27">
        <f t="shared" si="5"/>
        <v>0.52000000000000313</v>
      </c>
      <c r="I27">
        <f t="shared" si="6"/>
        <v>0.69737183317520124</v>
      </c>
      <c r="J27">
        <f>AVERAGE(I27:I29)</f>
        <v>0.87465329835519012</v>
      </c>
      <c r="K27">
        <f t="shared" si="7"/>
        <v>1.0325934390624416</v>
      </c>
      <c r="L27">
        <f>AVERAGE(K27:K29)</f>
        <v>1.2950928247613802</v>
      </c>
      <c r="M27">
        <f>STDEV(K27:K29)</f>
        <v>0.2337378804362483</v>
      </c>
      <c r="N27">
        <f>M27/SQRT(3)</f>
        <v>0.13494862818968054</v>
      </c>
    </row>
    <row r="28" spans="4:22" x14ac:dyDescent="0.25">
      <c r="E28">
        <v>19.45</v>
      </c>
      <c r="F28">
        <v>27.26</v>
      </c>
      <c r="G28">
        <f t="shared" si="4"/>
        <v>7.8100000000000023</v>
      </c>
      <c r="H28">
        <f t="shared" si="5"/>
        <v>0.11000000000000298</v>
      </c>
      <c r="I28">
        <f t="shared" si="6"/>
        <v>0.92658806189036891</v>
      </c>
      <c r="K28">
        <f t="shared" si="7"/>
        <v>1.3719922542113967</v>
      </c>
    </row>
    <row r="29" spans="4:22" x14ac:dyDescent="0.25">
      <c r="E29">
        <v>19.41</v>
      </c>
      <c r="F29">
        <v>27.11</v>
      </c>
      <c r="G29">
        <f t="shared" si="4"/>
        <v>7.6999999999999993</v>
      </c>
      <c r="H29">
        <f t="shared" si="5"/>
        <v>0</v>
      </c>
      <c r="I29">
        <f t="shared" si="6"/>
        <v>1</v>
      </c>
      <c r="K29">
        <f t="shared" si="7"/>
        <v>1.4806927810103026</v>
      </c>
    </row>
    <row r="30" spans="4:22" x14ac:dyDescent="0.25">
      <c r="D30" t="s">
        <v>11</v>
      </c>
      <c r="E30">
        <v>20.12</v>
      </c>
      <c r="F30">
        <v>28.12</v>
      </c>
      <c r="G30">
        <f t="shared" si="4"/>
        <v>8</v>
      </c>
      <c r="H30">
        <f t="shared" si="5"/>
        <v>0.30000000000000071</v>
      </c>
      <c r="I30">
        <f t="shared" si="6"/>
        <v>0.81225239635623503</v>
      </c>
      <c r="J30">
        <f>AVERAGE(I30:I32)</f>
        <v>0.60846040074209007</v>
      </c>
      <c r="K30">
        <f t="shared" si="7"/>
        <v>1.2026962596429962</v>
      </c>
      <c r="L30">
        <f>AVERAGE(K30:K32)</f>
        <v>0.90094292290944855</v>
      </c>
      <c r="M30">
        <f>STDEV(K30:K32)</f>
        <v>0.26694737468342783</v>
      </c>
      <c r="N30">
        <f>M30/SQRT(3)</f>
        <v>0.15412213863294097</v>
      </c>
    </row>
    <row r="31" spans="4:22" x14ac:dyDescent="0.25">
      <c r="E31">
        <v>19.87</v>
      </c>
      <c r="F31">
        <v>28.45</v>
      </c>
      <c r="G31">
        <f t="shared" si="4"/>
        <v>8.5799999999999983</v>
      </c>
      <c r="H31">
        <f t="shared" si="5"/>
        <v>0.87999999999999901</v>
      </c>
      <c r="I31">
        <f t="shared" si="6"/>
        <v>0.54336743126302933</v>
      </c>
      <c r="K31">
        <f t="shared" si="7"/>
        <v>0.80456023290727929</v>
      </c>
    </row>
    <row r="32" spans="4:22" x14ac:dyDescent="0.25">
      <c r="E32">
        <v>19.75</v>
      </c>
      <c r="F32">
        <v>28.54</v>
      </c>
      <c r="G32">
        <f t="shared" si="4"/>
        <v>8.7899999999999991</v>
      </c>
      <c r="H32">
        <f t="shared" si="5"/>
        <v>1.0899999999999999</v>
      </c>
      <c r="I32">
        <f t="shared" si="6"/>
        <v>0.46976137460700595</v>
      </c>
      <c r="K32">
        <f t="shared" si="7"/>
        <v>0.69557227617807016</v>
      </c>
    </row>
    <row r="35" spans="4:14" x14ac:dyDescent="0.25">
      <c r="E35" t="s">
        <v>3</v>
      </c>
      <c r="F35" t="s">
        <v>0</v>
      </c>
      <c r="G35" t="s">
        <v>4</v>
      </c>
      <c r="H35" t="s">
        <v>20</v>
      </c>
      <c r="I35" t="s">
        <v>1</v>
      </c>
      <c r="J35" t="s">
        <v>2</v>
      </c>
      <c r="K35" t="s">
        <v>6</v>
      </c>
      <c r="L35" t="s">
        <v>2</v>
      </c>
      <c r="M35" t="s">
        <v>7</v>
      </c>
      <c r="N35" t="s">
        <v>8</v>
      </c>
    </row>
    <row r="36" spans="4:14" x14ac:dyDescent="0.25">
      <c r="D36" t="s">
        <v>9</v>
      </c>
      <c r="E36">
        <v>26.56</v>
      </c>
      <c r="F36">
        <v>34.89</v>
      </c>
      <c r="G36">
        <f>F36-E36</f>
        <v>8.3300000000000018</v>
      </c>
      <c r="H36">
        <f>G36-G$42</f>
        <v>0.13000000000000256</v>
      </c>
      <c r="I36">
        <f>POWER(2,-H36)</f>
        <v>0.91383145022939893</v>
      </c>
      <c r="J36">
        <f>AVERAGE(I36:I38)</f>
        <v>0.82364113853090914</v>
      </c>
      <c r="K36">
        <f>I36/J$36</f>
        <v>1.1095019511280824</v>
      </c>
      <c r="L36">
        <f>AVERAGE(K36:K38)</f>
        <v>1</v>
      </c>
      <c r="M36">
        <f>STDEV(K36:K38)</f>
        <v>0.14104310460053146</v>
      </c>
      <c r="N36">
        <f>M36/SQRT(3)</f>
        <v>8.1431274408457391E-2</v>
      </c>
    </row>
    <row r="37" spans="4:14" x14ac:dyDescent="0.25">
      <c r="E37">
        <v>26.21</v>
      </c>
      <c r="F37">
        <v>34.619999999999997</v>
      </c>
      <c r="G37">
        <f t="shared" ref="G37:G44" si="8">F37-E37</f>
        <v>8.4099999999999966</v>
      </c>
      <c r="H37">
        <f t="shared" ref="H37:H44" si="9">G37-G$42</f>
        <v>0.2099999999999973</v>
      </c>
      <c r="I37">
        <f t="shared" ref="I37:I44" si="10">POWER(2,-H37)</f>
        <v>0.86453723130786686</v>
      </c>
      <c r="K37">
        <f t="shared" ref="K37:K44" si="11">I37/J$36</f>
        <v>1.0496528049216947</v>
      </c>
    </row>
    <row r="38" spans="4:14" x14ac:dyDescent="0.25">
      <c r="E38">
        <v>25.41</v>
      </c>
      <c r="F38">
        <v>34.14</v>
      </c>
      <c r="G38">
        <f t="shared" si="8"/>
        <v>8.73</v>
      </c>
      <c r="H38">
        <f t="shared" si="9"/>
        <v>0.53000000000000114</v>
      </c>
      <c r="I38">
        <f t="shared" si="10"/>
        <v>0.69255473405546175</v>
      </c>
      <c r="K38">
        <f t="shared" si="11"/>
        <v>0.84084524395022309</v>
      </c>
    </row>
    <row r="39" spans="4:14" x14ac:dyDescent="0.25">
      <c r="D39" t="s">
        <v>10</v>
      </c>
      <c r="E39">
        <v>27.24</v>
      </c>
      <c r="F39">
        <v>36.01</v>
      </c>
      <c r="G39">
        <f t="shared" si="8"/>
        <v>8.77</v>
      </c>
      <c r="H39">
        <f t="shared" si="9"/>
        <v>0.57000000000000028</v>
      </c>
      <c r="I39">
        <f t="shared" si="10"/>
        <v>0.673616788432845</v>
      </c>
      <c r="J39">
        <f>AVERAGE(I39:I41)</f>
        <v>0.73177849832504893</v>
      </c>
      <c r="K39">
        <f t="shared" si="11"/>
        <v>0.81785228653627517</v>
      </c>
      <c r="L39">
        <f>AVERAGE(K39:K41)</f>
        <v>0.88846763971781273</v>
      </c>
      <c r="M39">
        <f>STDEV(K39:K41)</f>
        <v>6.7598871520924766E-2</v>
      </c>
      <c r="N39">
        <f>M39/SQRT(3)</f>
        <v>3.9028226669520841E-2</v>
      </c>
    </row>
    <row r="40" spans="4:14" x14ac:dyDescent="0.25">
      <c r="E40">
        <v>26.84</v>
      </c>
      <c r="F40">
        <v>35.39</v>
      </c>
      <c r="G40">
        <f t="shared" si="8"/>
        <v>8.5500000000000007</v>
      </c>
      <c r="H40">
        <f t="shared" si="9"/>
        <v>0.35000000000000142</v>
      </c>
      <c r="I40">
        <f t="shared" si="10"/>
        <v>0.78458409789674999</v>
      </c>
      <c r="K40">
        <f t="shared" si="11"/>
        <v>0.95258002689882226</v>
      </c>
    </row>
    <row r="41" spans="4:14" x14ac:dyDescent="0.25">
      <c r="E41">
        <v>26.51</v>
      </c>
      <c r="F41">
        <v>35.15</v>
      </c>
      <c r="G41">
        <f t="shared" si="8"/>
        <v>8.639999999999997</v>
      </c>
      <c r="H41">
        <f t="shared" si="9"/>
        <v>0.43999999999999773</v>
      </c>
      <c r="I41">
        <f t="shared" si="10"/>
        <v>0.73713460864555169</v>
      </c>
      <c r="K41">
        <f t="shared" si="11"/>
        <v>0.89497060571834086</v>
      </c>
    </row>
    <row r="42" spans="4:14" x14ac:dyDescent="0.25">
      <c r="D42" t="s">
        <v>11</v>
      </c>
      <c r="E42">
        <v>27.91</v>
      </c>
      <c r="F42">
        <v>36.11</v>
      </c>
      <c r="G42">
        <f t="shared" si="8"/>
        <v>8.1999999999999993</v>
      </c>
      <c r="H42">
        <f t="shared" si="9"/>
        <v>0</v>
      </c>
      <c r="I42">
        <f t="shared" si="10"/>
        <v>1</v>
      </c>
      <c r="J42">
        <f>AVERAGE(I42:I44)</f>
        <v>0.94826604697703798</v>
      </c>
      <c r="K42">
        <f t="shared" si="11"/>
        <v>1.2141209966559636</v>
      </c>
      <c r="L42">
        <f>AVERAGE(K42:K44)</f>
        <v>1.1513097180507723</v>
      </c>
      <c r="M42">
        <f>STDEV(K42:K44)</f>
        <v>9.4686137448029534E-2</v>
      </c>
      <c r="N42">
        <f>M42/SQRT(3)</f>
        <v>5.4667066944145762E-2</v>
      </c>
    </row>
    <row r="43" spans="4:14" x14ac:dyDescent="0.25">
      <c r="E43">
        <v>27.43</v>
      </c>
      <c r="F43">
        <v>35.85</v>
      </c>
      <c r="G43">
        <f t="shared" si="8"/>
        <v>8.4200000000000017</v>
      </c>
      <c r="H43">
        <f t="shared" si="9"/>
        <v>0.22000000000000242</v>
      </c>
      <c r="I43">
        <f t="shared" si="10"/>
        <v>0.85856543643775229</v>
      </c>
      <c r="K43">
        <f t="shared" si="11"/>
        <v>1.0424023233821662</v>
      </c>
    </row>
    <row r="44" spans="4:14" x14ac:dyDescent="0.25">
      <c r="E44">
        <v>27.01</v>
      </c>
      <c r="F44">
        <v>35.229999999999997</v>
      </c>
      <c r="G44">
        <f t="shared" si="8"/>
        <v>8.2199999999999953</v>
      </c>
      <c r="H44">
        <f t="shared" si="9"/>
        <v>1.9999999999996021E-2</v>
      </c>
      <c r="I44">
        <f t="shared" si="10"/>
        <v>0.98623270449336176</v>
      </c>
      <c r="K44">
        <f t="shared" si="11"/>
        <v>1.1974058341141869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8:W41"/>
  <sheetViews>
    <sheetView tabSelected="1" topLeftCell="A7" workbookViewId="0">
      <selection activeCell="AA19" sqref="AA19"/>
    </sheetView>
  </sheetViews>
  <sheetFormatPr defaultRowHeight="15" x14ac:dyDescent="0.25"/>
  <sheetData>
    <row r="8" spans="5:23" x14ac:dyDescent="0.25">
      <c r="F8" t="s">
        <v>3</v>
      </c>
      <c r="G8" t="s">
        <v>12</v>
      </c>
      <c r="H8" t="s">
        <v>4</v>
      </c>
      <c r="I8" t="s">
        <v>5</v>
      </c>
      <c r="J8" t="s">
        <v>1</v>
      </c>
      <c r="K8" t="s">
        <v>2</v>
      </c>
      <c r="L8" t="s">
        <v>6</v>
      </c>
      <c r="M8" t="s">
        <v>2</v>
      </c>
      <c r="N8" t="s">
        <v>7</v>
      </c>
      <c r="O8" t="s">
        <v>8</v>
      </c>
      <c r="S8" t="s">
        <v>9</v>
      </c>
      <c r="T8" t="s">
        <v>10</v>
      </c>
      <c r="U8" t="s">
        <v>13</v>
      </c>
      <c r="W8" t="s">
        <v>19</v>
      </c>
    </row>
    <row r="9" spans="5:23" x14ac:dyDescent="0.25">
      <c r="E9" t="s">
        <v>9</v>
      </c>
      <c r="F9">
        <v>19.2</v>
      </c>
      <c r="G9">
        <v>31.96</v>
      </c>
      <c r="H9">
        <f>G9-F9</f>
        <v>12.760000000000002</v>
      </c>
      <c r="I9">
        <f>H9-H$12</f>
        <v>1.3000000000000043</v>
      </c>
      <c r="J9">
        <f>POWER(2,-I9)</f>
        <v>0.40612619817811657</v>
      </c>
      <c r="K9">
        <f>AVERAGE(J9:J11)</f>
        <v>0.49501307971028669</v>
      </c>
      <c r="L9">
        <f>J9/K$9</f>
        <v>0.82043528711566083</v>
      </c>
      <c r="M9">
        <f>AVERAGE(L9:L11)</f>
        <v>1</v>
      </c>
      <c r="N9">
        <f>STDEV(L9:L11)</f>
        <v>0.1780363058619262</v>
      </c>
      <c r="O9">
        <f>N9/SQRT(3)</f>
        <v>0.10278930911490965</v>
      </c>
      <c r="R9" t="s">
        <v>15</v>
      </c>
      <c r="S9">
        <v>1</v>
      </c>
      <c r="T9">
        <v>1.4179999999999999</v>
      </c>
      <c r="U9">
        <v>0.83</v>
      </c>
      <c r="W9">
        <v>0.10278930911491037</v>
      </c>
    </row>
    <row r="10" spans="5:23" x14ac:dyDescent="0.25">
      <c r="F10">
        <v>19.07</v>
      </c>
      <c r="G10">
        <v>31.54</v>
      </c>
      <c r="H10">
        <f t="shared" ref="H10:H17" si="0">G10-F10</f>
        <v>12.469999999999999</v>
      </c>
      <c r="I10">
        <f t="shared" ref="I10:I17" si="1">H10-H$12</f>
        <v>1.0100000000000016</v>
      </c>
      <c r="J10">
        <f t="shared" ref="J10:J17" si="2">POWER(2,-I10)</f>
        <v>0.49654624771851746</v>
      </c>
      <c r="L10">
        <f t="shared" ref="L10:L17" si="3">J10/K$9</f>
        <v>1.0030972272674654</v>
      </c>
      <c r="R10" t="s">
        <v>16</v>
      </c>
      <c r="S10">
        <v>1</v>
      </c>
      <c r="T10">
        <v>1.31</v>
      </c>
      <c r="U10">
        <v>0.91300000000000003</v>
      </c>
      <c r="W10">
        <v>9.8228612353397859E-2</v>
      </c>
    </row>
    <row r="11" spans="5:23" x14ac:dyDescent="0.25">
      <c r="F11">
        <v>18.97</v>
      </c>
      <c r="G11">
        <v>31.21</v>
      </c>
      <c r="H11">
        <f t="shared" si="0"/>
        <v>12.240000000000002</v>
      </c>
      <c r="I11">
        <f t="shared" si="1"/>
        <v>0.78000000000000469</v>
      </c>
      <c r="J11">
        <f t="shared" si="2"/>
        <v>0.58236679323422602</v>
      </c>
      <c r="L11">
        <f t="shared" si="3"/>
        <v>1.1764674856168735</v>
      </c>
      <c r="R11" t="s">
        <v>17</v>
      </c>
      <c r="S11">
        <v>1</v>
      </c>
      <c r="T11">
        <v>1</v>
      </c>
      <c r="U11">
        <v>1.22</v>
      </c>
      <c r="W11">
        <v>0.28984779612990003</v>
      </c>
    </row>
    <row r="12" spans="5:23" x14ac:dyDescent="0.25">
      <c r="E12" t="s">
        <v>10</v>
      </c>
      <c r="F12">
        <v>21.45</v>
      </c>
      <c r="G12">
        <v>32.909999999999997</v>
      </c>
      <c r="H12">
        <f t="shared" si="0"/>
        <v>11.459999999999997</v>
      </c>
      <c r="I12">
        <f t="shared" si="1"/>
        <v>0</v>
      </c>
      <c r="J12">
        <f t="shared" si="2"/>
        <v>1</v>
      </c>
      <c r="K12">
        <f>AVERAGE(J12:J14)</f>
        <v>0.70201868696670333</v>
      </c>
      <c r="L12">
        <f t="shared" si="3"/>
        <v>2.0201486404869624</v>
      </c>
      <c r="M12">
        <f>AVERAGE(L12:L14)</f>
        <v>1.4181820960722282</v>
      </c>
      <c r="N12">
        <f>STDEV(L12:L14)</f>
        <v>0.52202212336197762</v>
      </c>
      <c r="O12">
        <f>N12/SQRT(3)</f>
        <v>0.30138961344597781</v>
      </c>
      <c r="R12" t="s">
        <v>2</v>
      </c>
      <c r="S12">
        <f>AVERAGE(S9:S11)</f>
        <v>1</v>
      </c>
      <c r="T12">
        <f t="shared" ref="T12" si="4">AVERAGE(T9:T11)</f>
        <v>1.2426666666666666</v>
      </c>
      <c r="U12">
        <f>AVERAGE(U9:U11)</f>
        <v>0.98766666666666669</v>
      </c>
      <c r="V12" t="s">
        <v>2</v>
      </c>
      <c r="W12">
        <f>AVERAGE(W9:W11)</f>
        <v>0.16362190586606942</v>
      </c>
    </row>
    <row r="13" spans="5:23" x14ac:dyDescent="0.25">
      <c r="F13">
        <v>21.21</v>
      </c>
      <c r="G13">
        <v>33.56</v>
      </c>
      <c r="H13">
        <f t="shared" si="0"/>
        <v>12.350000000000001</v>
      </c>
      <c r="I13">
        <f t="shared" si="1"/>
        <v>0.89000000000000412</v>
      </c>
      <c r="J13">
        <f t="shared" si="2"/>
        <v>0.53961411825221206</v>
      </c>
      <c r="L13">
        <f t="shared" si="3"/>
        <v>1.0901007273747771</v>
      </c>
      <c r="S13">
        <f>STDEV(S9:S11)</f>
        <v>0</v>
      </c>
      <c r="T13">
        <f t="shared" ref="T13:U13" si="5">STDEV(T9:T11)</f>
        <v>0.21698233415034909</v>
      </c>
      <c r="U13">
        <f t="shared" si="5"/>
        <v>0.20544180035555842</v>
      </c>
    </row>
    <row r="14" spans="5:23" x14ac:dyDescent="0.25">
      <c r="F14">
        <v>21.17</v>
      </c>
      <c r="G14">
        <v>33.450000000000003</v>
      </c>
      <c r="H14">
        <f t="shared" si="0"/>
        <v>12.280000000000001</v>
      </c>
      <c r="I14">
        <f t="shared" si="1"/>
        <v>0.82000000000000384</v>
      </c>
      <c r="J14">
        <f t="shared" si="2"/>
        <v>0.56644194264789782</v>
      </c>
      <c r="L14">
        <f t="shared" si="3"/>
        <v>1.1442969203549447</v>
      </c>
      <c r="R14" t="s">
        <v>18</v>
      </c>
      <c r="S14">
        <f>S13/SQRT(3)</f>
        <v>0</v>
      </c>
      <c r="T14">
        <f t="shared" ref="T14:U14" si="6">T13/SQRT(3)</f>
        <v>0.12527480903109739</v>
      </c>
      <c r="U14">
        <f t="shared" si="6"/>
        <v>0.11861187873808302</v>
      </c>
    </row>
    <row r="15" spans="5:23" x14ac:dyDescent="0.25">
      <c r="E15" t="s">
        <v>11</v>
      </c>
      <c r="F15">
        <v>20.97</v>
      </c>
      <c r="G15">
        <v>33.08</v>
      </c>
      <c r="H15">
        <f t="shared" si="0"/>
        <v>12.11</v>
      </c>
      <c r="I15">
        <f t="shared" si="1"/>
        <v>0.65000000000000213</v>
      </c>
      <c r="J15">
        <f t="shared" si="2"/>
        <v>0.63728031365963012</v>
      </c>
      <c r="K15">
        <f>AVERAGE(J15:J17)</f>
        <v>0.60669638571551487</v>
      </c>
      <c r="L15">
        <f t="shared" si="3"/>
        <v>1.2874009592486066</v>
      </c>
      <c r="M15">
        <f>AVERAGE(L15:L17)</f>
        <v>1.2256168787915511</v>
      </c>
      <c r="N15">
        <f>STDEV(L15:L17)</f>
        <v>8.5105722771406531E-2</v>
      </c>
      <c r="O15">
        <f>N15/SQRT(3)</f>
        <v>4.9135811951649226E-2</v>
      </c>
    </row>
    <row r="16" spans="5:23" x14ac:dyDescent="0.25">
      <c r="F16">
        <v>20.86</v>
      </c>
      <c r="G16">
        <v>33.159999999999997</v>
      </c>
      <c r="H16">
        <f t="shared" si="0"/>
        <v>12.299999999999997</v>
      </c>
      <c r="I16">
        <f t="shared" si="1"/>
        <v>0.83999999999999986</v>
      </c>
      <c r="J16">
        <f t="shared" si="2"/>
        <v>0.55864356903611001</v>
      </c>
      <c r="L16">
        <f t="shared" si="3"/>
        <v>1.1285430465050821</v>
      </c>
    </row>
    <row r="17" spans="5:17" x14ac:dyDescent="0.25">
      <c r="F17">
        <v>20.57</v>
      </c>
      <c r="G17">
        <v>32.71</v>
      </c>
      <c r="H17">
        <f t="shared" si="0"/>
        <v>12.14</v>
      </c>
      <c r="I17">
        <f t="shared" si="1"/>
        <v>0.68000000000000327</v>
      </c>
      <c r="J17">
        <f t="shared" si="2"/>
        <v>0.6241652744508045</v>
      </c>
      <c r="L17">
        <f t="shared" si="3"/>
        <v>1.2609066306209644</v>
      </c>
    </row>
    <row r="20" spans="5:17" x14ac:dyDescent="0.25">
      <c r="F20" t="s">
        <v>3</v>
      </c>
      <c r="G20" t="s">
        <v>12</v>
      </c>
      <c r="H20" t="s">
        <v>4</v>
      </c>
      <c r="I20" t="s">
        <v>5</v>
      </c>
      <c r="J20" t="s">
        <v>1</v>
      </c>
      <c r="K20" t="s">
        <v>2</v>
      </c>
      <c r="L20" t="s">
        <v>6</v>
      </c>
      <c r="M20" t="s">
        <v>2</v>
      </c>
      <c r="N20" t="s">
        <v>7</v>
      </c>
      <c r="O20" t="s">
        <v>8</v>
      </c>
    </row>
    <row r="21" spans="5:17" x14ac:dyDescent="0.25">
      <c r="E21" t="s">
        <v>9</v>
      </c>
      <c r="F21">
        <v>17.21</v>
      </c>
      <c r="G21">
        <v>30.31</v>
      </c>
      <c r="H21">
        <f>G21-F21</f>
        <v>13.099999999999998</v>
      </c>
      <c r="I21">
        <f>H21-H$24</f>
        <v>0.67999999999999616</v>
      </c>
      <c r="J21">
        <f>POWER(2,-I21)</f>
        <v>0.62416527445080772</v>
      </c>
      <c r="K21">
        <f>AVERAGE(J21:J23)</f>
        <v>0.5489769023289125</v>
      </c>
      <c r="L21">
        <f>J21/K$21</f>
        <v>1.1369609027318368</v>
      </c>
      <c r="M21">
        <f>AVERAGE(L21:L23)</f>
        <v>1</v>
      </c>
      <c r="N21">
        <f>STDEV(L21:L23)</f>
        <v>0.17013694735307294</v>
      </c>
      <c r="O21">
        <f>N21/SQRT(3)</f>
        <v>9.8228612353397859E-2</v>
      </c>
      <c r="Q21" t="s">
        <v>8</v>
      </c>
    </row>
    <row r="22" spans="5:17" x14ac:dyDescent="0.25">
      <c r="F22">
        <v>16.98</v>
      </c>
      <c r="G22">
        <v>30.19</v>
      </c>
      <c r="H22">
        <f t="shared" ref="H22:H29" si="7">G22-F22</f>
        <v>13.21</v>
      </c>
      <c r="I22">
        <f t="shared" ref="I22:I29" si="8">H22-H$24</f>
        <v>0.78999999999999915</v>
      </c>
      <c r="J22">
        <f t="shared" ref="J22:J29" si="9">POWER(2,-I22)</f>
        <v>0.57834409195264413</v>
      </c>
      <c r="L22">
        <f t="shared" ref="L22:L29" si="10">J22/K$21</f>
        <v>1.0534943993074168</v>
      </c>
    </row>
    <row r="23" spans="5:17" x14ac:dyDescent="0.25">
      <c r="F23">
        <v>16.559999999999999</v>
      </c>
      <c r="G23">
        <v>30.15</v>
      </c>
      <c r="H23">
        <f t="shared" si="7"/>
        <v>13.59</v>
      </c>
      <c r="I23">
        <f t="shared" si="8"/>
        <v>1.1699999999999982</v>
      </c>
      <c r="J23">
        <f t="shared" si="9"/>
        <v>0.4444213405832857</v>
      </c>
      <c r="L23">
        <f t="shared" si="10"/>
        <v>0.80954469796074646</v>
      </c>
    </row>
    <row r="24" spans="5:17" x14ac:dyDescent="0.25">
      <c r="E24" t="s">
        <v>10</v>
      </c>
      <c r="F24">
        <v>19.239999999999998</v>
      </c>
      <c r="G24">
        <v>31.66</v>
      </c>
      <c r="H24">
        <f t="shared" si="7"/>
        <v>12.420000000000002</v>
      </c>
      <c r="I24">
        <f t="shared" si="8"/>
        <v>0</v>
      </c>
      <c r="J24">
        <f t="shared" si="9"/>
        <v>1</v>
      </c>
      <c r="K24">
        <f>AVERAGE(J24:J26)</f>
        <v>0.72431588315133588</v>
      </c>
      <c r="L24">
        <f t="shared" si="10"/>
        <v>1.8215702623511523</v>
      </c>
      <c r="M24">
        <f>AVERAGE(L24:L26)</f>
        <v>1.3193922732970853</v>
      </c>
      <c r="N24">
        <f>STDEV(L24:L26)</f>
        <v>0.43515095361119005</v>
      </c>
      <c r="O24">
        <f>N24/SQRT(3)</f>
        <v>0.25123452020554293</v>
      </c>
    </row>
    <row r="25" spans="5:17" x14ac:dyDescent="0.25">
      <c r="F25">
        <v>19.45</v>
      </c>
      <c r="G25">
        <v>32.659999999999997</v>
      </c>
      <c r="H25">
        <f t="shared" si="7"/>
        <v>13.209999999999997</v>
      </c>
      <c r="I25">
        <f t="shared" si="8"/>
        <v>0.78999999999999559</v>
      </c>
      <c r="J25">
        <f t="shared" si="9"/>
        <v>0.57834409195264547</v>
      </c>
      <c r="L25">
        <f t="shared" si="10"/>
        <v>1.0534943993074193</v>
      </c>
    </row>
    <row r="26" spans="5:17" x14ac:dyDescent="0.25">
      <c r="F26">
        <v>19.41</v>
      </c>
      <c r="G26">
        <v>32.58</v>
      </c>
      <c r="H26">
        <f t="shared" si="7"/>
        <v>13.169999999999998</v>
      </c>
      <c r="I26">
        <f t="shared" si="8"/>
        <v>0.74999999999999645</v>
      </c>
      <c r="J26">
        <f t="shared" si="9"/>
        <v>0.59460355750136196</v>
      </c>
      <c r="L26">
        <f t="shared" si="10"/>
        <v>1.0831121582326844</v>
      </c>
    </row>
    <row r="27" spans="5:17" x14ac:dyDescent="0.25">
      <c r="E27" t="s">
        <v>11</v>
      </c>
      <c r="F27">
        <v>20.12</v>
      </c>
      <c r="G27">
        <v>33.18</v>
      </c>
      <c r="H27">
        <f t="shared" si="7"/>
        <v>13.059999999999999</v>
      </c>
      <c r="I27">
        <f t="shared" si="8"/>
        <v>0.63999999999999702</v>
      </c>
      <c r="J27">
        <f t="shared" si="9"/>
        <v>0.64171294878145346</v>
      </c>
      <c r="K27">
        <f>AVERAGE(J27:J29)</f>
        <v>0.50129508571755388</v>
      </c>
      <c r="L27">
        <f t="shared" si="10"/>
        <v>1.1689252244659636</v>
      </c>
      <c r="M27">
        <f>AVERAGE(L27:L29)</f>
        <v>0.91314422080586788</v>
      </c>
      <c r="N27">
        <f>STDEV(L27:L29)</f>
        <v>0.22352462045231578</v>
      </c>
      <c r="O27">
        <f>N27/SQRT(3)</f>
        <v>0.12905199978865345</v>
      </c>
    </row>
    <row r="28" spans="5:17" x14ac:dyDescent="0.25">
      <c r="F28">
        <v>19.87</v>
      </c>
      <c r="G28">
        <v>33.450000000000003</v>
      </c>
      <c r="H28">
        <f t="shared" si="7"/>
        <v>13.580000000000002</v>
      </c>
      <c r="I28">
        <f t="shared" si="8"/>
        <v>1.1600000000000001</v>
      </c>
      <c r="J28">
        <f t="shared" si="9"/>
        <v>0.44751253546398617</v>
      </c>
      <c r="L28">
        <f t="shared" si="10"/>
        <v>0.81517552663056259</v>
      </c>
    </row>
    <row r="29" spans="5:17" x14ac:dyDescent="0.25">
      <c r="F29">
        <v>19.75</v>
      </c>
      <c r="G29">
        <v>33.44</v>
      </c>
      <c r="H29">
        <f t="shared" si="7"/>
        <v>13.689999999999998</v>
      </c>
      <c r="I29">
        <f t="shared" si="8"/>
        <v>1.269999999999996</v>
      </c>
      <c r="J29">
        <f t="shared" si="9"/>
        <v>0.414659772907222</v>
      </c>
      <c r="L29">
        <f t="shared" si="10"/>
        <v>0.75533191132107758</v>
      </c>
    </row>
    <row r="32" spans="5:17" x14ac:dyDescent="0.25">
      <c r="F32" t="s">
        <v>3</v>
      </c>
      <c r="G32" t="s">
        <v>12</v>
      </c>
      <c r="H32" t="s">
        <v>4</v>
      </c>
      <c r="I32" t="s">
        <v>5</v>
      </c>
      <c r="J32" t="s">
        <v>1</v>
      </c>
      <c r="K32" t="s">
        <v>2</v>
      </c>
      <c r="L32" t="s">
        <v>6</v>
      </c>
      <c r="M32" t="s">
        <v>2</v>
      </c>
      <c r="N32" t="s">
        <v>7</v>
      </c>
      <c r="O32" t="s">
        <v>8</v>
      </c>
    </row>
    <row r="33" spans="5:17" x14ac:dyDescent="0.25">
      <c r="E33" t="s">
        <v>9</v>
      </c>
      <c r="F33">
        <v>26.56</v>
      </c>
      <c r="G33">
        <v>37.1</v>
      </c>
      <c r="H33">
        <f>G33-F33</f>
        <v>10.540000000000003</v>
      </c>
      <c r="I33">
        <f>H33-H$33</f>
        <v>0</v>
      </c>
      <c r="J33">
        <f>POWER(2,-I33)</f>
        <v>1</v>
      </c>
      <c r="K33">
        <f>AVERAGE(J33:J35)</f>
        <v>0.63501221875168978</v>
      </c>
      <c r="L33">
        <f>J33/K$33</f>
        <v>1.5747728476245781</v>
      </c>
      <c r="M33">
        <f>AVERAGE(L33:L35)</f>
        <v>1</v>
      </c>
      <c r="N33">
        <f>STDEV(L33:L35)</f>
        <v>0.49850797691739268</v>
      </c>
      <c r="O33">
        <f>N33/SQRT(3)</f>
        <v>0.28781371466643241</v>
      </c>
      <c r="Q33" t="s">
        <v>8</v>
      </c>
    </row>
    <row r="34" spans="5:17" x14ac:dyDescent="0.25">
      <c r="F34">
        <v>26.21</v>
      </c>
      <c r="G34">
        <v>37.840000000000003</v>
      </c>
      <c r="H34">
        <f t="shared" ref="H34:H41" si="11">G34-F34</f>
        <v>11.630000000000003</v>
      </c>
      <c r="I34">
        <f t="shared" ref="I34:I41" si="12">H34-H$33</f>
        <v>1.0899999999999999</v>
      </c>
      <c r="J34">
        <f t="shared" ref="J34:J41" si="13">POWER(2,-I34)</f>
        <v>0.46976137460700595</v>
      </c>
      <c r="L34">
        <f t="shared" ref="L34:L41" si="14">J34/K$33</f>
        <v>0.73976745759391094</v>
      </c>
    </row>
    <row r="35" spans="5:17" x14ac:dyDescent="0.25">
      <c r="F35">
        <v>25.41</v>
      </c>
      <c r="G35">
        <v>37.15</v>
      </c>
      <c r="H35">
        <f t="shared" si="11"/>
        <v>11.739999999999998</v>
      </c>
      <c r="I35">
        <f t="shared" si="12"/>
        <v>1.1999999999999957</v>
      </c>
      <c r="J35">
        <f t="shared" si="13"/>
        <v>0.43527528164806339</v>
      </c>
      <c r="L35">
        <f t="shared" si="14"/>
        <v>0.68545969478151103</v>
      </c>
    </row>
    <row r="36" spans="5:17" x14ac:dyDescent="0.25">
      <c r="E36" t="s">
        <v>10</v>
      </c>
      <c r="F36">
        <v>27.24</v>
      </c>
      <c r="G36">
        <v>38.51</v>
      </c>
      <c r="H36">
        <f t="shared" si="11"/>
        <v>11.27</v>
      </c>
      <c r="I36">
        <f t="shared" si="12"/>
        <v>0.72999999999999687</v>
      </c>
      <c r="J36">
        <f t="shared" si="13"/>
        <v>0.60290391384538156</v>
      </c>
      <c r="K36">
        <f>AVERAGE(J36:J38)</f>
        <v>0.64523374489606222</v>
      </c>
      <c r="L36">
        <f t="shared" si="14"/>
        <v>0.94943671325029477</v>
      </c>
      <c r="M36">
        <f>AVERAGE(L36:L38)</f>
        <v>1.0160965818334426</v>
      </c>
      <c r="N36">
        <f>STDEV(L36:L38)</f>
        <v>0.26297799321925802</v>
      </c>
      <c r="O36">
        <f>N36/SQRT(3)</f>
        <v>0.1518304151760862</v>
      </c>
    </row>
    <row r="37" spans="5:17" x14ac:dyDescent="0.25">
      <c r="F37">
        <v>26.84</v>
      </c>
      <c r="G37">
        <v>38.369999999999997</v>
      </c>
      <c r="H37">
        <f t="shared" si="11"/>
        <v>11.529999999999998</v>
      </c>
      <c r="I37">
        <f t="shared" si="12"/>
        <v>0.98999999999999488</v>
      </c>
      <c r="J37">
        <f t="shared" si="13"/>
        <v>0.50347777502836122</v>
      </c>
      <c r="L37">
        <f t="shared" si="14"/>
        <v>0.79286312949709903</v>
      </c>
    </row>
    <row r="38" spans="5:17" x14ac:dyDescent="0.25">
      <c r="F38">
        <v>26.51</v>
      </c>
      <c r="G38">
        <v>37.32</v>
      </c>
      <c r="H38">
        <f t="shared" si="11"/>
        <v>10.809999999999999</v>
      </c>
      <c r="I38">
        <f t="shared" si="12"/>
        <v>0.26999999999999602</v>
      </c>
      <c r="J38">
        <f t="shared" si="13"/>
        <v>0.829319545814444</v>
      </c>
      <c r="L38">
        <f t="shared" si="14"/>
        <v>1.3059899027529338</v>
      </c>
    </row>
    <row r="39" spans="5:17" x14ac:dyDescent="0.25">
      <c r="E39" t="s">
        <v>11</v>
      </c>
      <c r="F39">
        <v>27.91</v>
      </c>
      <c r="G39">
        <v>39.549999999999997</v>
      </c>
      <c r="H39">
        <f t="shared" si="11"/>
        <v>11.639999999999997</v>
      </c>
      <c r="I39">
        <f t="shared" si="12"/>
        <v>1.0999999999999943</v>
      </c>
      <c r="J39">
        <f t="shared" si="13"/>
        <v>0.46651649576840554</v>
      </c>
      <c r="K39">
        <f>AVERAGE(J39:J41)</f>
        <v>0.52750280813621719</v>
      </c>
      <c r="L39">
        <f t="shared" si="14"/>
        <v>0.73465751050505146</v>
      </c>
      <c r="M39">
        <f>AVERAGE(L39:L41)</f>
        <v>0.83069709929863222</v>
      </c>
      <c r="N39">
        <f>STDEV(L39:L41)</f>
        <v>0.30968505619841852</v>
      </c>
      <c r="O39">
        <f>N39/SQRT(3)</f>
        <v>0.17879675056016134</v>
      </c>
    </row>
    <row r="40" spans="5:17" x14ac:dyDescent="0.25">
      <c r="F40">
        <v>27.43</v>
      </c>
      <c r="G40">
        <v>38.39</v>
      </c>
      <c r="H40">
        <f t="shared" si="11"/>
        <v>10.96</v>
      </c>
      <c r="I40">
        <f t="shared" si="12"/>
        <v>0.41999999999999815</v>
      </c>
      <c r="J40">
        <f t="shared" si="13"/>
        <v>0.74742462431747025</v>
      </c>
      <c r="L40">
        <f t="shared" si="14"/>
        <v>1.177024004021153</v>
      </c>
    </row>
    <row r="41" spans="5:17" x14ac:dyDescent="0.25">
      <c r="F41">
        <v>27.01</v>
      </c>
      <c r="G41">
        <v>38.99</v>
      </c>
      <c r="H41">
        <f t="shared" si="11"/>
        <v>11.98</v>
      </c>
      <c r="I41">
        <f t="shared" si="12"/>
        <v>1.4399999999999977</v>
      </c>
      <c r="J41">
        <f t="shared" si="13"/>
        <v>0.36856730432277585</v>
      </c>
      <c r="L41">
        <f t="shared" si="14"/>
        <v>0.58040978336969218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7 b supp bFoxD3</vt:lpstr>
      <vt:lpstr>Fig 7a SuppArid3a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2017-08-14T12:29:33Z</dcterms:modified>
</cp:coreProperties>
</file>