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4560" yWindow="360" windowWidth="25600" windowHeight="16060" tabRatio="500"/>
  </bookViews>
  <sheets>
    <sheet name="4D-bar graphs" sheetId="1" r:id="rId1"/>
    <sheet name="4D-Day 2-4" sheetId="7" r:id="rId2"/>
    <sheet name="4D-DAY 5" sheetId="2" r:id="rId3"/>
    <sheet name="4C-IGF2" sheetId="6" r:id="rId4"/>
  </sheets>
  <definedNames>
    <definedName name="_xlnm.Print_Area" localSheetId="0">'4D-bar graphs'!$A$1:$P$36</definedName>
    <definedName name="_xlnm.Print_Area" localSheetId="1">'4D-Day 2-4'!$A$30:$AF$71</definedName>
    <definedName name="_xlnm.Print_Area" localSheetId="2">'4D-DAY 5'!$A$1:$G$48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1" i="1" l="1"/>
  <c r="B68" i="1"/>
  <c r="T70" i="7"/>
  <c r="S70" i="7"/>
  <c r="R70" i="7"/>
  <c r="T69" i="7"/>
  <c r="S69" i="7"/>
  <c r="R69" i="7"/>
  <c r="T68" i="7"/>
  <c r="S68" i="7"/>
  <c r="R68" i="7"/>
  <c r="T67" i="7"/>
  <c r="S67" i="7"/>
  <c r="R67" i="7"/>
  <c r="T64" i="7"/>
  <c r="S64" i="7"/>
  <c r="R64" i="7"/>
  <c r="T63" i="7"/>
  <c r="S63" i="7"/>
  <c r="R63" i="7"/>
  <c r="T62" i="7"/>
  <c r="S62" i="7"/>
  <c r="R62" i="7"/>
  <c r="T61" i="7"/>
  <c r="S61" i="7"/>
  <c r="R61" i="7"/>
  <c r="T59" i="7"/>
  <c r="S59" i="7"/>
  <c r="R59" i="7"/>
  <c r="T58" i="7"/>
  <c r="S58" i="7"/>
  <c r="R58" i="7"/>
  <c r="T57" i="7"/>
  <c r="S57" i="7"/>
  <c r="R57" i="7"/>
  <c r="T56" i="7"/>
  <c r="S56" i="7"/>
  <c r="R56" i="7"/>
  <c r="T53" i="7"/>
  <c r="S53" i="7"/>
  <c r="R53" i="7"/>
  <c r="T52" i="7"/>
  <c r="S52" i="7"/>
  <c r="R52" i="7"/>
  <c r="T51" i="7"/>
  <c r="S51" i="7"/>
  <c r="R51" i="7"/>
  <c r="T50" i="7"/>
  <c r="S50" i="7"/>
  <c r="R50" i="7"/>
  <c r="T47" i="7"/>
  <c r="S47" i="7"/>
  <c r="R47" i="7"/>
  <c r="T46" i="7"/>
  <c r="S46" i="7"/>
  <c r="R46" i="7"/>
  <c r="T45" i="7"/>
  <c r="S45" i="7"/>
  <c r="R45" i="7"/>
  <c r="T44" i="7"/>
  <c r="S44" i="7"/>
  <c r="R44" i="7"/>
  <c r="T41" i="7"/>
  <c r="S41" i="7"/>
  <c r="R41" i="7"/>
  <c r="T40" i="7"/>
  <c r="S40" i="7"/>
  <c r="R40" i="7"/>
  <c r="T39" i="7"/>
  <c r="S39" i="7"/>
  <c r="R39" i="7"/>
  <c r="T38" i="7"/>
  <c r="S38" i="7"/>
  <c r="R38" i="7"/>
  <c r="O44" i="7"/>
  <c r="O70" i="7"/>
  <c r="N70" i="7"/>
  <c r="M70" i="7"/>
  <c r="O69" i="7"/>
  <c r="N69" i="7"/>
  <c r="M69" i="7"/>
  <c r="O68" i="7"/>
  <c r="N68" i="7"/>
  <c r="M68" i="7"/>
  <c r="O67" i="7"/>
  <c r="N67" i="7"/>
  <c r="M67" i="7"/>
  <c r="O64" i="7"/>
  <c r="N64" i="7"/>
  <c r="M64" i="7"/>
  <c r="O63" i="7"/>
  <c r="N63" i="7"/>
  <c r="M63" i="7"/>
  <c r="O62" i="7"/>
  <c r="N62" i="7"/>
  <c r="M62" i="7"/>
  <c r="O61" i="7"/>
  <c r="N61" i="7"/>
  <c r="M61" i="7"/>
  <c r="O59" i="7"/>
  <c r="N59" i="7"/>
  <c r="M59" i="7"/>
  <c r="O58" i="7"/>
  <c r="N58" i="7"/>
  <c r="M58" i="7"/>
  <c r="O57" i="7"/>
  <c r="N57" i="7"/>
  <c r="M57" i="7"/>
  <c r="O56" i="7"/>
  <c r="N56" i="7"/>
  <c r="M56" i="7"/>
  <c r="O53" i="7"/>
  <c r="N53" i="7"/>
  <c r="M53" i="7"/>
  <c r="O52" i="7"/>
  <c r="N52" i="7"/>
  <c r="M52" i="7"/>
  <c r="O51" i="7"/>
  <c r="N51" i="7"/>
  <c r="M51" i="7"/>
  <c r="O50" i="7"/>
  <c r="N50" i="7"/>
  <c r="M50" i="7"/>
  <c r="O47" i="7"/>
  <c r="N47" i="7"/>
  <c r="M47" i="7"/>
  <c r="O46" i="7"/>
  <c r="N46" i="7"/>
  <c r="M46" i="7"/>
  <c r="O45" i="7"/>
  <c r="N45" i="7"/>
  <c r="M45" i="7"/>
  <c r="N44" i="7"/>
  <c r="M44" i="7"/>
  <c r="M39" i="7"/>
  <c r="N39" i="7"/>
  <c r="O39" i="7"/>
  <c r="M40" i="7"/>
  <c r="N40" i="7"/>
  <c r="O40" i="7"/>
  <c r="M41" i="7"/>
  <c r="N41" i="7"/>
  <c r="O41" i="7"/>
  <c r="N38" i="7"/>
  <c r="O38" i="7"/>
  <c r="M38" i="7"/>
  <c r="H70" i="7"/>
  <c r="I64" i="7"/>
  <c r="D61" i="7"/>
  <c r="C61" i="7"/>
  <c r="C58" i="7"/>
  <c r="I70" i="7"/>
  <c r="G70" i="7"/>
  <c r="D70" i="7"/>
  <c r="C70" i="7"/>
  <c r="B70" i="7"/>
  <c r="I69" i="7"/>
  <c r="H69" i="7"/>
  <c r="G69" i="7"/>
  <c r="D69" i="7"/>
  <c r="C69" i="7"/>
  <c r="B69" i="7"/>
  <c r="I68" i="7"/>
  <c r="H68" i="7"/>
  <c r="G68" i="7"/>
  <c r="D68" i="7"/>
  <c r="C68" i="7"/>
  <c r="B68" i="7"/>
  <c r="I67" i="7"/>
  <c r="H67" i="7"/>
  <c r="G67" i="7"/>
  <c r="D67" i="7"/>
  <c r="C67" i="7"/>
  <c r="B67" i="7"/>
  <c r="H64" i="7"/>
  <c r="G64" i="7"/>
  <c r="D64" i="7"/>
  <c r="C64" i="7"/>
  <c r="B64" i="7"/>
  <c r="I63" i="7"/>
  <c r="H63" i="7"/>
  <c r="G63" i="7"/>
  <c r="D63" i="7"/>
  <c r="C63" i="7"/>
  <c r="B63" i="7"/>
  <c r="I62" i="7"/>
  <c r="H62" i="7"/>
  <c r="G62" i="7"/>
  <c r="D62" i="7"/>
  <c r="C62" i="7"/>
  <c r="B62" i="7"/>
  <c r="I61" i="7"/>
  <c r="H61" i="7"/>
  <c r="G61" i="7"/>
  <c r="B61" i="7"/>
  <c r="I59" i="7"/>
  <c r="H59" i="7"/>
  <c r="G59" i="7"/>
  <c r="D59" i="7"/>
  <c r="C59" i="7"/>
  <c r="B59" i="7"/>
  <c r="I58" i="7"/>
  <c r="H58" i="7"/>
  <c r="G58" i="7"/>
  <c r="D58" i="7"/>
  <c r="B58" i="7"/>
  <c r="I57" i="7"/>
  <c r="H57" i="7"/>
  <c r="G57" i="7"/>
  <c r="D57" i="7"/>
  <c r="C57" i="7"/>
  <c r="B57" i="7"/>
  <c r="I56" i="7"/>
  <c r="H56" i="7"/>
  <c r="G56" i="7"/>
  <c r="D56" i="7"/>
  <c r="C56" i="7"/>
  <c r="B56" i="7"/>
  <c r="B46" i="7"/>
  <c r="B41" i="7"/>
  <c r="I53" i="7"/>
  <c r="H53" i="7"/>
  <c r="G53" i="7"/>
  <c r="I52" i="7"/>
  <c r="H52" i="7"/>
  <c r="G52" i="7"/>
  <c r="I51" i="7"/>
  <c r="H51" i="7"/>
  <c r="G51" i="7"/>
  <c r="I50" i="7"/>
  <c r="H50" i="7"/>
  <c r="G50" i="7"/>
  <c r="I47" i="7"/>
  <c r="H47" i="7"/>
  <c r="G47" i="7"/>
  <c r="I46" i="7"/>
  <c r="H46" i="7"/>
  <c r="G46" i="7"/>
  <c r="I45" i="7"/>
  <c r="H45" i="7"/>
  <c r="G45" i="7"/>
  <c r="I44" i="7"/>
  <c r="H44" i="7"/>
  <c r="G44" i="7"/>
  <c r="D53" i="7"/>
  <c r="C53" i="7"/>
  <c r="B53" i="7"/>
  <c r="D52" i="7"/>
  <c r="C52" i="7"/>
  <c r="B52" i="7"/>
  <c r="D51" i="7"/>
  <c r="C51" i="7"/>
  <c r="B51" i="7"/>
  <c r="D50" i="7"/>
  <c r="C50" i="7"/>
  <c r="B50" i="7"/>
  <c r="D47" i="7"/>
  <c r="C47" i="7"/>
  <c r="B47" i="7"/>
  <c r="D46" i="7"/>
  <c r="C46" i="7"/>
  <c r="D45" i="7"/>
  <c r="C45" i="7"/>
  <c r="B45" i="7"/>
  <c r="D44" i="7"/>
  <c r="C44" i="7"/>
  <c r="B44" i="7"/>
  <c r="I41" i="7"/>
  <c r="H41" i="7"/>
  <c r="G41" i="7"/>
  <c r="I40" i="7"/>
  <c r="H40" i="7"/>
  <c r="G40" i="7"/>
  <c r="I39" i="7"/>
  <c r="H39" i="7"/>
  <c r="G39" i="7"/>
  <c r="I38" i="7"/>
  <c r="H38" i="7"/>
  <c r="G38" i="7"/>
  <c r="B39" i="7"/>
  <c r="C39" i="7"/>
  <c r="D39" i="7"/>
  <c r="B40" i="7"/>
  <c r="C40" i="7"/>
  <c r="D40" i="7"/>
  <c r="C41" i="7"/>
  <c r="D41" i="7"/>
  <c r="C38" i="7"/>
  <c r="D38" i="7"/>
  <c r="B38" i="7"/>
  <c r="C13" i="6"/>
  <c r="E15" i="6"/>
  <c r="E13" i="6"/>
  <c r="E11" i="6"/>
  <c r="E12" i="6"/>
  <c r="E14" i="6"/>
  <c r="F14" i="6"/>
  <c r="B12" i="6"/>
  <c r="C12" i="6"/>
  <c r="B13" i="6"/>
  <c r="B14" i="6"/>
  <c r="C14" i="6"/>
  <c r="B15" i="6"/>
  <c r="C15" i="6"/>
  <c r="B16" i="6"/>
  <c r="C16" i="6"/>
  <c r="F12" i="6"/>
  <c r="F13" i="6"/>
  <c r="F15" i="6"/>
  <c r="E16" i="6"/>
  <c r="F16" i="6"/>
  <c r="F11" i="6"/>
  <c r="C11" i="6"/>
  <c r="B11" i="6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F2" i="2"/>
  <c r="B71" i="1"/>
  <c r="B70" i="1"/>
  <c r="B69" i="1"/>
  <c r="B65" i="1"/>
  <c r="B64" i="1"/>
  <c r="B63" i="1"/>
  <c r="B62" i="1"/>
  <c r="B59" i="1"/>
  <c r="B58" i="1"/>
  <c r="B57" i="1"/>
  <c r="B56" i="1"/>
  <c r="B53" i="1"/>
  <c r="B52" i="1"/>
  <c r="B51" i="1"/>
  <c r="B50" i="1"/>
  <c r="B47" i="1"/>
  <c r="B46" i="1"/>
  <c r="B45" i="1"/>
  <c r="B44" i="1"/>
  <c r="B40" i="1"/>
  <c r="B39" i="1"/>
  <c r="B38" i="1"/>
</calcChain>
</file>

<file path=xl/sharedStrings.xml><?xml version="1.0" encoding="utf-8"?>
<sst xmlns="http://schemas.openxmlformats.org/spreadsheetml/2006/main" count="440" uniqueCount="75">
  <si>
    <t>Average (x104)</t>
  </si>
  <si>
    <t>Day 1</t>
  </si>
  <si>
    <t>Day 2</t>
  </si>
  <si>
    <t>Day 3</t>
  </si>
  <si>
    <t>Day 4</t>
  </si>
  <si>
    <t>RD</t>
  </si>
  <si>
    <t>CRISPR/WT</t>
  </si>
  <si>
    <t>RD Control</t>
  </si>
  <si>
    <t>RD CRISPR IMP2</t>
  </si>
  <si>
    <t>Control</t>
  </si>
  <si>
    <t xml:space="preserve">RD Control;GRB14 </t>
  </si>
  <si>
    <t xml:space="preserve">CRISPR IMP2;GRB14 </t>
  </si>
  <si>
    <t>Grb14 depl</t>
  </si>
  <si>
    <t>RD Control; IGF2</t>
  </si>
  <si>
    <t>CRISPR IMP2;IGF2</t>
  </si>
  <si>
    <t>IGF2 added</t>
  </si>
  <si>
    <t>RD Control;GRB14; IGF2</t>
  </si>
  <si>
    <t>CRISPR IMP2;GRB14;IGF2</t>
  </si>
  <si>
    <t>both</t>
  </si>
  <si>
    <t>HeLa</t>
  </si>
  <si>
    <t>Hela Control</t>
  </si>
  <si>
    <t>CRISPR IMP2</t>
  </si>
  <si>
    <t xml:space="preserve">Hela Control;GRB14 </t>
  </si>
  <si>
    <t>CRISPR IMP2;GRB14</t>
  </si>
  <si>
    <t>Hela Control;IGF2</t>
  </si>
  <si>
    <t>Hela Control;GRB14;IGF2</t>
  </si>
  <si>
    <t>MB-231 Control</t>
  </si>
  <si>
    <t xml:space="preserve">MB-231 Control;GRB14 </t>
  </si>
  <si>
    <t>MB-231 Control;IGF2</t>
  </si>
  <si>
    <t>MB-231 Control;GRB14;IGF2</t>
  </si>
  <si>
    <t>MB-231</t>
  </si>
  <si>
    <t>Hep3B Control</t>
  </si>
  <si>
    <t xml:space="preserve">Hep3B Control;GRB14 </t>
  </si>
  <si>
    <t>Hep3B Control;IGF2</t>
  </si>
  <si>
    <t>Hep3B Control;GRB14;IGF2</t>
  </si>
  <si>
    <t>SNU-423 Control</t>
  </si>
  <si>
    <t>Hep3B</t>
  </si>
  <si>
    <t xml:space="preserve">SNU-423 Control;GRB14 </t>
  </si>
  <si>
    <t>SNU-423 Control;IGF2</t>
  </si>
  <si>
    <t>SNU-423 Control;GRB14 ;IGF2</t>
  </si>
  <si>
    <t>CRISPR IMP2;GRB14 ;IGF2</t>
  </si>
  <si>
    <t>HCC-1359 Control</t>
  </si>
  <si>
    <t xml:space="preserve">HCC-1359 Control;GRB14 </t>
  </si>
  <si>
    <t>HCC-1359 Control;IGF2</t>
  </si>
  <si>
    <t>HCC-1359 Control;GRB14;IGF2</t>
  </si>
  <si>
    <t>SNU-423</t>
  </si>
  <si>
    <t>HCC-1359</t>
  </si>
  <si>
    <t>Average</t>
  </si>
  <si>
    <t>Stdev</t>
  </si>
  <si>
    <t xml:space="preserve">Hep3Bla Control;GRB14 </t>
  </si>
  <si>
    <t>Hep3Bla Control;IGF2</t>
  </si>
  <si>
    <t>Day 5</t>
  </si>
  <si>
    <t>Experi.  1</t>
  </si>
  <si>
    <t>Experi.  2</t>
  </si>
  <si>
    <t>Experi.  3</t>
  </si>
  <si>
    <t>Hela</t>
  </si>
  <si>
    <t>Hep3b</t>
  </si>
  <si>
    <t>CRISPR</t>
  </si>
  <si>
    <t>GFP</t>
  </si>
  <si>
    <t>IMP2</t>
  </si>
  <si>
    <t>GFP 1</t>
  </si>
  <si>
    <t>GFP 2</t>
  </si>
  <si>
    <t>GFP 3</t>
  </si>
  <si>
    <t>IMP2 1</t>
  </si>
  <si>
    <t>IMP2 2</t>
  </si>
  <si>
    <t>IMP2 3</t>
  </si>
  <si>
    <t>stdev</t>
  </si>
  <si>
    <r>
      <t>Average (x10</t>
    </r>
    <r>
      <rPr>
        <vertAlign val="superscript"/>
        <sz val="12"/>
        <color theme="1"/>
        <rFont val="Calibri"/>
        <scheme val="minor"/>
      </rPr>
      <t>4</t>
    </r>
    <r>
      <rPr>
        <sz val="12"/>
        <color theme="1"/>
        <rFont val="Calibri"/>
        <family val="2"/>
        <scheme val="minor"/>
      </rPr>
      <t>)</t>
    </r>
  </si>
  <si>
    <t>Experiment 1</t>
  </si>
  <si>
    <t>Experiment 2</t>
  </si>
  <si>
    <t>Experiment 3</t>
  </si>
  <si>
    <t>z</t>
  </si>
  <si>
    <t>P value</t>
  </si>
  <si>
    <t>P Vaule</t>
  </si>
  <si>
    <t>Fig. 4C: medium IGF2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</si>
</sst>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scheme val="minor"/>
    </font>
    <font>
      <sz val="12"/>
      <color rgb="FF000000"/>
      <name val="Calibri"/>
    </font>
    <font>
      <vertAlign val="superscript"/>
      <sz val="12"/>
      <color theme="1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/>
    <xf numFmtId="0" fontId="1" fillId="0" borderId="0" xfId="0" applyFont="1"/>
    <xf numFmtId="2" fontId="0" fillId="0" borderId="0" xfId="0" applyNumberFormat="1"/>
    <xf numFmtId="1" fontId="0" fillId="0" borderId="0" xfId="0" applyNumberFormat="1" applyAlignment="1">
      <alignment horizontal="center"/>
    </xf>
    <xf numFmtId="2" fontId="1" fillId="0" borderId="0" xfId="0" applyNumberFormat="1" applyFont="1"/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/>
    <xf numFmtId="11" fontId="0" fillId="0" borderId="0" xfId="0" applyNumberFormat="1"/>
  </cellXfs>
  <cellStyles count="1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topLeftCell="A35" workbookViewId="0">
      <selection activeCell="A35" sqref="A1:XFD1048576"/>
    </sheetView>
  </sheetViews>
  <sheetFormatPr baseColWidth="10" defaultRowHeight="15" x14ac:dyDescent="0"/>
  <cols>
    <col min="1" max="1" width="26.5" customWidth="1"/>
    <col min="2" max="2" width="15" customWidth="1"/>
    <col min="8" max="8" width="21.33203125" customWidth="1"/>
    <col min="9" max="9" width="6.83203125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51</v>
      </c>
      <c r="H1" t="s">
        <v>0</v>
      </c>
      <c r="I1" t="s">
        <v>1</v>
      </c>
      <c r="J1" t="s">
        <v>2</v>
      </c>
      <c r="K1" t="s">
        <v>3</v>
      </c>
      <c r="L1" t="s">
        <v>4</v>
      </c>
      <c r="M1" t="s">
        <v>51</v>
      </c>
    </row>
    <row r="2" spans="1:13">
      <c r="A2" t="s">
        <v>7</v>
      </c>
      <c r="B2">
        <v>1</v>
      </c>
      <c r="C2">
        <v>1.68</v>
      </c>
      <c r="D2">
        <v>2.96</v>
      </c>
      <c r="E2">
        <v>6.07</v>
      </c>
      <c r="F2">
        <v>13.53</v>
      </c>
      <c r="H2" t="s">
        <v>8</v>
      </c>
      <c r="I2">
        <v>1</v>
      </c>
      <c r="J2">
        <v>1.21</v>
      </c>
      <c r="K2">
        <v>1.67</v>
      </c>
      <c r="L2">
        <v>3.01</v>
      </c>
      <c r="M2">
        <v>4.32</v>
      </c>
    </row>
    <row r="3" spans="1:13">
      <c r="A3" t="s">
        <v>10</v>
      </c>
      <c r="B3">
        <v>1</v>
      </c>
      <c r="C3">
        <v>1.62</v>
      </c>
      <c r="D3">
        <v>3.76</v>
      </c>
      <c r="E3">
        <v>7.12</v>
      </c>
      <c r="F3">
        <v>14.66</v>
      </c>
      <c r="H3" t="s">
        <v>11</v>
      </c>
      <c r="I3">
        <v>1</v>
      </c>
      <c r="J3">
        <v>1.41</v>
      </c>
      <c r="K3">
        <v>2.08</v>
      </c>
      <c r="L3">
        <v>4.21</v>
      </c>
      <c r="M3">
        <v>7.32</v>
      </c>
    </row>
    <row r="4" spans="1:13">
      <c r="A4" t="s">
        <v>13</v>
      </c>
      <c r="B4">
        <v>1</v>
      </c>
      <c r="C4">
        <v>1.81</v>
      </c>
      <c r="D4">
        <v>3.87</v>
      </c>
      <c r="E4">
        <v>9.01</v>
      </c>
      <c r="F4">
        <v>18.32</v>
      </c>
      <c r="H4" t="s">
        <v>14</v>
      </c>
      <c r="I4">
        <v>1</v>
      </c>
      <c r="J4">
        <v>1.49</v>
      </c>
      <c r="K4">
        <v>2.2799999999999998</v>
      </c>
      <c r="L4">
        <v>4.62</v>
      </c>
      <c r="M4">
        <v>8.7200000000000006</v>
      </c>
    </row>
    <row r="5" spans="1:13">
      <c r="A5" t="s">
        <v>16</v>
      </c>
      <c r="B5">
        <v>1</v>
      </c>
      <c r="C5">
        <v>1.93</v>
      </c>
      <c r="D5">
        <v>4.18</v>
      </c>
      <c r="E5">
        <v>9.32</v>
      </c>
      <c r="F5">
        <v>20.260000000000002</v>
      </c>
      <c r="H5" t="s">
        <v>17</v>
      </c>
      <c r="I5">
        <v>1</v>
      </c>
      <c r="J5">
        <v>1.54</v>
      </c>
      <c r="K5">
        <v>2.2599999999999998</v>
      </c>
      <c r="L5">
        <v>5.14</v>
      </c>
      <c r="M5">
        <v>10.93</v>
      </c>
    </row>
    <row r="8" spans="1:13">
      <c r="A8" t="s">
        <v>20</v>
      </c>
      <c r="B8">
        <v>1</v>
      </c>
      <c r="C8">
        <v>1.84</v>
      </c>
      <c r="D8">
        <v>4.0199999999999996</v>
      </c>
      <c r="E8">
        <v>8.89</v>
      </c>
      <c r="F8">
        <v>18.739999999999998</v>
      </c>
      <c r="H8" t="s">
        <v>21</v>
      </c>
      <c r="I8">
        <v>1</v>
      </c>
      <c r="J8">
        <v>1.43</v>
      </c>
      <c r="K8">
        <v>2.1800000000000002</v>
      </c>
      <c r="L8">
        <v>3.67</v>
      </c>
      <c r="M8">
        <v>4.8899999999999997</v>
      </c>
    </row>
    <row r="9" spans="1:13">
      <c r="A9" t="s">
        <v>22</v>
      </c>
      <c r="B9">
        <v>1</v>
      </c>
      <c r="C9">
        <v>1.95</v>
      </c>
      <c r="D9">
        <v>5.21</v>
      </c>
      <c r="E9">
        <v>9.35</v>
      </c>
      <c r="F9">
        <v>18.670000000000002</v>
      </c>
      <c r="H9" t="s">
        <v>23</v>
      </c>
      <c r="I9">
        <v>1</v>
      </c>
      <c r="J9">
        <v>1.62</v>
      </c>
      <c r="K9">
        <v>3.06</v>
      </c>
      <c r="L9">
        <v>5.25</v>
      </c>
      <c r="M9">
        <v>9.1199999999999992</v>
      </c>
    </row>
    <row r="10" spans="1:13">
      <c r="A10" t="s">
        <v>24</v>
      </c>
      <c r="B10">
        <v>1</v>
      </c>
      <c r="C10">
        <v>2.0099999999999998</v>
      </c>
      <c r="D10">
        <v>5.45</v>
      </c>
      <c r="E10">
        <v>10.98</v>
      </c>
      <c r="F10">
        <v>23.27</v>
      </c>
      <c r="H10" t="s">
        <v>14</v>
      </c>
      <c r="I10">
        <v>1</v>
      </c>
      <c r="J10">
        <v>1.72</v>
      </c>
      <c r="K10">
        <v>3.93</v>
      </c>
      <c r="L10">
        <v>6.87</v>
      </c>
      <c r="M10">
        <v>13.12</v>
      </c>
    </row>
    <row r="11" spans="1:13">
      <c r="A11" t="s">
        <v>25</v>
      </c>
      <c r="B11">
        <v>1</v>
      </c>
      <c r="C11">
        <v>2.11</v>
      </c>
      <c r="D11">
        <v>6.21</v>
      </c>
      <c r="E11">
        <v>12.58</v>
      </c>
      <c r="F11">
        <v>25.17</v>
      </c>
      <c r="H11" t="s">
        <v>17</v>
      </c>
      <c r="I11">
        <v>1</v>
      </c>
      <c r="J11">
        <v>1.79</v>
      </c>
      <c r="K11">
        <v>4.12</v>
      </c>
      <c r="L11">
        <v>10.06</v>
      </c>
      <c r="M11">
        <v>20.12</v>
      </c>
    </row>
    <row r="14" spans="1:13">
      <c r="A14" t="s">
        <v>26</v>
      </c>
      <c r="B14">
        <v>1</v>
      </c>
      <c r="C14">
        <v>1.23</v>
      </c>
      <c r="D14">
        <v>2.0099999999999998</v>
      </c>
      <c r="E14">
        <v>3.17</v>
      </c>
      <c r="F14">
        <v>4.5599999999999996</v>
      </c>
      <c r="H14" t="s">
        <v>21</v>
      </c>
      <c r="I14">
        <v>1</v>
      </c>
      <c r="J14">
        <v>1.07</v>
      </c>
      <c r="K14">
        <v>1.34</v>
      </c>
      <c r="L14">
        <v>1.65</v>
      </c>
      <c r="M14">
        <v>2.11</v>
      </c>
    </row>
    <row r="15" spans="1:13">
      <c r="A15" t="s">
        <v>27</v>
      </c>
      <c r="B15">
        <v>1</v>
      </c>
      <c r="C15">
        <v>1.56</v>
      </c>
      <c r="D15">
        <v>2.2599999999999998</v>
      </c>
      <c r="E15">
        <v>3.57</v>
      </c>
      <c r="F15">
        <v>5.09</v>
      </c>
      <c r="H15" t="s">
        <v>11</v>
      </c>
      <c r="I15">
        <v>1</v>
      </c>
      <c r="J15">
        <v>1.18</v>
      </c>
      <c r="K15">
        <v>1.58</v>
      </c>
      <c r="L15">
        <v>2.17</v>
      </c>
      <c r="M15">
        <v>3.08</v>
      </c>
    </row>
    <row r="16" spans="1:13">
      <c r="A16" t="s">
        <v>28</v>
      </c>
      <c r="B16">
        <v>1</v>
      </c>
      <c r="C16">
        <v>1.63</v>
      </c>
      <c r="D16">
        <v>2.68</v>
      </c>
      <c r="E16">
        <v>3.95</v>
      </c>
      <c r="F16">
        <v>5.98</v>
      </c>
      <c r="H16" t="s">
        <v>14</v>
      </c>
      <c r="I16">
        <v>1</v>
      </c>
      <c r="J16">
        <v>1.34</v>
      </c>
      <c r="K16">
        <v>1.66</v>
      </c>
      <c r="L16">
        <v>2.46</v>
      </c>
      <c r="M16">
        <v>3.48</v>
      </c>
    </row>
    <row r="17" spans="1:13">
      <c r="A17" t="s">
        <v>29</v>
      </c>
      <c r="B17">
        <v>1</v>
      </c>
      <c r="C17">
        <v>1.71</v>
      </c>
      <c r="D17">
        <v>2.78</v>
      </c>
      <c r="E17">
        <v>4.1399999999999997</v>
      </c>
      <c r="F17">
        <v>6.32</v>
      </c>
      <c r="H17" t="s">
        <v>17</v>
      </c>
      <c r="I17">
        <v>1</v>
      </c>
      <c r="J17">
        <v>1.34</v>
      </c>
      <c r="K17">
        <v>1.96</v>
      </c>
      <c r="L17">
        <v>3.12</v>
      </c>
      <c r="M17">
        <v>4.8099999999999996</v>
      </c>
    </row>
    <row r="20" spans="1:13">
      <c r="A20" t="s">
        <v>31</v>
      </c>
      <c r="B20">
        <v>1</v>
      </c>
      <c r="C20">
        <v>1.97</v>
      </c>
      <c r="D20">
        <v>5.72</v>
      </c>
      <c r="E20">
        <v>12.06</v>
      </c>
      <c r="F20">
        <v>25.04</v>
      </c>
      <c r="H20" t="s">
        <v>21</v>
      </c>
      <c r="I20">
        <v>1</v>
      </c>
      <c r="J20">
        <v>1.45</v>
      </c>
      <c r="K20">
        <v>2.89</v>
      </c>
      <c r="L20">
        <v>4.76</v>
      </c>
      <c r="M20">
        <v>7.45</v>
      </c>
    </row>
    <row r="21" spans="1:13">
      <c r="A21" s="5" t="s">
        <v>32</v>
      </c>
      <c r="B21">
        <v>1</v>
      </c>
      <c r="C21">
        <v>2.23</v>
      </c>
      <c r="D21">
        <v>6.98</v>
      </c>
      <c r="E21">
        <v>14.12</v>
      </c>
      <c r="F21">
        <v>27.32</v>
      </c>
      <c r="H21" s="5" t="s">
        <v>11</v>
      </c>
      <c r="I21">
        <v>1</v>
      </c>
      <c r="J21">
        <v>1.89</v>
      </c>
      <c r="K21">
        <v>3.87</v>
      </c>
      <c r="L21">
        <v>6.82</v>
      </c>
      <c r="M21">
        <v>13.12</v>
      </c>
    </row>
    <row r="22" spans="1:13">
      <c r="A22" s="5" t="s">
        <v>33</v>
      </c>
      <c r="B22">
        <v>1</v>
      </c>
      <c r="C22">
        <v>2.86</v>
      </c>
      <c r="D22">
        <v>6.54</v>
      </c>
      <c r="E22">
        <v>13.91</v>
      </c>
      <c r="F22">
        <v>31.12</v>
      </c>
      <c r="H22" s="5" t="s">
        <v>14</v>
      </c>
      <c r="I22">
        <v>1</v>
      </c>
      <c r="J22">
        <v>2.16</v>
      </c>
      <c r="K22">
        <v>5.32</v>
      </c>
      <c r="L22">
        <v>11.21</v>
      </c>
      <c r="M22">
        <v>25.31</v>
      </c>
    </row>
    <row r="23" spans="1:13">
      <c r="A23" s="5" t="s">
        <v>34</v>
      </c>
      <c r="B23">
        <v>1</v>
      </c>
      <c r="C23">
        <v>3.12</v>
      </c>
      <c r="D23">
        <v>7.56</v>
      </c>
      <c r="E23">
        <v>15.25</v>
      </c>
      <c r="F23">
        <v>32.33</v>
      </c>
      <c r="H23" s="5" t="s">
        <v>17</v>
      </c>
      <c r="I23">
        <v>1</v>
      </c>
      <c r="J23">
        <v>2.68</v>
      </c>
      <c r="K23">
        <v>7.32</v>
      </c>
      <c r="L23">
        <v>15.03</v>
      </c>
      <c r="M23">
        <v>31.16</v>
      </c>
    </row>
    <row r="25" spans="1:13">
      <c r="A25" t="s">
        <v>35</v>
      </c>
      <c r="B25">
        <v>1</v>
      </c>
      <c r="C25">
        <v>1.32</v>
      </c>
      <c r="D25">
        <v>1.84</v>
      </c>
      <c r="E25">
        <v>2.4300000000000002</v>
      </c>
      <c r="F25">
        <v>3.25</v>
      </c>
      <c r="H25" t="s">
        <v>21</v>
      </c>
      <c r="I25">
        <v>1</v>
      </c>
      <c r="J25">
        <v>1.22</v>
      </c>
      <c r="K25">
        <v>1.42</v>
      </c>
      <c r="L25">
        <v>1.76</v>
      </c>
      <c r="M25">
        <v>2.0699999999999998</v>
      </c>
    </row>
    <row r="26" spans="1:13">
      <c r="A26" s="5" t="s">
        <v>37</v>
      </c>
      <c r="B26">
        <v>1</v>
      </c>
      <c r="C26">
        <v>1.47</v>
      </c>
      <c r="D26">
        <v>2.04</v>
      </c>
      <c r="E26">
        <v>2.58</v>
      </c>
      <c r="F26">
        <v>3.53</v>
      </c>
      <c r="H26" s="5" t="s">
        <v>11</v>
      </c>
      <c r="I26">
        <v>1</v>
      </c>
      <c r="J26">
        <v>1.23</v>
      </c>
      <c r="K26">
        <v>1.61</v>
      </c>
      <c r="L26">
        <v>2.0099999999999998</v>
      </c>
      <c r="M26">
        <v>2.61</v>
      </c>
    </row>
    <row r="27" spans="1:13">
      <c r="A27" s="5" t="s">
        <v>38</v>
      </c>
      <c r="B27">
        <v>1</v>
      </c>
      <c r="C27">
        <v>1.48</v>
      </c>
      <c r="D27">
        <v>2.44</v>
      </c>
      <c r="E27">
        <v>3.99</v>
      </c>
      <c r="F27">
        <v>6.48</v>
      </c>
      <c r="H27" s="5" t="s">
        <v>14</v>
      </c>
      <c r="I27">
        <v>1</v>
      </c>
      <c r="J27">
        <v>1.29</v>
      </c>
      <c r="K27">
        <v>1.71</v>
      </c>
      <c r="L27">
        <v>2.11</v>
      </c>
      <c r="M27">
        <v>2.74</v>
      </c>
    </row>
    <row r="28" spans="1:13">
      <c r="A28" s="5" t="s">
        <v>39</v>
      </c>
      <c r="B28">
        <v>1</v>
      </c>
      <c r="C28">
        <v>1.48</v>
      </c>
      <c r="D28">
        <v>2.54</v>
      </c>
      <c r="E28">
        <v>3.99</v>
      </c>
      <c r="F28">
        <v>7.28</v>
      </c>
      <c r="H28" s="5" t="s">
        <v>40</v>
      </c>
      <c r="I28">
        <v>1</v>
      </c>
      <c r="J28">
        <v>1.29</v>
      </c>
      <c r="K28">
        <v>2.0299999999999998</v>
      </c>
      <c r="L28">
        <v>3.01</v>
      </c>
      <c r="M28">
        <v>4.4400000000000004</v>
      </c>
    </row>
    <row r="31" spans="1:13">
      <c r="A31" s="5" t="s">
        <v>41</v>
      </c>
      <c r="B31" s="5">
        <v>1</v>
      </c>
      <c r="C31" s="5">
        <v>1.67</v>
      </c>
      <c r="D31" s="5">
        <v>3.02</v>
      </c>
      <c r="E31" s="5">
        <v>5.98</v>
      </c>
      <c r="F31" s="5">
        <v>12.04</v>
      </c>
      <c r="H31" s="5" t="s">
        <v>21</v>
      </c>
      <c r="I31" s="5">
        <v>1</v>
      </c>
      <c r="J31" s="5">
        <v>1.24</v>
      </c>
      <c r="K31" s="5">
        <v>1.98</v>
      </c>
      <c r="L31" s="5">
        <v>3.08</v>
      </c>
      <c r="M31" s="5">
        <v>5.1100000000000003</v>
      </c>
    </row>
    <row r="32" spans="1:13">
      <c r="A32" t="s">
        <v>42</v>
      </c>
      <c r="B32">
        <v>1</v>
      </c>
      <c r="C32">
        <v>1.66</v>
      </c>
      <c r="D32">
        <v>3.21</v>
      </c>
      <c r="E32">
        <v>6.15</v>
      </c>
      <c r="F32">
        <v>12.53</v>
      </c>
      <c r="H32" t="s">
        <v>23</v>
      </c>
      <c r="I32">
        <v>1</v>
      </c>
      <c r="J32">
        <v>1.38</v>
      </c>
      <c r="K32">
        <v>2.29</v>
      </c>
      <c r="L32">
        <v>4.12</v>
      </c>
      <c r="M32">
        <v>7.68</v>
      </c>
    </row>
    <row r="33" spans="1:13">
      <c r="A33" t="s">
        <v>43</v>
      </c>
      <c r="B33">
        <v>1</v>
      </c>
      <c r="C33">
        <v>2.0099999999999998</v>
      </c>
      <c r="D33">
        <v>4.1399999999999997</v>
      </c>
      <c r="E33">
        <v>9.98</v>
      </c>
      <c r="F33">
        <v>22.27</v>
      </c>
      <c r="H33" t="s">
        <v>14</v>
      </c>
      <c r="I33">
        <v>1</v>
      </c>
      <c r="J33">
        <v>1.52</v>
      </c>
      <c r="K33">
        <v>3.14</v>
      </c>
      <c r="L33">
        <v>6.47</v>
      </c>
      <c r="M33">
        <v>13.85</v>
      </c>
    </row>
    <row r="34" spans="1:13">
      <c r="A34" t="s">
        <v>44</v>
      </c>
      <c r="B34">
        <v>1</v>
      </c>
      <c r="C34">
        <v>2.11</v>
      </c>
      <c r="D34">
        <v>6.21</v>
      </c>
      <c r="E34">
        <v>12.58</v>
      </c>
      <c r="F34">
        <v>22.17</v>
      </c>
      <c r="H34" t="s">
        <v>17</v>
      </c>
      <c r="I34">
        <v>1</v>
      </c>
      <c r="J34">
        <v>1.89</v>
      </c>
      <c r="K34">
        <v>3.77</v>
      </c>
      <c r="L34">
        <v>7.21</v>
      </c>
      <c r="M34">
        <v>15.02</v>
      </c>
    </row>
    <row r="37" spans="1:13">
      <c r="A37" s="1" t="s">
        <v>5</v>
      </c>
      <c r="B37" s="2" t="s">
        <v>6</v>
      </c>
      <c r="D37" t="s">
        <v>73</v>
      </c>
    </row>
    <row r="38" spans="1:13">
      <c r="A38" s="3" t="s">
        <v>9</v>
      </c>
      <c r="B38" s="2">
        <f>3.32/12.53</f>
        <v>0.26496408619313649</v>
      </c>
      <c r="D38">
        <v>0</v>
      </c>
    </row>
    <row r="39" spans="1:13">
      <c r="A39" s="3" t="s">
        <v>12</v>
      </c>
      <c r="B39" s="2">
        <f>6.32/13.66</f>
        <v>0.46266471449487556</v>
      </c>
      <c r="D39">
        <v>3.7999999999999999E-2</v>
      </c>
    </row>
    <row r="40" spans="1:13">
      <c r="A40" s="3" t="s">
        <v>15</v>
      </c>
      <c r="B40" s="2">
        <f>7.72/17.32</f>
        <v>0.44572748267898382</v>
      </c>
      <c r="D40">
        <v>2.7E-2</v>
      </c>
    </row>
    <row r="41" spans="1:13">
      <c r="A41" s="3" t="s">
        <v>18</v>
      </c>
      <c r="B41" s="2">
        <f>9.93/19.26</f>
        <v>0.51557632398753883</v>
      </c>
      <c r="D41">
        <v>4.2000000000000003E-2</v>
      </c>
    </row>
    <row r="42" spans="1:13">
      <c r="B42" s="4"/>
    </row>
    <row r="43" spans="1:13">
      <c r="A43" s="3" t="s">
        <v>19</v>
      </c>
      <c r="B43" s="2" t="s">
        <v>6</v>
      </c>
    </row>
    <row r="44" spans="1:13">
      <c r="A44" s="3" t="s">
        <v>9</v>
      </c>
      <c r="B44" s="2">
        <f>3.89/17.74</f>
        <v>0.21927846674182641</v>
      </c>
      <c r="D44">
        <v>0</v>
      </c>
    </row>
    <row r="45" spans="1:13">
      <c r="A45" s="3" t="s">
        <v>12</v>
      </c>
      <c r="B45" s="2">
        <f>8.12/19.37</f>
        <v>0.41920495611770775</v>
      </c>
      <c r="D45">
        <v>3.4000000000000002E-2</v>
      </c>
    </row>
    <row r="46" spans="1:13">
      <c r="A46" s="3" t="s">
        <v>15</v>
      </c>
      <c r="B46" s="2">
        <f>12.12/22.27</f>
        <v>0.5442299057027391</v>
      </c>
      <c r="D46" s="13">
        <v>4.7499999999999999E-3</v>
      </c>
    </row>
    <row r="47" spans="1:13">
      <c r="A47" s="3" t="s">
        <v>18</v>
      </c>
      <c r="B47" s="2">
        <f>19.12/24.17</f>
        <v>0.79106330161357052</v>
      </c>
      <c r="D47" s="13">
        <v>1.63E-4</v>
      </c>
    </row>
    <row r="48" spans="1:13">
      <c r="B48" s="4"/>
    </row>
    <row r="49" spans="1:4">
      <c r="A49" s="3" t="s">
        <v>30</v>
      </c>
      <c r="B49" s="2" t="s">
        <v>6</v>
      </c>
    </row>
    <row r="50" spans="1:4">
      <c r="A50" s="3" t="s">
        <v>9</v>
      </c>
      <c r="B50" s="2">
        <f>1.11/3.56</f>
        <v>0.3117977528089888</v>
      </c>
      <c r="D50">
        <v>0</v>
      </c>
    </row>
    <row r="51" spans="1:4">
      <c r="A51" s="3" t="s">
        <v>12</v>
      </c>
      <c r="B51" s="2">
        <f>1.88/3.39</f>
        <v>0.55457227138643062</v>
      </c>
      <c r="D51">
        <v>3.7999999999999999E-2</v>
      </c>
    </row>
    <row r="52" spans="1:4">
      <c r="A52" s="3" t="s">
        <v>15</v>
      </c>
      <c r="B52" s="2">
        <f>2.48/4.98</f>
        <v>0.49799196787148592</v>
      </c>
      <c r="D52">
        <v>4.3999999999999997E-2</v>
      </c>
    </row>
    <row r="53" spans="1:4">
      <c r="A53" s="3" t="s">
        <v>18</v>
      </c>
      <c r="B53" s="2">
        <f>3.81/5.32</f>
        <v>0.71616541353383456</v>
      </c>
      <c r="D53">
        <v>1.2E-2</v>
      </c>
    </row>
    <row r="54" spans="1:4">
      <c r="B54" s="4"/>
    </row>
    <row r="55" spans="1:4">
      <c r="A55" s="3" t="s">
        <v>36</v>
      </c>
      <c r="B55" s="2" t="s">
        <v>6</v>
      </c>
    </row>
    <row r="56" spans="1:4">
      <c r="A56" s="3" t="s">
        <v>9</v>
      </c>
      <c r="B56" s="2">
        <f>6.45/24.04</f>
        <v>0.26830282861896843</v>
      </c>
      <c r="D56">
        <v>0</v>
      </c>
    </row>
    <row r="57" spans="1:4">
      <c r="A57" s="3" t="s">
        <v>12</v>
      </c>
      <c r="B57" s="2">
        <f>12.12/25.32</f>
        <v>0.47867298578199047</v>
      </c>
      <c r="D57">
        <v>2.5999999999999999E-2</v>
      </c>
    </row>
    <row r="58" spans="1:4">
      <c r="A58" s="3" t="s">
        <v>15</v>
      </c>
      <c r="B58" s="2">
        <f>24.31/32.12</f>
        <v>0.75684931506849318</v>
      </c>
      <c r="D58" s="13">
        <v>5.4099999999999999E-3</v>
      </c>
    </row>
    <row r="59" spans="1:4">
      <c r="A59" s="3" t="s">
        <v>18</v>
      </c>
      <c r="B59" s="2">
        <f>30.16/31.33</f>
        <v>0.96265560165975106</v>
      </c>
      <c r="D59" s="13">
        <v>2.41E-4</v>
      </c>
    </row>
    <row r="60" spans="1:4">
      <c r="B60" s="4"/>
    </row>
    <row r="61" spans="1:4">
      <c r="A61" s="3" t="s">
        <v>45</v>
      </c>
      <c r="B61" s="2" t="s">
        <v>6</v>
      </c>
    </row>
    <row r="62" spans="1:4">
      <c r="A62" s="3" t="s">
        <v>9</v>
      </c>
      <c r="B62" s="2">
        <f>1.07/2.25</f>
        <v>0.47555555555555556</v>
      </c>
      <c r="D62">
        <v>0</v>
      </c>
    </row>
    <row r="63" spans="1:4">
      <c r="A63" s="3" t="s">
        <v>12</v>
      </c>
      <c r="B63" s="2">
        <f>1.61/2.53</f>
        <v>0.63636363636363646</v>
      </c>
      <c r="D63">
        <v>3.1E-2</v>
      </c>
    </row>
    <row r="64" spans="1:4">
      <c r="A64" s="3" t="s">
        <v>15</v>
      </c>
      <c r="B64" s="2">
        <f>1.74/5.48</f>
        <v>0.31751824817518248</v>
      </c>
      <c r="D64">
        <v>5.2999999999999999E-2</v>
      </c>
    </row>
    <row r="65" spans="1:4">
      <c r="A65" s="3" t="s">
        <v>18</v>
      </c>
      <c r="B65" s="2">
        <f>3.44/6.28</f>
        <v>0.54777070063694266</v>
      </c>
      <c r="D65">
        <v>4.5999999999999999E-2</v>
      </c>
    </row>
    <row r="67" spans="1:4">
      <c r="A67" s="3" t="s">
        <v>46</v>
      </c>
      <c r="B67" s="2" t="s">
        <v>6</v>
      </c>
    </row>
    <row r="68" spans="1:4">
      <c r="A68" s="3" t="s">
        <v>9</v>
      </c>
      <c r="B68" s="2">
        <f>4.11/11.04</f>
        <v>0.37228260869565222</v>
      </c>
      <c r="D68">
        <v>0</v>
      </c>
    </row>
    <row r="69" spans="1:4">
      <c r="A69" s="3" t="s">
        <v>12</v>
      </c>
      <c r="B69" s="2">
        <f>6.68/11.53</f>
        <v>0.57935819601040761</v>
      </c>
      <c r="D69">
        <v>3.4000000000000002E-2</v>
      </c>
    </row>
    <row r="70" spans="1:4">
      <c r="A70" s="3" t="s">
        <v>15</v>
      </c>
      <c r="B70" s="2">
        <f>12.85/21.27</f>
        <v>0.6041372825575928</v>
      </c>
      <c r="D70">
        <v>2.8000000000000001E-2</v>
      </c>
    </row>
    <row r="71" spans="1:4">
      <c r="A71" s="3" t="s">
        <v>18</v>
      </c>
      <c r="B71" s="2">
        <f>14.02/21.17</f>
        <v>0.66225791213982044</v>
      </c>
      <c r="D71">
        <v>1.2E-2</v>
      </c>
    </row>
  </sheetData>
  <phoneticPr fontId="8" type="noConversion"/>
  <pageMargins left="0.75" right="0.75" top="1" bottom="1" header="0.5" footer="0.5"/>
  <pageSetup scale="8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0"/>
  <sheetViews>
    <sheetView topLeftCell="A30" workbookViewId="0">
      <selection activeCell="V30" sqref="V1:V1048576"/>
    </sheetView>
  </sheetViews>
  <sheetFormatPr baseColWidth="10" defaultRowHeight="15" x14ac:dyDescent="0"/>
  <cols>
    <col min="1" max="1" width="24.33203125" customWidth="1"/>
    <col min="6" max="6" width="17.5" customWidth="1"/>
    <col min="12" max="12" width="20.83203125" customWidth="1"/>
    <col min="24" max="24" width="19" customWidth="1"/>
    <col min="29" max="29" width="19.33203125" customWidth="1"/>
  </cols>
  <sheetData>
    <row r="1" spans="1:32">
      <c r="A1" s="12" t="s">
        <v>68</v>
      </c>
      <c r="L1" s="12" t="s">
        <v>69</v>
      </c>
      <c r="X1" s="12" t="s">
        <v>70</v>
      </c>
    </row>
    <row r="2" spans="1:32" ht="16">
      <c r="A2" t="s">
        <v>67</v>
      </c>
      <c r="B2" t="s">
        <v>2</v>
      </c>
      <c r="C2" t="s">
        <v>3</v>
      </c>
      <c r="D2" t="s">
        <v>4</v>
      </c>
      <c r="F2" t="s">
        <v>67</v>
      </c>
      <c r="G2" t="s">
        <v>2</v>
      </c>
      <c r="H2" t="s">
        <v>3</v>
      </c>
      <c r="I2" t="s">
        <v>4</v>
      </c>
      <c r="L2" t="s">
        <v>67</v>
      </c>
      <c r="M2" t="s">
        <v>2</v>
      </c>
      <c r="N2" t="s">
        <v>3</v>
      </c>
      <c r="O2" t="s">
        <v>4</v>
      </c>
      <c r="Q2" t="s">
        <v>67</v>
      </c>
      <c r="R2" t="s">
        <v>2</v>
      </c>
      <c r="S2" t="s">
        <v>3</v>
      </c>
      <c r="T2" t="s">
        <v>4</v>
      </c>
      <c r="X2" t="s">
        <v>67</v>
      </c>
      <c r="Y2" t="s">
        <v>2</v>
      </c>
      <c r="Z2" t="s">
        <v>3</v>
      </c>
      <c r="AA2" t="s">
        <v>4</v>
      </c>
      <c r="AC2" t="s">
        <v>67</v>
      </c>
      <c r="AD2" t="s">
        <v>2</v>
      </c>
      <c r="AE2" t="s">
        <v>3</v>
      </c>
      <c r="AF2" t="s">
        <v>4</v>
      </c>
    </row>
    <row r="3" spans="1:32">
      <c r="A3" t="s">
        <v>7</v>
      </c>
      <c r="B3">
        <v>1.86</v>
      </c>
      <c r="C3">
        <v>2.81</v>
      </c>
      <c r="D3">
        <v>5.88</v>
      </c>
      <c r="F3" t="s">
        <v>8</v>
      </c>
      <c r="G3">
        <v>1.1399999999999999</v>
      </c>
      <c r="H3">
        <v>1.55</v>
      </c>
      <c r="I3">
        <v>2.91</v>
      </c>
      <c r="L3" t="s">
        <v>7</v>
      </c>
      <c r="M3">
        <v>1.57</v>
      </c>
      <c r="N3">
        <v>3.06</v>
      </c>
      <c r="O3">
        <v>6.11</v>
      </c>
      <c r="Q3" t="s">
        <v>8</v>
      </c>
      <c r="R3">
        <v>1.1499999999999999</v>
      </c>
      <c r="S3">
        <v>1.59</v>
      </c>
      <c r="T3">
        <v>2.95</v>
      </c>
      <c r="X3" t="s">
        <v>7</v>
      </c>
      <c r="Y3">
        <v>1.62</v>
      </c>
      <c r="Z3">
        <v>3.02</v>
      </c>
      <c r="AA3">
        <v>6.23</v>
      </c>
      <c r="AC3" t="s">
        <v>8</v>
      </c>
      <c r="AD3">
        <v>1.34</v>
      </c>
      <c r="AE3">
        <v>1.86</v>
      </c>
      <c r="AF3">
        <v>3.17</v>
      </c>
    </row>
    <row r="4" spans="1:32">
      <c r="A4" t="s">
        <v>10</v>
      </c>
      <c r="B4">
        <v>1.48</v>
      </c>
      <c r="C4">
        <v>3.74</v>
      </c>
      <c r="D4">
        <v>6.81</v>
      </c>
      <c r="F4" t="s">
        <v>11</v>
      </c>
      <c r="G4">
        <v>1.3</v>
      </c>
      <c r="H4">
        <v>1.95</v>
      </c>
      <c r="I4">
        <v>4.0199999999999996</v>
      </c>
      <c r="L4" t="s">
        <v>10</v>
      </c>
      <c r="M4">
        <v>1.59</v>
      </c>
      <c r="N4">
        <v>3.71</v>
      </c>
      <c r="O4">
        <v>7.22</v>
      </c>
      <c r="Q4" t="s">
        <v>11</v>
      </c>
      <c r="R4">
        <v>1.36</v>
      </c>
      <c r="S4">
        <v>2.11</v>
      </c>
      <c r="T4">
        <v>4.16</v>
      </c>
      <c r="X4" t="s">
        <v>10</v>
      </c>
      <c r="Y4">
        <v>1.78</v>
      </c>
      <c r="Z4">
        <v>3.84</v>
      </c>
      <c r="AA4">
        <v>7.34</v>
      </c>
      <c r="AC4" t="s">
        <v>11</v>
      </c>
      <c r="AD4">
        <v>1.58</v>
      </c>
      <c r="AE4">
        <v>2.17</v>
      </c>
      <c r="AF4">
        <v>4.45</v>
      </c>
    </row>
    <row r="5" spans="1:32">
      <c r="A5" t="s">
        <v>13</v>
      </c>
      <c r="B5">
        <v>1.56</v>
      </c>
      <c r="C5">
        <v>3.65</v>
      </c>
      <c r="D5">
        <v>8.81</v>
      </c>
      <c r="F5" t="s">
        <v>14</v>
      </c>
      <c r="G5">
        <v>1.26</v>
      </c>
      <c r="H5">
        <v>2.19</v>
      </c>
      <c r="I5">
        <v>4.43</v>
      </c>
      <c r="L5" t="s">
        <v>13</v>
      </c>
      <c r="M5">
        <v>1.76</v>
      </c>
      <c r="N5">
        <v>3.72</v>
      </c>
      <c r="O5">
        <v>8.9600000000000009</v>
      </c>
      <c r="Q5" t="s">
        <v>14</v>
      </c>
      <c r="R5">
        <v>1.54</v>
      </c>
      <c r="S5">
        <v>2.17</v>
      </c>
      <c r="T5">
        <v>4.58</v>
      </c>
      <c r="X5" t="s">
        <v>13</v>
      </c>
      <c r="Y5">
        <v>2.12</v>
      </c>
      <c r="Z5">
        <v>4.2300000000000004</v>
      </c>
      <c r="AA5">
        <v>9.26</v>
      </c>
      <c r="AC5" t="s">
        <v>14</v>
      </c>
      <c r="AD5">
        <v>1.68</v>
      </c>
      <c r="AE5">
        <v>2.4700000000000002</v>
      </c>
      <c r="AF5">
        <v>4.8600000000000003</v>
      </c>
    </row>
    <row r="6" spans="1:32">
      <c r="A6" t="s">
        <v>16</v>
      </c>
      <c r="B6">
        <v>1.83</v>
      </c>
      <c r="C6">
        <v>4.1399999999999997</v>
      </c>
      <c r="D6">
        <v>9.15</v>
      </c>
      <c r="F6" t="s">
        <v>17</v>
      </c>
      <c r="G6">
        <v>1.43</v>
      </c>
      <c r="H6">
        <v>1.89</v>
      </c>
      <c r="I6">
        <v>4.87</v>
      </c>
      <c r="L6" t="s">
        <v>16</v>
      </c>
      <c r="M6">
        <v>1.89</v>
      </c>
      <c r="N6">
        <v>4.04</v>
      </c>
      <c r="O6">
        <v>9.27</v>
      </c>
      <c r="Q6" t="s">
        <v>17</v>
      </c>
      <c r="R6">
        <v>1.46</v>
      </c>
      <c r="S6">
        <v>2.34</v>
      </c>
      <c r="T6">
        <v>5.0199999999999996</v>
      </c>
      <c r="X6" t="s">
        <v>16</v>
      </c>
      <c r="Y6">
        <v>2.04</v>
      </c>
      <c r="Z6">
        <v>4.3600000000000003</v>
      </c>
      <c r="AA6">
        <v>9.5500000000000007</v>
      </c>
      <c r="AC6" t="s">
        <v>17</v>
      </c>
      <c r="AD6">
        <v>1.72</v>
      </c>
      <c r="AE6">
        <v>2.54</v>
      </c>
      <c r="AF6">
        <v>5.52</v>
      </c>
    </row>
    <row r="9" spans="1:32">
      <c r="A9" t="s">
        <v>20</v>
      </c>
      <c r="B9">
        <v>2.2400000000000002</v>
      </c>
      <c r="C9">
        <v>4.25</v>
      </c>
      <c r="D9">
        <v>9.2200000000000006</v>
      </c>
      <c r="F9" t="s">
        <v>21</v>
      </c>
      <c r="G9">
        <v>1.68</v>
      </c>
      <c r="H9">
        <v>2.39</v>
      </c>
      <c r="I9">
        <v>3.85</v>
      </c>
      <c r="L9" t="s">
        <v>20</v>
      </c>
      <c r="M9">
        <v>1.53</v>
      </c>
      <c r="N9">
        <v>3.87</v>
      </c>
      <c r="O9">
        <v>8.7200000000000006</v>
      </c>
      <c r="Q9" t="s">
        <v>21</v>
      </c>
      <c r="R9">
        <v>1.25</v>
      </c>
      <c r="S9">
        <v>2.0099999999999998</v>
      </c>
      <c r="T9">
        <v>3.43</v>
      </c>
      <c r="X9" t="s">
        <v>20</v>
      </c>
      <c r="Y9">
        <v>1.76</v>
      </c>
      <c r="Z9">
        <v>3.95</v>
      </c>
      <c r="AA9">
        <v>8.74</v>
      </c>
      <c r="AC9" t="s">
        <v>21</v>
      </c>
      <c r="AD9">
        <v>1.36</v>
      </c>
      <c r="AE9">
        <v>2.13</v>
      </c>
      <c r="AF9">
        <v>3.74</v>
      </c>
    </row>
    <row r="10" spans="1:32">
      <c r="A10" t="s">
        <v>22</v>
      </c>
      <c r="B10">
        <v>2.0499999999999998</v>
      </c>
      <c r="C10">
        <v>5.19</v>
      </c>
      <c r="D10">
        <v>9.2899999999999991</v>
      </c>
      <c r="F10" t="s">
        <v>23</v>
      </c>
      <c r="G10">
        <v>1.65</v>
      </c>
      <c r="H10">
        <v>3.1</v>
      </c>
      <c r="I10">
        <v>5.27</v>
      </c>
      <c r="L10" t="s">
        <v>22</v>
      </c>
      <c r="M10">
        <v>1.67</v>
      </c>
      <c r="N10">
        <v>5.03</v>
      </c>
      <c r="O10">
        <v>9.2100000000000009</v>
      </c>
      <c r="Q10" t="s">
        <v>23</v>
      </c>
      <c r="R10">
        <v>1.46</v>
      </c>
      <c r="S10">
        <v>2.95</v>
      </c>
      <c r="T10">
        <v>5.04</v>
      </c>
      <c r="X10" t="s">
        <v>22</v>
      </c>
      <c r="Y10">
        <v>2.13</v>
      </c>
      <c r="Z10">
        <v>5.42</v>
      </c>
      <c r="AA10">
        <v>9.56</v>
      </c>
      <c r="AC10" t="s">
        <v>23</v>
      </c>
      <c r="AD10">
        <v>1.75</v>
      </c>
      <c r="AE10">
        <v>3.14</v>
      </c>
      <c r="AF10">
        <v>5.45</v>
      </c>
    </row>
    <row r="11" spans="1:32">
      <c r="A11" t="s">
        <v>24</v>
      </c>
      <c r="B11">
        <v>2.0099999999999998</v>
      </c>
      <c r="C11">
        <v>5.56</v>
      </c>
      <c r="D11">
        <v>11.09</v>
      </c>
      <c r="F11" t="s">
        <v>14</v>
      </c>
      <c r="G11">
        <v>1.96</v>
      </c>
      <c r="H11">
        <v>4.1100000000000003</v>
      </c>
      <c r="I11">
        <v>6.98</v>
      </c>
      <c r="L11" t="s">
        <v>24</v>
      </c>
      <c r="M11">
        <v>1.89</v>
      </c>
      <c r="N11">
        <v>5.16</v>
      </c>
      <c r="O11">
        <v>10.68</v>
      </c>
      <c r="Q11" t="s">
        <v>14</v>
      </c>
      <c r="R11">
        <v>1.38</v>
      </c>
      <c r="S11">
        <v>3.67</v>
      </c>
      <c r="T11">
        <v>6.64</v>
      </c>
      <c r="X11" t="s">
        <v>24</v>
      </c>
      <c r="Y11">
        <v>2.14</v>
      </c>
      <c r="Z11">
        <v>5.63</v>
      </c>
      <c r="AA11">
        <v>11.16</v>
      </c>
      <c r="AC11" t="s">
        <v>14</v>
      </c>
      <c r="AD11">
        <v>1.82</v>
      </c>
      <c r="AE11">
        <v>4.0199999999999996</v>
      </c>
      <c r="AF11">
        <v>6.99</v>
      </c>
    </row>
    <row r="12" spans="1:32">
      <c r="A12" t="s">
        <v>25</v>
      </c>
      <c r="B12">
        <v>2.09</v>
      </c>
      <c r="C12">
        <v>6.12</v>
      </c>
      <c r="D12">
        <v>12.57</v>
      </c>
      <c r="F12" t="s">
        <v>17</v>
      </c>
      <c r="G12">
        <v>1.95</v>
      </c>
      <c r="H12">
        <v>3.99</v>
      </c>
      <c r="I12">
        <v>10.08</v>
      </c>
      <c r="L12" t="s">
        <v>25</v>
      </c>
      <c r="M12">
        <v>2.0099999999999998</v>
      </c>
      <c r="N12">
        <v>6.04</v>
      </c>
      <c r="O12">
        <v>12.32</v>
      </c>
      <c r="Q12" t="s">
        <v>17</v>
      </c>
      <c r="R12">
        <v>1.49</v>
      </c>
      <c r="S12">
        <v>4.03</v>
      </c>
      <c r="T12">
        <v>9.85</v>
      </c>
      <c r="X12" t="s">
        <v>25</v>
      </c>
      <c r="Y12">
        <v>2.23</v>
      </c>
      <c r="Z12">
        <v>6.47</v>
      </c>
      <c r="AA12">
        <v>12.84</v>
      </c>
      <c r="AC12" t="s">
        <v>17</v>
      </c>
      <c r="AD12">
        <v>1.93</v>
      </c>
      <c r="AE12">
        <v>4.34</v>
      </c>
      <c r="AF12">
        <v>10.26</v>
      </c>
    </row>
    <row r="15" spans="1:32">
      <c r="A15" t="s">
        <v>26</v>
      </c>
      <c r="B15">
        <v>1.28</v>
      </c>
      <c r="C15">
        <v>2.06</v>
      </c>
      <c r="D15">
        <v>3.26</v>
      </c>
      <c r="F15" t="s">
        <v>21</v>
      </c>
      <c r="G15">
        <v>1.03</v>
      </c>
      <c r="H15">
        <v>1.43</v>
      </c>
      <c r="I15">
        <v>1.81</v>
      </c>
      <c r="L15" t="s">
        <v>26</v>
      </c>
      <c r="M15">
        <v>1.07</v>
      </c>
      <c r="N15">
        <v>1.85</v>
      </c>
      <c r="O15">
        <v>2.98</v>
      </c>
      <c r="Q15" t="s">
        <v>21</v>
      </c>
      <c r="R15">
        <v>1.05</v>
      </c>
      <c r="S15">
        <v>1.1399999999999999</v>
      </c>
      <c r="T15">
        <v>1.36</v>
      </c>
      <c r="X15" t="s">
        <v>26</v>
      </c>
      <c r="Y15">
        <v>1.35</v>
      </c>
      <c r="Z15">
        <v>2.13</v>
      </c>
      <c r="AA15">
        <v>3.26</v>
      </c>
      <c r="AC15" t="s">
        <v>21</v>
      </c>
      <c r="AD15">
        <v>1.1399999999999999</v>
      </c>
      <c r="AE15">
        <v>1.45</v>
      </c>
      <c r="AF15">
        <v>1.78</v>
      </c>
    </row>
    <row r="16" spans="1:32">
      <c r="A16" t="s">
        <v>27</v>
      </c>
      <c r="B16">
        <v>1.62</v>
      </c>
      <c r="C16">
        <v>2.38</v>
      </c>
      <c r="D16">
        <v>3.81</v>
      </c>
      <c r="F16" t="s">
        <v>11</v>
      </c>
      <c r="G16">
        <v>1.25</v>
      </c>
      <c r="H16">
        <v>1.75</v>
      </c>
      <c r="I16">
        <v>2.13</v>
      </c>
      <c r="L16" t="s">
        <v>27</v>
      </c>
      <c r="M16">
        <v>1.34</v>
      </c>
      <c r="N16">
        <v>2.0299999999999998</v>
      </c>
      <c r="O16">
        <v>3.18</v>
      </c>
      <c r="Q16" t="s">
        <v>11</v>
      </c>
      <c r="R16">
        <v>1.07</v>
      </c>
      <c r="S16">
        <v>1.23</v>
      </c>
      <c r="T16">
        <v>2.02</v>
      </c>
      <c r="X16" t="s">
        <v>27</v>
      </c>
      <c r="Y16">
        <v>1.72</v>
      </c>
      <c r="Z16">
        <v>2.38</v>
      </c>
      <c r="AA16">
        <v>3.72</v>
      </c>
      <c r="AC16" t="s">
        <v>11</v>
      </c>
      <c r="AD16">
        <v>1.22</v>
      </c>
      <c r="AE16">
        <v>1.75</v>
      </c>
      <c r="AF16">
        <v>2.36</v>
      </c>
    </row>
    <row r="17" spans="1:32">
      <c r="A17" t="s">
        <v>28</v>
      </c>
      <c r="B17">
        <v>1.82</v>
      </c>
      <c r="C17">
        <v>2.77</v>
      </c>
      <c r="D17">
        <v>4.24</v>
      </c>
      <c r="F17" t="s">
        <v>14</v>
      </c>
      <c r="G17">
        <v>1.36</v>
      </c>
      <c r="H17">
        <v>1.81</v>
      </c>
      <c r="I17">
        <v>2.5499999999999998</v>
      </c>
      <c r="L17" t="s">
        <v>28</v>
      </c>
      <c r="M17">
        <v>1.33</v>
      </c>
      <c r="N17">
        <v>2.4300000000000002</v>
      </c>
      <c r="O17">
        <v>3.54</v>
      </c>
      <c r="Q17" t="s">
        <v>14</v>
      </c>
      <c r="R17">
        <v>1.19</v>
      </c>
      <c r="S17">
        <v>1.37</v>
      </c>
      <c r="T17">
        <v>2.1800000000000002</v>
      </c>
      <c r="X17" t="s">
        <v>28</v>
      </c>
      <c r="Y17">
        <v>1.74</v>
      </c>
      <c r="Z17">
        <v>2.84</v>
      </c>
      <c r="AA17">
        <v>4.08</v>
      </c>
      <c r="AC17" t="s">
        <v>14</v>
      </c>
      <c r="AD17">
        <v>1.48</v>
      </c>
      <c r="AE17">
        <v>1.79</v>
      </c>
      <c r="AF17">
        <v>2.64</v>
      </c>
    </row>
    <row r="18" spans="1:32">
      <c r="A18" t="s">
        <v>29</v>
      </c>
      <c r="B18">
        <v>1.75</v>
      </c>
      <c r="C18">
        <v>2.85</v>
      </c>
      <c r="D18">
        <v>4.0199999999999996</v>
      </c>
      <c r="F18" t="s">
        <v>17</v>
      </c>
      <c r="G18">
        <v>1.44</v>
      </c>
      <c r="H18">
        <v>2.0499999999999998</v>
      </c>
      <c r="I18">
        <v>3.03</v>
      </c>
      <c r="L18" t="s">
        <v>29</v>
      </c>
      <c r="M18">
        <v>1.46</v>
      </c>
      <c r="N18">
        <v>2.5299999999999998</v>
      </c>
      <c r="O18">
        <v>4.01</v>
      </c>
      <c r="Q18" t="s">
        <v>17</v>
      </c>
      <c r="R18">
        <v>1.07</v>
      </c>
      <c r="S18">
        <v>1.75</v>
      </c>
      <c r="T18">
        <v>3.03</v>
      </c>
      <c r="X18" t="s">
        <v>29</v>
      </c>
      <c r="Y18">
        <v>1.91</v>
      </c>
      <c r="Z18">
        <v>2.96</v>
      </c>
      <c r="AA18">
        <v>4.38</v>
      </c>
      <c r="AC18" t="s">
        <v>17</v>
      </c>
      <c r="AD18">
        <v>1.52</v>
      </c>
      <c r="AE18">
        <v>2.08</v>
      </c>
      <c r="AF18">
        <v>3.31</v>
      </c>
    </row>
    <row r="21" spans="1:32">
      <c r="A21" t="s">
        <v>31</v>
      </c>
      <c r="B21">
        <v>2.0299999999999998</v>
      </c>
      <c r="C21">
        <v>5.78</v>
      </c>
      <c r="D21">
        <v>11.98</v>
      </c>
      <c r="F21" t="s">
        <v>21</v>
      </c>
      <c r="G21">
        <v>1.54</v>
      </c>
      <c r="H21">
        <v>2.89</v>
      </c>
      <c r="I21">
        <v>4.9400000000000004</v>
      </c>
      <c r="L21" t="s">
        <v>31</v>
      </c>
      <c r="M21">
        <v>1.76</v>
      </c>
      <c r="N21">
        <v>5.47</v>
      </c>
      <c r="O21">
        <v>11.88</v>
      </c>
      <c r="Q21" t="s">
        <v>21</v>
      </c>
      <c r="R21">
        <v>1.19</v>
      </c>
      <c r="S21">
        <v>2.67</v>
      </c>
      <c r="T21">
        <v>4.4400000000000004</v>
      </c>
      <c r="X21" t="s">
        <v>31</v>
      </c>
      <c r="Y21">
        <v>2.13</v>
      </c>
      <c r="Z21">
        <v>5.91</v>
      </c>
      <c r="AA21">
        <v>12.32</v>
      </c>
      <c r="AC21" t="s">
        <v>21</v>
      </c>
      <c r="AD21">
        <v>1.62</v>
      </c>
      <c r="AE21">
        <v>3.02</v>
      </c>
      <c r="AF21">
        <v>4.8899999999999997</v>
      </c>
    </row>
    <row r="22" spans="1:32">
      <c r="A22" s="5" t="s">
        <v>32</v>
      </c>
      <c r="B22">
        <v>2.19</v>
      </c>
      <c r="C22">
        <v>7.07</v>
      </c>
      <c r="D22">
        <v>13.99</v>
      </c>
      <c r="F22" s="5" t="s">
        <v>11</v>
      </c>
      <c r="G22">
        <v>2.0099999999999998</v>
      </c>
      <c r="H22">
        <v>3.87</v>
      </c>
      <c r="I22">
        <v>6.88</v>
      </c>
      <c r="L22" s="5" t="s">
        <v>32</v>
      </c>
      <c r="M22">
        <v>2.04</v>
      </c>
      <c r="N22">
        <v>6.75</v>
      </c>
      <c r="O22">
        <v>14.01</v>
      </c>
      <c r="Q22" s="5" t="s">
        <v>11</v>
      </c>
      <c r="R22">
        <v>1.64</v>
      </c>
      <c r="S22">
        <v>3.76</v>
      </c>
      <c r="T22">
        <v>6.63</v>
      </c>
      <c r="X22" s="5" t="s">
        <v>32</v>
      </c>
      <c r="Y22">
        <v>2.4500000000000002</v>
      </c>
      <c r="Z22">
        <v>7.12</v>
      </c>
      <c r="AA22">
        <v>14.36</v>
      </c>
      <c r="AC22" s="5" t="s">
        <v>11</v>
      </c>
      <c r="AD22">
        <v>2.0299999999999998</v>
      </c>
      <c r="AE22">
        <v>3.94</v>
      </c>
      <c r="AF22">
        <v>6.96</v>
      </c>
    </row>
    <row r="23" spans="1:32">
      <c r="A23" s="5" t="s">
        <v>33</v>
      </c>
      <c r="B23">
        <v>2.97</v>
      </c>
      <c r="C23">
        <v>6.48</v>
      </c>
      <c r="D23">
        <v>14.04</v>
      </c>
      <c r="F23" s="5" t="s">
        <v>14</v>
      </c>
      <c r="G23">
        <v>2.0699999999999998</v>
      </c>
      <c r="H23">
        <v>5.32</v>
      </c>
      <c r="I23">
        <v>11.12</v>
      </c>
      <c r="L23" s="5" t="s">
        <v>33</v>
      </c>
      <c r="M23">
        <v>2.63</v>
      </c>
      <c r="N23">
        <v>6.32</v>
      </c>
      <c r="O23">
        <v>13.65</v>
      </c>
      <c r="Q23" s="5" t="s">
        <v>14</v>
      </c>
      <c r="R23">
        <v>2.0699999999999998</v>
      </c>
      <c r="S23">
        <v>5.1100000000000003</v>
      </c>
      <c r="T23">
        <v>11.04</v>
      </c>
      <c r="X23" s="5" t="s">
        <v>33</v>
      </c>
      <c r="Y23">
        <v>2.99</v>
      </c>
      <c r="Z23">
        <v>6.83</v>
      </c>
      <c r="AA23">
        <v>14.04</v>
      </c>
      <c r="AC23" s="5" t="s">
        <v>14</v>
      </c>
      <c r="AD23">
        <v>2.35</v>
      </c>
      <c r="AE23">
        <v>5.58</v>
      </c>
      <c r="AF23">
        <v>11.47</v>
      </c>
    </row>
    <row r="24" spans="1:32">
      <c r="A24" s="5" t="s">
        <v>34</v>
      </c>
      <c r="B24">
        <v>3.05</v>
      </c>
      <c r="C24">
        <v>7.61</v>
      </c>
      <c r="D24">
        <v>15.18</v>
      </c>
      <c r="F24" s="5" t="s">
        <v>17</v>
      </c>
      <c r="G24">
        <v>2.65</v>
      </c>
      <c r="H24">
        <v>7.32</v>
      </c>
      <c r="I24">
        <v>14.91</v>
      </c>
      <c r="L24" s="5" t="s">
        <v>34</v>
      </c>
      <c r="M24">
        <v>2.98</v>
      </c>
      <c r="N24">
        <v>7.26</v>
      </c>
      <c r="O24">
        <v>15.04</v>
      </c>
      <c r="Q24" s="5" t="s">
        <v>17</v>
      </c>
      <c r="R24">
        <v>2.46</v>
      </c>
      <c r="S24">
        <v>7.18</v>
      </c>
      <c r="T24">
        <v>14.84</v>
      </c>
      <c r="X24" s="5" t="s">
        <v>34</v>
      </c>
      <c r="Y24">
        <v>3.33</v>
      </c>
      <c r="Z24">
        <v>7.81</v>
      </c>
      <c r="AA24">
        <v>15.52</v>
      </c>
      <c r="AC24" s="5" t="s">
        <v>17</v>
      </c>
      <c r="AD24">
        <v>2.92</v>
      </c>
      <c r="AE24">
        <v>7.54</v>
      </c>
      <c r="AF24">
        <v>15.33</v>
      </c>
    </row>
    <row r="26" spans="1:32">
      <c r="A26" t="s">
        <v>35</v>
      </c>
      <c r="B26">
        <v>1.38</v>
      </c>
      <c r="C26">
        <v>2.0099999999999998</v>
      </c>
      <c r="D26">
        <v>2.46</v>
      </c>
      <c r="F26" t="s">
        <v>21</v>
      </c>
      <c r="G26">
        <v>1.18</v>
      </c>
      <c r="H26">
        <v>1.48</v>
      </c>
      <c r="I26">
        <v>1.91</v>
      </c>
      <c r="L26" t="s">
        <v>35</v>
      </c>
      <c r="M26">
        <v>1.1399999999999999</v>
      </c>
      <c r="N26">
        <v>1.53</v>
      </c>
      <c r="O26">
        <v>2.2599999999999998</v>
      </c>
      <c r="Q26" t="s">
        <v>21</v>
      </c>
      <c r="R26">
        <v>1.1399999999999999</v>
      </c>
      <c r="S26">
        <v>1.25</v>
      </c>
      <c r="T26">
        <v>1.52</v>
      </c>
      <c r="X26" t="s">
        <v>35</v>
      </c>
      <c r="Y26">
        <v>1.44</v>
      </c>
      <c r="Z26">
        <v>1.97</v>
      </c>
      <c r="AA26">
        <v>2.58</v>
      </c>
      <c r="AC26" t="s">
        <v>21</v>
      </c>
      <c r="AD26">
        <v>1.34</v>
      </c>
      <c r="AE26">
        <v>1.53</v>
      </c>
      <c r="AF26">
        <v>1.85</v>
      </c>
    </row>
    <row r="27" spans="1:32">
      <c r="A27" s="5" t="s">
        <v>37</v>
      </c>
      <c r="B27">
        <v>1.76</v>
      </c>
      <c r="C27">
        <v>2.2200000000000002</v>
      </c>
      <c r="D27">
        <v>2.94</v>
      </c>
      <c r="F27" s="5" t="s">
        <v>11</v>
      </c>
      <c r="G27">
        <v>1.17</v>
      </c>
      <c r="H27">
        <v>1.79</v>
      </c>
      <c r="I27">
        <v>2.13</v>
      </c>
      <c r="L27" s="5" t="s">
        <v>37</v>
      </c>
      <c r="M27">
        <v>1.08</v>
      </c>
      <c r="N27">
        <v>1.76</v>
      </c>
      <c r="O27">
        <v>2.14</v>
      </c>
      <c r="Q27" s="5" t="s">
        <v>11</v>
      </c>
      <c r="R27">
        <v>1.1499999999999999</v>
      </c>
      <c r="S27">
        <v>1.36</v>
      </c>
      <c r="T27">
        <v>1.75</v>
      </c>
      <c r="X27" s="5" t="s">
        <v>37</v>
      </c>
      <c r="Y27">
        <v>1.58</v>
      </c>
      <c r="Z27">
        <v>2.13</v>
      </c>
      <c r="AA27">
        <v>2.67</v>
      </c>
      <c r="AC27" s="5" t="s">
        <v>11</v>
      </c>
      <c r="AD27">
        <v>1.38</v>
      </c>
      <c r="AE27">
        <v>1.67</v>
      </c>
      <c r="AF27">
        <v>2.14</v>
      </c>
    </row>
    <row r="28" spans="1:32">
      <c r="A28" s="5" t="s">
        <v>38</v>
      </c>
      <c r="B28">
        <v>1.6</v>
      </c>
      <c r="C28">
        <v>2.41</v>
      </c>
      <c r="D28">
        <v>4.24</v>
      </c>
      <c r="F28" s="5" t="s">
        <v>14</v>
      </c>
      <c r="G28">
        <v>1.31</v>
      </c>
      <c r="H28">
        <v>1.83</v>
      </c>
      <c r="I28">
        <v>2.21</v>
      </c>
      <c r="L28" s="5" t="s">
        <v>38</v>
      </c>
      <c r="M28">
        <v>1.23</v>
      </c>
      <c r="N28">
        <v>2.25</v>
      </c>
      <c r="O28">
        <v>3.67</v>
      </c>
      <c r="Q28" s="5" t="s">
        <v>14</v>
      </c>
      <c r="R28">
        <v>1.1399999999999999</v>
      </c>
      <c r="S28">
        <v>1.53</v>
      </c>
      <c r="T28">
        <v>1.89</v>
      </c>
      <c r="X28" s="5" t="s">
        <v>38</v>
      </c>
      <c r="Y28">
        <v>1.62</v>
      </c>
      <c r="Z28">
        <v>2.66</v>
      </c>
      <c r="AA28">
        <v>4.0599999999999996</v>
      </c>
      <c r="AC28" s="5" t="s">
        <v>14</v>
      </c>
      <c r="AD28">
        <v>1.42</v>
      </c>
      <c r="AE28">
        <v>1.78</v>
      </c>
      <c r="AF28">
        <v>2.23</v>
      </c>
    </row>
    <row r="29" spans="1:32">
      <c r="A29" s="5" t="s">
        <v>39</v>
      </c>
      <c r="B29">
        <v>1.59</v>
      </c>
      <c r="C29">
        <v>2.54</v>
      </c>
      <c r="D29">
        <v>4.1900000000000004</v>
      </c>
      <c r="F29" s="5" t="s">
        <v>40</v>
      </c>
      <c r="G29">
        <v>1.32</v>
      </c>
      <c r="H29">
        <v>2.27</v>
      </c>
      <c r="I29">
        <v>3.25</v>
      </c>
      <c r="L29" s="5" t="s">
        <v>39</v>
      </c>
      <c r="M29">
        <v>1.21</v>
      </c>
      <c r="N29">
        <v>2.2599999999999998</v>
      </c>
      <c r="O29">
        <v>3.67</v>
      </c>
      <c r="Q29" s="5" t="s">
        <v>40</v>
      </c>
      <c r="R29">
        <v>1.1299999999999999</v>
      </c>
      <c r="S29">
        <v>1.67</v>
      </c>
      <c r="T29">
        <v>2.41</v>
      </c>
      <c r="X29" s="5" t="s">
        <v>39</v>
      </c>
      <c r="Y29">
        <v>1.64</v>
      </c>
      <c r="Z29">
        <v>2.82</v>
      </c>
      <c r="AA29">
        <v>4.12</v>
      </c>
      <c r="AC29" s="5" t="s">
        <v>40</v>
      </c>
      <c r="AD29">
        <v>1.43</v>
      </c>
      <c r="AE29">
        <v>2.14</v>
      </c>
      <c r="AF29">
        <v>3.36</v>
      </c>
    </row>
    <row r="32" spans="1:32">
      <c r="A32" s="5" t="s">
        <v>41</v>
      </c>
      <c r="B32" s="5">
        <v>1.91</v>
      </c>
      <c r="C32" s="5">
        <v>3.02</v>
      </c>
      <c r="D32" s="5">
        <v>6.16</v>
      </c>
      <c r="F32" s="5" t="s">
        <v>21</v>
      </c>
      <c r="G32" s="5">
        <v>1.27</v>
      </c>
      <c r="H32" s="5">
        <v>2.11</v>
      </c>
      <c r="I32" s="5">
        <v>3.32</v>
      </c>
      <c r="J32" s="5"/>
      <c r="L32" s="5" t="s">
        <v>41</v>
      </c>
      <c r="M32" s="5">
        <v>1.36</v>
      </c>
      <c r="N32" s="5">
        <v>2.87</v>
      </c>
      <c r="O32" s="5">
        <v>5.72</v>
      </c>
      <c r="Q32" s="5" t="s">
        <v>21</v>
      </c>
      <c r="R32" s="5">
        <v>1.1399999999999999</v>
      </c>
      <c r="S32" s="5">
        <v>1.78</v>
      </c>
      <c r="T32" s="5">
        <v>2.67</v>
      </c>
      <c r="U32" s="5"/>
      <c r="V32" s="5"/>
      <c r="X32" s="5" t="s">
        <v>41</v>
      </c>
      <c r="Y32" s="5">
        <v>1.74</v>
      </c>
      <c r="Z32" s="5">
        <v>3.16</v>
      </c>
      <c r="AA32" s="5">
        <v>6.05</v>
      </c>
      <c r="AC32" s="5" t="s">
        <v>21</v>
      </c>
      <c r="AD32" s="5">
        <v>1.32</v>
      </c>
      <c r="AE32" s="5">
        <v>2.0499999999999998</v>
      </c>
      <c r="AF32" s="5">
        <v>3.24</v>
      </c>
    </row>
    <row r="33" spans="1:32">
      <c r="A33" t="s">
        <v>42</v>
      </c>
      <c r="B33">
        <v>1.75</v>
      </c>
      <c r="C33">
        <v>3.18</v>
      </c>
      <c r="D33">
        <v>6.12</v>
      </c>
      <c r="F33" t="s">
        <v>23</v>
      </c>
      <c r="G33">
        <v>1.47</v>
      </c>
      <c r="H33">
        <v>2.38</v>
      </c>
      <c r="I33">
        <v>4.1500000000000004</v>
      </c>
      <c r="L33" t="s">
        <v>42</v>
      </c>
      <c r="M33">
        <v>1.41</v>
      </c>
      <c r="N33">
        <v>3.03</v>
      </c>
      <c r="O33">
        <v>6.04</v>
      </c>
      <c r="Q33" t="s">
        <v>23</v>
      </c>
      <c r="R33">
        <v>1.21</v>
      </c>
      <c r="S33">
        <v>2.0299999999999998</v>
      </c>
      <c r="T33">
        <v>3.85</v>
      </c>
      <c r="X33" t="s">
        <v>42</v>
      </c>
      <c r="Y33">
        <v>1.81</v>
      </c>
      <c r="Z33">
        <v>3.43</v>
      </c>
      <c r="AA33">
        <v>6.28</v>
      </c>
      <c r="AC33" t="s">
        <v>23</v>
      </c>
      <c r="AD33">
        <v>1.46</v>
      </c>
      <c r="AE33">
        <v>2.4500000000000002</v>
      </c>
      <c r="AF33">
        <v>4.37</v>
      </c>
    </row>
    <row r="34" spans="1:32">
      <c r="A34" t="s">
        <v>43</v>
      </c>
      <c r="B34">
        <v>2.0099999999999998</v>
      </c>
      <c r="C34">
        <v>4.05</v>
      </c>
      <c r="D34">
        <v>10.18</v>
      </c>
      <c r="F34" t="s">
        <v>14</v>
      </c>
      <c r="G34">
        <v>1.61</v>
      </c>
      <c r="H34">
        <v>3.02</v>
      </c>
      <c r="I34">
        <v>6.62</v>
      </c>
      <c r="L34" t="s">
        <v>43</v>
      </c>
      <c r="M34">
        <v>1.87</v>
      </c>
      <c r="N34">
        <v>3.93</v>
      </c>
      <c r="O34">
        <v>9.65</v>
      </c>
      <c r="Q34" t="s">
        <v>14</v>
      </c>
      <c r="R34">
        <v>1.28</v>
      </c>
      <c r="S34">
        <v>2.94</v>
      </c>
      <c r="T34">
        <v>6.04</v>
      </c>
      <c r="X34" t="s">
        <v>43</v>
      </c>
      <c r="Y34">
        <v>2.14</v>
      </c>
      <c r="Z34">
        <v>4.43</v>
      </c>
      <c r="AA34">
        <v>10.119999999999999</v>
      </c>
      <c r="AC34" t="s">
        <v>14</v>
      </c>
      <c r="AD34">
        <v>1.67</v>
      </c>
      <c r="AE34">
        <v>3.46</v>
      </c>
      <c r="AF34">
        <v>6.74</v>
      </c>
    </row>
    <row r="35" spans="1:32">
      <c r="A35" t="s">
        <v>44</v>
      </c>
      <c r="B35">
        <v>2.08</v>
      </c>
      <c r="C35">
        <v>6.21</v>
      </c>
      <c r="D35">
        <v>12.76</v>
      </c>
      <c r="F35" t="s">
        <v>17</v>
      </c>
      <c r="G35">
        <v>2.12</v>
      </c>
      <c r="H35">
        <v>3.98</v>
      </c>
      <c r="I35">
        <v>7.18</v>
      </c>
      <c r="L35" t="s">
        <v>44</v>
      </c>
      <c r="M35">
        <v>1.98</v>
      </c>
      <c r="N35">
        <v>5.89</v>
      </c>
      <c r="O35">
        <v>12.14</v>
      </c>
      <c r="Q35" t="s">
        <v>17</v>
      </c>
      <c r="R35">
        <v>1.57</v>
      </c>
      <c r="S35">
        <v>3.32</v>
      </c>
      <c r="T35">
        <v>6.87</v>
      </c>
      <c r="X35" t="s">
        <v>44</v>
      </c>
      <c r="Y35">
        <v>2.27</v>
      </c>
      <c r="Z35">
        <v>6.54</v>
      </c>
      <c r="AA35">
        <v>12.83</v>
      </c>
      <c r="AC35" t="s">
        <v>17</v>
      </c>
      <c r="AD35">
        <v>1.97</v>
      </c>
      <c r="AE35">
        <v>4.01</v>
      </c>
      <c r="AF35">
        <v>7.58</v>
      </c>
    </row>
    <row r="37" spans="1:32">
      <c r="A37" s="12" t="s">
        <v>47</v>
      </c>
      <c r="L37" s="12" t="s">
        <v>48</v>
      </c>
    </row>
    <row r="38" spans="1:32">
      <c r="A38" t="s">
        <v>7</v>
      </c>
      <c r="B38" s="6">
        <f>AVERAGE(B3,M3,Y3)</f>
        <v>1.6833333333333336</v>
      </c>
      <c r="C38" s="6">
        <f>AVERAGE(C3,N3,Z3)</f>
        <v>2.9633333333333334</v>
      </c>
      <c r="D38" s="6">
        <f>AVERAGE(D3,O3,AA3)</f>
        <v>6.0733333333333333</v>
      </c>
      <c r="E38" s="6"/>
      <c r="F38" t="s">
        <v>8</v>
      </c>
      <c r="G38" s="6">
        <f>AVERAGE(G3,R3,AD3)</f>
        <v>1.21</v>
      </c>
      <c r="H38" s="6">
        <f t="shared" ref="H38:H41" si="0">AVERAGE(H3,S3,AE3)</f>
        <v>1.6666666666666667</v>
      </c>
      <c r="I38" s="6">
        <f t="shared" ref="I38:I41" si="1">AVERAGE(I3,T3,AF3)</f>
        <v>3.0100000000000002</v>
      </c>
      <c r="J38" s="6"/>
      <c r="L38" t="s">
        <v>7</v>
      </c>
      <c r="M38" s="8">
        <f>STDEV(B3,M3,Y3)</f>
        <v>0.1550268793897798</v>
      </c>
      <c r="N38" s="8">
        <f>STDEV(C3,N3,Z3)</f>
        <v>0.13428824718989124</v>
      </c>
      <c r="O38" s="8">
        <f>STDEV(D3,O3,AA3)</f>
        <v>0.17785762095938826</v>
      </c>
      <c r="P38" s="6"/>
      <c r="Q38" t="s">
        <v>8</v>
      </c>
      <c r="R38" s="8">
        <f>STDEV(G3,R3,AD3)</f>
        <v>0.11269427669584654</v>
      </c>
      <c r="S38" s="8">
        <f t="shared" ref="S38:S41" si="2">STDEV(H3,S3,AE3)</f>
        <v>0.16862186493255654</v>
      </c>
      <c r="T38" s="8">
        <f t="shared" ref="T38:T41" si="3">STDEV(I3,T3,AF3)</f>
        <v>0.13999999999999987</v>
      </c>
      <c r="U38" s="8"/>
      <c r="V38" s="8"/>
    </row>
    <row r="39" spans="1:32">
      <c r="A39" t="s">
        <v>10</v>
      </c>
      <c r="B39" s="6">
        <f t="shared" ref="B39:B40" si="4">AVERAGE(B4,M4,Y4)</f>
        <v>1.6166666666666669</v>
      </c>
      <c r="C39" s="6">
        <f t="shared" ref="C39:C41" si="5">AVERAGE(C4,N4,Z4)</f>
        <v>3.7633333333333332</v>
      </c>
      <c r="D39" s="6">
        <f t="shared" ref="D39:D41" si="6">AVERAGE(D4,O4,AA4)</f>
        <v>7.1233333333333322</v>
      </c>
      <c r="E39" s="6"/>
      <c r="F39" t="s">
        <v>11</v>
      </c>
      <c r="G39" s="6">
        <f t="shared" ref="G39:G41" si="7">AVERAGE(G4,R4,AD4)</f>
        <v>1.4133333333333333</v>
      </c>
      <c r="H39" s="6">
        <f t="shared" si="0"/>
        <v>2.0766666666666667</v>
      </c>
      <c r="I39" s="6">
        <f t="shared" si="1"/>
        <v>4.21</v>
      </c>
      <c r="J39" s="6"/>
      <c r="L39" t="s">
        <v>10</v>
      </c>
      <c r="M39" s="8">
        <f t="shared" ref="M39:M41" si="8">STDEV(B4,M4,Y4)</f>
        <v>0.15176736583776282</v>
      </c>
      <c r="N39" s="8">
        <f t="shared" ref="N39:N41" si="9">STDEV(C4,N4,Z4)</f>
        <v>6.8068592855540358E-2</v>
      </c>
      <c r="O39" s="8">
        <f t="shared" ref="O39:O41" si="10">STDEV(D4,O4,AA4)</f>
        <v>0.27790885796126291</v>
      </c>
      <c r="P39" s="6"/>
      <c r="Q39" t="s">
        <v>11</v>
      </c>
      <c r="R39" s="8">
        <f t="shared" ref="R39:R41" si="11">STDEV(G4,R4,AD4)</f>
        <v>0.14742229591663988</v>
      </c>
      <c r="S39" s="8">
        <f t="shared" si="2"/>
        <v>0.11372481406154651</v>
      </c>
      <c r="T39" s="8">
        <f t="shared" si="3"/>
        <v>0.21931712199461334</v>
      </c>
      <c r="U39" s="8"/>
      <c r="V39" s="8"/>
    </row>
    <row r="40" spans="1:32">
      <c r="A40" t="s">
        <v>13</v>
      </c>
      <c r="B40" s="6">
        <f t="shared" si="4"/>
        <v>1.8133333333333335</v>
      </c>
      <c r="C40" s="6">
        <f t="shared" si="5"/>
        <v>3.8666666666666671</v>
      </c>
      <c r="D40" s="6">
        <f t="shared" si="6"/>
        <v>9.01</v>
      </c>
      <c r="E40" s="6"/>
      <c r="F40" t="s">
        <v>14</v>
      </c>
      <c r="G40" s="6">
        <f t="shared" si="7"/>
        <v>1.4933333333333332</v>
      </c>
      <c r="H40" s="6">
        <f t="shared" si="0"/>
        <v>2.2766666666666668</v>
      </c>
      <c r="I40" s="6">
        <f t="shared" si="1"/>
        <v>4.623333333333334</v>
      </c>
      <c r="J40" s="6"/>
      <c r="L40" t="s">
        <v>13</v>
      </c>
      <c r="M40" s="8">
        <f t="shared" si="8"/>
        <v>0.28378395538390194</v>
      </c>
      <c r="N40" s="8">
        <f t="shared" si="9"/>
        <v>0.31659648345067493</v>
      </c>
      <c r="O40" s="8">
        <f t="shared" si="10"/>
        <v>0.22912878474779158</v>
      </c>
      <c r="P40" s="6"/>
      <c r="Q40" t="s">
        <v>14</v>
      </c>
      <c r="R40" s="8">
        <f t="shared" si="11"/>
        <v>0.21385353243127322</v>
      </c>
      <c r="S40" s="8">
        <f t="shared" si="2"/>
        <v>0.16772994167212182</v>
      </c>
      <c r="T40" s="8">
        <f t="shared" si="3"/>
        <v>0.21825062046494498</v>
      </c>
      <c r="U40" s="8"/>
      <c r="V40" s="8"/>
    </row>
    <row r="41" spans="1:32">
      <c r="A41" t="s">
        <v>16</v>
      </c>
      <c r="B41" s="6">
        <f>AVERAGE(B6,M6,Y6)</f>
        <v>1.92</v>
      </c>
      <c r="C41" s="6">
        <f t="shared" si="5"/>
        <v>4.18</v>
      </c>
      <c r="D41" s="6">
        <f t="shared" si="6"/>
        <v>9.3233333333333341</v>
      </c>
      <c r="E41" s="6"/>
      <c r="F41" t="s">
        <v>17</v>
      </c>
      <c r="G41" s="6">
        <f t="shared" si="7"/>
        <v>1.5366666666666664</v>
      </c>
      <c r="H41" s="6">
        <f t="shared" si="0"/>
        <v>2.2566666666666664</v>
      </c>
      <c r="I41" s="6">
        <f t="shared" si="1"/>
        <v>5.1366666666666667</v>
      </c>
      <c r="J41" s="6"/>
      <c r="L41" t="s">
        <v>16</v>
      </c>
      <c r="M41" s="8">
        <f t="shared" si="8"/>
        <v>0.10816653826391968</v>
      </c>
      <c r="N41" s="8">
        <f t="shared" si="9"/>
        <v>0.16370705543744921</v>
      </c>
      <c r="O41" s="8">
        <f t="shared" si="10"/>
        <v>0.20526405757787566</v>
      </c>
      <c r="P41" s="6"/>
      <c r="Q41" t="s">
        <v>17</v>
      </c>
      <c r="R41" s="8">
        <f t="shared" si="11"/>
        <v>0.15947831618540914</v>
      </c>
      <c r="S41" s="8">
        <f t="shared" si="2"/>
        <v>0.33291640592396898</v>
      </c>
      <c r="T41" s="8">
        <f t="shared" si="3"/>
        <v>0.34034296427770205</v>
      </c>
      <c r="U41" s="8"/>
      <c r="V41" s="8"/>
    </row>
    <row r="42" spans="1:32">
      <c r="M42" s="6"/>
      <c r="N42" s="6"/>
      <c r="O42" s="6"/>
      <c r="P42" s="6"/>
      <c r="R42" s="6"/>
      <c r="S42" s="6"/>
      <c r="T42" s="6"/>
      <c r="U42" s="6"/>
      <c r="V42" s="6"/>
    </row>
    <row r="43" spans="1:32">
      <c r="M43" s="6"/>
      <c r="N43" s="6"/>
      <c r="O43" s="6"/>
      <c r="P43" s="6"/>
      <c r="R43" s="6"/>
      <c r="S43" s="6"/>
      <c r="T43" s="6"/>
      <c r="U43" s="6"/>
      <c r="V43" s="6"/>
    </row>
    <row r="44" spans="1:32">
      <c r="A44" t="s">
        <v>20</v>
      </c>
      <c r="B44" s="6">
        <f>AVERAGE(B9,M9,Y9)</f>
        <v>1.8433333333333335</v>
      </c>
      <c r="C44" s="6">
        <f t="shared" ref="C44:C47" si="12">AVERAGE(C9,N9,Z9)</f>
        <v>4.0233333333333334</v>
      </c>
      <c r="D44" s="6">
        <f t="shared" ref="D44:D47" si="13">AVERAGE(D9,O9,AA9)</f>
        <v>8.8933333333333326</v>
      </c>
      <c r="F44" t="s">
        <v>21</v>
      </c>
      <c r="G44" s="6">
        <f>AVERAGE(G9,R9,AD9)</f>
        <v>1.43</v>
      </c>
      <c r="H44" s="6">
        <f t="shared" ref="H44:H47" si="14">AVERAGE(H9,S9,AE9)</f>
        <v>2.1766666666666667</v>
      </c>
      <c r="I44" s="6">
        <f t="shared" ref="I44:I47" si="15">AVERAGE(I9,T9,AF9)</f>
        <v>3.6733333333333333</v>
      </c>
      <c r="J44" s="6"/>
      <c r="L44" t="s">
        <v>20</v>
      </c>
      <c r="M44" s="8">
        <f>STDEV(B9,M9,Y9)</f>
        <v>0.36226141573915005</v>
      </c>
      <c r="N44" s="8">
        <f t="shared" ref="N44:N47" si="16">STDEV(C9,N9,Z9)</f>
        <v>0.20033305601755616</v>
      </c>
      <c r="O44" s="8">
        <f>STDEV(D9,O9,AA9)</f>
        <v>0.28307831660749538</v>
      </c>
      <c r="P44" s="6"/>
      <c r="Q44" t="s">
        <v>21</v>
      </c>
      <c r="R44" s="8">
        <f>STDEV(G9,R9,AD9)</f>
        <v>0.22338307903688789</v>
      </c>
      <c r="S44" s="8">
        <f t="shared" ref="S44:S47" si="17">STDEV(H9,S9,AE9)</f>
        <v>0.19425069712444637</v>
      </c>
      <c r="T44" s="8">
        <f>STDEV(I9,T9,AF9)</f>
        <v>0.21779194965226178</v>
      </c>
      <c r="U44" s="8"/>
      <c r="V44" s="8"/>
    </row>
    <row r="45" spans="1:32">
      <c r="A45" t="s">
        <v>22</v>
      </c>
      <c r="B45" s="6">
        <f t="shared" ref="B45:B47" si="18">AVERAGE(B10,M10,Y10)</f>
        <v>1.95</v>
      </c>
      <c r="C45" s="6">
        <f t="shared" si="12"/>
        <v>5.2133333333333338</v>
      </c>
      <c r="D45" s="6">
        <f t="shared" si="13"/>
        <v>9.3533333333333335</v>
      </c>
      <c r="F45" t="s">
        <v>23</v>
      </c>
      <c r="G45" s="6">
        <f t="shared" ref="G45:G47" si="19">AVERAGE(G10,R10,AD10)</f>
        <v>1.6199999999999999</v>
      </c>
      <c r="H45" s="6">
        <f t="shared" si="14"/>
        <v>3.0633333333333339</v>
      </c>
      <c r="I45" s="6">
        <f t="shared" si="15"/>
        <v>5.253333333333333</v>
      </c>
      <c r="J45" s="6"/>
      <c r="L45" t="s">
        <v>22</v>
      </c>
      <c r="M45" s="8">
        <f t="shared" ref="M45:M47" si="20">STDEV(B10,M10,Y10)</f>
        <v>0.24576411454888927</v>
      </c>
      <c r="N45" s="8">
        <f t="shared" si="16"/>
        <v>0.19604421270043465</v>
      </c>
      <c r="O45" s="8">
        <f t="shared" ref="O45:O47" si="21">STDEV(D10,O10,AA10)</f>
        <v>0.18339392937971902</v>
      </c>
      <c r="P45" s="6"/>
      <c r="Q45" t="s">
        <v>23</v>
      </c>
      <c r="R45" s="8">
        <f t="shared" ref="R45:R47" si="22">STDEV(G10,R10,AD10)</f>
        <v>0.14730919862656236</v>
      </c>
      <c r="S45" s="8">
        <f t="shared" si="17"/>
        <v>0.10016652800877809</v>
      </c>
      <c r="T45" s="8">
        <f t="shared" ref="T45:T47" si="23">STDEV(I10,T10,AF10)</f>
        <v>0.20550750189064473</v>
      </c>
      <c r="U45" s="8"/>
      <c r="V45" s="8"/>
    </row>
    <row r="46" spans="1:32">
      <c r="A46" t="s">
        <v>24</v>
      </c>
      <c r="B46" s="6">
        <f t="shared" si="18"/>
        <v>2.0133333333333332</v>
      </c>
      <c r="C46" s="6">
        <f t="shared" si="12"/>
        <v>5.4499999999999993</v>
      </c>
      <c r="D46" s="6">
        <f t="shared" si="13"/>
        <v>10.976666666666667</v>
      </c>
      <c r="F46" t="s">
        <v>14</v>
      </c>
      <c r="G46" s="6">
        <f t="shared" si="19"/>
        <v>1.72</v>
      </c>
      <c r="H46" s="6">
        <f t="shared" si="14"/>
        <v>3.9333333333333336</v>
      </c>
      <c r="I46" s="6">
        <f t="shared" si="15"/>
        <v>6.87</v>
      </c>
      <c r="J46" s="6"/>
      <c r="L46" t="s">
        <v>24</v>
      </c>
      <c r="M46" s="8">
        <f t="shared" si="20"/>
        <v>0.12503332889007379</v>
      </c>
      <c r="N46" s="8">
        <f t="shared" si="16"/>
        <v>0.25357444666211915</v>
      </c>
      <c r="O46" s="8">
        <f t="shared" si="21"/>
        <v>0.25929391302792554</v>
      </c>
      <c r="P46" s="6"/>
      <c r="Q46" t="s">
        <v>14</v>
      </c>
      <c r="R46" s="8">
        <f t="shared" si="22"/>
        <v>0.30265491900842911</v>
      </c>
      <c r="S46" s="8">
        <f t="shared" si="17"/>
        <v>0.23245071162148198</v>
      </c>
      <c r="T46" s="8">
        <f t="shared" si="23"/>
        <v>0.19924858845171312</v>
      </c>
      <c r="U46" s="8"/>
      <c r="V46" s="8"/>
    </row>
    <row r="47" spans="1:32">
      <c r="A47" t="s">
        <v>25</v>
      </c>
      <c r="B47" s="6">
        <f t="shared" si="18"/>
        <v>2.11</v>
      </c>
      <c r="C47" s="6">
        <f t="shared" si="12"/>
        <v>6.21</v>
      </c>
      <c r="D47" s="6">
        <f t="shared" si="13"/>
        <v>12.576666666666668</v>
      </c>
      <c r="F47" t="s">
        <v>17</v>
      </c>
      <c r="G47" s="6">
        <f t="shared" si="19"/>
        <v>1.79</v>
      </c>
      <c r="H47" s="6">
        <f t="shared" si="14"/>
        <v>4.12</v>
      </c>
      <c r="I47" s="6">
        <f t="shared" si="15"/>
        <v>10.063333333333333</v>
      </c>
      <c r="J47" s="6"/>
      <c r="L47" t="s">
        <v>25</v>
      </c>
      <c r="M47" s="8">
        <f t="shared" si="20"/>
        <v>0.11135528725660054</v>
      </c>
      <c r="N47" s="8">
        <f t="shared" si="16"/>
        <v>0.22869193252058526</v>
      </c>
      <c r="O47" s="8">
        <f t="shared" si="21"/>
        <v>0.26006409466386016</v>
      </c>
      <c r="P47" s="6"/>
      <c r="Q47" t="s">
        <v>17</v>
      </c>
      <c r="R47" s="8">
        <f t="shared" si="22"/>
        <v>0.25999999999999934</v>
      </c>
      <c r="S47" s="8">
        <f t="shared" si="17"/>
        <v>0.19157244060667994</v>
      </c>
      <c r="T47" s="8">
        <f t="shared" si="23"/>
        <v>0.20550750189064479</v>
      </c>
      <c r="U47" s="8"/>
      <c r="V47" s="8"/>
    </row>
    <row r="48" spans="1:32">
      <c r="M48" s="6"/>
      <c r="N48" s="6"/>
      <c r="O48" s="6"/>
      <c r="P48" s="6"/>
      <c r="R48" s="6"/>
      <c r="S48" s="6"/>
      <c r="T48" s="6"/>
      <c r="U48" s="6"/>
      <c r="V48" s="6"/>
    </row>
    <row r="49" spans="1:22">
      <c r="M49" s="6"/>
      <c r="N49" s="6"/>
      <c r="O49" s="6"/>
      <c r="P49" s="6"/>
      <c r="R49" s="6"/>
      <c r="S49" s="6"/>
      <c r="T49" s="6"/>
      <c r="U49" s="6"/>
      <c r="V49" s="6"/>
    </row>
    <row r="50" spans="1:22">
      <c r="A50" t="s">
        <v>26</v>
      </c>
      <c r="B50" s="6">
        <f>AVERAGE(B15,M15,Y15)</f>
        <v>1.2333333333333334</v>
      </c>
      <c r="C50" s="6">
        <f t="shared" ref="C50:C53" si="24">AVERAGE(C15,N15,Z15)</f>
        <v>2.0133333333333332</v>
      </c>
      <c r="D50" s="6">
        <f t="shared" ref="D50:D53" si="25">AVERAGE(D15,O15,AA15)</f>
        <v>3.1666666666666665</v>
      </c>
      <c r="E50" s="6"/>
      <c r="F50" t="s">
        <v>21</v>
      </c>
      <c r="G50" s="6">
        <f>AVERAGE(G15,R15,AD15)</f>
        <v>1.0733333333333333</v>
      </c>
      <c r="H50" s="6">
        <f t="shared" ref="H50:H53" si="26">AVERAGE(H15,S15,AE15)</f>
        <v>1.3399999999999999</v>
      </c>
      <c r="I50" s="6">
        <f t="shared" ref="I50:I53" si="27">AVERAGE(I15,T15,AF15)</f>
        <v>1.6500000000000001</v>
      </c>
      <c r="J50" s="6"/>
      <c r="L50" t="s">
        <v>26</v>
      </c>
      <c r="M50" s="8">
        <f>STDEV(B15,M15,Y15)</f>
        <v>0.1457166199626293</v>
      </c>
      <c r="N50" s="8">
        <f t="shared" ref="N50:N53" si="28">STDEV(C15,N15,Z15)</f>
        <v>0.14571661996262922</v>
      </c>
      <c r="O50" s="8">
        <f t="shared" ref="O50:O53" si="29">STDEV(D15,O15,AA15)</f>
        <v>0.16165807537309509</v>
      </c>
      <c r="P50" s="6"/>
      <c r="Q50" t="s">
        <v>21</v>
      </c>
      <c r="R50" s="8">
        <f>STDEV(G15,R15,AD15)</f>
        <v>5.8594652770823076E-2</v>
      </c>
      <c r="S50" s="8">
        <f t="shared" ref="S50:S53" si="30">STDEV(H15,S15,AE15)</f>
        <v>0.17349351572897606</v>
      </c>
      <c r="T50" s="8">
        <f t="shared" ref="T50:T53" si="31">STDEV(I15,T15,AF15)</f>
        <v>0.25159491250818233</v>
      </c>
      <c r="U50" s="8"/>
      <c r="V50" s="8"/>
    </row>
    <row r="51" spans="1:22">
      <c r="A51" t="s">
        <v>27</v>
      </c>
      <c r="B51" s="6">
        <f t="shared" ref="B51:B53" si="32">AVERAGE(B16,M16,Y16)</f>
        <v>1.5599999999999998</v>
      </c>
      <c r="C51" s="6">
        <f t="shared" si="24"/>
        <v>2.2633333333333332</v>
      </c>
      <c r="D51" s="6">
        <f t="shared" si="25"/>
        <v>3.5700000000000003</v>
      </c>
      <c r="E51" s="6"/>
      <c r="F51" t="s">
        <v>11</v>
      </c>
      <c r="G51" s="6">
        <f t="shared" ref="G51:G53" si="33">AVERAGE(G16,R16,AD16)</f>
        <v>1.18</v>
      </c>
      <c r="H51" s="6">
        <f t="shared" si="26"/>
        <v>1.5766666666666669</v>
      </c>
      <c r="I51" s="6">
        <f t="shared" si="27"/>
        <v>2.17</v>
      </c>
      <c r="J51" s="6"/>
      <c r="L51" t="s">
        <v>27</v>
      </c>
      <c r="M51" s="8">
        <f t="shared" ref="M51:M53" si="34">STDEV(B16,M16,Y16)</f>
        <v>0.19697715603592478</v>
      </c>
      <c r="N51" s="8">
        <f t="shared" si="28"/>
        <v>0.20207259421636906</v>
      </c>
      <c r="O51" s="8">
        <f t="shared" si="29"/>
        <v>0.34073450074801637</v>
      </c>
      <c r="P51" s="6"/>
      <c r="Q51" t="s">
        <v>11</v>
      </c>
      <c r="R51" s="8">
        <f t="shared" ref="R51:R53" si="35">STDEV(G16,R16,AD16)</f>
        <v>9.6436507609929514E-2</v>
      </c>
      <c r="S51" s="8">
        <f t="shared" si="30"/>
        <v>0.30022213997860442</v>
      </c>
      <c r="T51" s="8">
        <f t="shared" si="31"/>
        <v>0.17349351572897467</v>
      </c>
      <c r="U51" s="8"/>
      <c r="V51" s="8"/>
    </row>
    <row r="52" spans="1:22">
      <c r="A52" t="s">
        <v>28</v>
      </c>
      <c r="B52" s="6">
        <f t="shared" si="32"/>
        <v>1.6300000000000001</v>
      </c>
      <c r="C52" s="6">
        <f t="shared" si="24"/>
        <v>2.6799999999999997</v>
      </c>
      <c r="D52" s="6">
        <f t="shared" si="25"/>
        <v>3.9533333333333331</v>
      </c>
      <c r="E52" s="6"/>
      <c r="F52" t="s">
        <v>14</v>
      </c>
      <c r="G52" s="6">
        <f t="shared" si="33"/>
        <v>1.343333333333333</v>
      </c>
      <c r="H52" s="6">
        <f t="shared" si="26"/>
        <v>1.656666666666667</v>
      </c>
      <c r="I52" s="6">
        <f t="shared" si="27"/>
        <v>2.456666666666667</v>
      </c>
      <c r="J52" s="6"/>
      <c r="L52" t="s">
        <v>28</v>
      </c>
      <c r="M52" s="8">
        <f t="shared" si="34"/>
        <v>0.26286878856189694</v>
      </c>
      <c r="N52" s="8">
        <f t="shared" si="28"/>
        <v>0.21931712199461295</v>
      </c>
      <c r="O52" s="8">
        <f t="shared" si="29"/>
        <v>0.36678785875943792</v>
      </c>
      <c r="P52" s="6"/>
      <c r="Q52" t="s">
        <v>14</v>
      </c>
      <c r="R52" s="8">
        <f t="shared" si="35"/>
        <v>0.1457166199626293</v>
      </c>
      <c r="S52" s="8">
        <f t="shared" si="30"/>
        <v>0.24846193538112182</v>
      </c>
      <c r="T52" s="8">
        <f t="shared" si="31"/>
        <v>0.2437895267096872</v>
      </c>
      <c r="U52" s="8"/>
      <c r="V52" s="8"/>
    </row>
    <row r="53" spans="1:22">
      <c r="A53" t="s">
        <v>29</v>
      </c>
      <c r="B53" s="6">
        <f t="shared" si="32"/>
        <v>1.7066666666666668</v>
      </c>
      <c r="C53" s="6">
        <f t="shared" si="24"/>
        <v>2.78</v>
      </c>
      <c r="D53" s="6">
        <f t="shared" si="25"/>
        <v>4.1366666666666667</v>
      </c>
      <c r="E53" s="6"/>
      <c r="F53" t="s">
        <v>17</v>
      </c>
      <c r="G53" s="6">
        <f t="shared" si="33"/>
        <v>1.343333333333333</v>
      </c>
      <c r="H53" s="6">
        <f t="shared" si="26"/>
        <v>1.96</v>
      </c>
      <c r="I53" s="6">
        <f t="shared" si="27"/>
        <v>3.1233333333333331</v>
      </c>
      <c r="J53" s="6"/>
      <c r="L53" t="s">
        <v>29</v>
      </c>
      <c r="M53" s="8">
        <f t="shared" si="34"/>
        <v>0.22810816147900792</v>
      </c>
      <c r="N53" s="8">
        <f t="shared" si="28"/>
        <v>0.22338307903688689</v>
      </c>
      <c r="O53" s="8">
        <f t="shared" si="29"/>
        <v>0.2107921567168318</v>
      </c>
      <c r="P53" s="6"/>
      <c r="Q53" t="s">
        <v>17</v>
      </c>
      <c r="R53" s="8">
        <f t="shared" si="35"/>
        <v>0.24006943440041231</v>
      </c>
      <c r="S53" s="8">
        <f t="shared" si="30"/>
        <v>0.18248287590894657</v>
      </c>
      <c r="T53" s="8">
        <f t="shared" si="31"/>
        <v>0.16165807537309534</v>
      </c>
      <c r="U53" s="8"/>
      <c r="V53" s="8"/>
    </row>
    <row r="54" spans="1:22">
      <c r="M54" s="6"/>
      <c r="N54" s="6"/>
      <c r="O54" s="6"/>
      <c r="P54" s="6"/>
      <c r="R54" s="6"/>
      <c r="S54" s="6"/>
      <c r="T54" s="6"/>
      <c r="U54" s="6"/>
      <c r="V54" s="6"/>
    </row>
    <row r="55" spans="1:22">
      <c r="M55" s="6"/>
      <c r="N55" s="6"/>
      <c r="O55" s="6"/>
      <c r="P55" s="6"/>
      <c r="R55" s="6"/>
      <c r="S55" s="6"/>
      <c r="T55" s="6"/>
      <c r="U55" s="6"/>
      <c r="V55" s="6"/>
    </row>
    <row r="56" spans="1:22">
      <c r="A56" t="s">
        <v>31</v>
      </c>
      <c r="B56" s="6">
        <f>AVERAGE(B21,M21,Y21)</f>
        <v>1.9733333333333334</v>
      </c>
      <c r="C56" s="6">
        <f t="shared" ref="C56:C59" si="36">AVERAGE(C21,N21,Z21)</f>
        <v>5.72</v>
      </c>
      <c r="D56" s="6">
        <f t="shared" ref="D56:D59" si="37">AVERAGE(D21,O21,AA21)</f>
        <v>12.06</v>
      </c>
      <c r="E56" s="6"/>
      <c r="F56" t="s">
        <v>21</v>
      </c>
      <c r="G56" s="6">
        <f>AVERAGE(G21,R21,AD21)</f>
        <v>1.45</v>
      </c>
      <c r="H56" s="6">
        <f t="shared" ref="H56:H59" si="38">AVERAGE(H21,S21,AE21)</f>
        <v>2.86</v>
      </c>
      <c r="I56" s="6">
        <f t="shared" ref="I56:I59" si="39">AVERAGE(I21,T21,AF21)</f>
        <v>4.7566666666666668</v>
      </c>
      <c r="J56" s="6"/>
      <c r="L56" t="s">
        <v>31</v>
      </c>
      <c r="M56" s="8">
        <f>STDEV(B21,M21,Y21)</f>
        <v>0.19139836293274115</v>
      </c>
      <c r="N56" s="8">
        <f t="shared" ref="N56:N59" si="40">STDEV(C21,N21,Z21)</f>
        <v>0.22605309110914654</v>
      </c>
      <c r="O56" s="8">
        <f t="shared" ref="O56:O59" si="41">STDEV(D21,O21,AA21)</f>
        <v>0.2306512518934157</v>
      </c>
      <c r="P56" s="6"/>
      <c r="Q56" t="s">
        <v>21</v>
      </c>
      <c r="R56" s="8">
        <f>STDEV(G21,R21,AD21)</f>
        <v>0.22869193252058789</v>
      </c>
      <c r="S56" s="8">
        <f t="shared" ref="S56:S59" si="42">STDEV(H21,S21,AE21)</f>
        <v>0.17691806012954139</v>
      </c>
      <c r="T56" s="8">
        <f t="shared" ref="T56:T59" si="43">STDEV(I21,T21,AF21)</f>
        <v>0.2753785273643049</v>
      </c>
      <c r="U56" s="8"/>
      <c r="V56" s="8"/>
    </row>
    <row r="57" spans="1:22">
      <c r="A57" s="5" t="s">
        <v>32</v>
      </c>
      <c r="B57" s="6">
        <f t="shared" ref="B57:B58" si="44">AVERAGE(B22,M22,Y22)</f>
        <v>2.226666666666667</v>
      </c>
      <c r="C57" s="6">
        <f t="shared" si="36"/>
        <v>6.98</v>
      </c>
      <c r="D57" s="6">
        <f t="shared" si="37"/>
        <v>14.12</v>
      </c>
      <c r="E57" s="6"/>
      <c r="F57" s="5" t="s">
        <v>11</v>
      </c>
      <c r="G57" s="6">
        <f t="shared" ref="G57:G59" si="45">AVERAGE(G22,R22,AD22)</f>
        <v>1.8933333333333333</v>
      </c>
      <c r="H57" s="6">
        <f t="shared" si="38"/>
        <v>3.8566666666666669</v>
      </c>
      <c r="I57" s="6">
        <f t="shared" si="39"/>
        <v>6.8233333333333333</v>
      </c>
      <c r="J57" s="6"/>
      <c r="L57" s="5" t="s">
        <v>32</v>
      </c>
      <c r="M57" s="8">
        <f t="shared" ref="M57:M59" si="46">STDEV(B22,M22,Y22)</f>
        <v>0.20744477176668821</v>
      </c>
      <c r="N57" s="8">
        <f t="shared" si="40"/>
        <v>0.20074859899884742</v>
      </c>
      <c r="O57" s="8">
        <f t="shared" si="41"/>
        <v>0.20808652046684778</v>
      </c>
      <c r="P57" s="6"/>
      <c r="Q57" s="5" t="s">
        <v>11</v>
      </c>
      <c r="R57" s="8">
        <f t="shared" ref="R57:R59" si="47">STDEV(G22,R22,AD22)</f>
        <v>0.21962088546705505</v>
      </c>
      <c r="S57" s="8">
        <f t="shared" si="42"/>
        <v>9.0737717258774761E-2</v>
      </c>
      <c r="T57" s="8">
        <f t="shared" si="43"/>
        <v>0.17214335111567144</v>
      </c>
      <c r="U57" s="8"/>
      <c r="V57" s="8"/>
    </row>
    <row r="58" spans="1:22">
      <c r="A58" s="5" t="s">
        <v>33</v>
      </c>
      <c r="B58" s="6">
        <f t="shared" si="44"/>
        <v>2.8633333333333333</v>
      </c>
      <c r="C58" s="6">
        <f>AVERAGE(C23,N23,Z23)</f>
        <v>6.5433333333333339</v>
      </c>
      <c r="D58" s="6">
        <f t="shared" si="37"/>
        <v>13.909999999999998</v>
      </c>
      <c r="E58" s="6"/>
      <c r="F58" s="5" t="s">
        <v>14</v>
      </c>
      <c r="G58" s="6">
        <f t="shared" si="45"/>
        <v>2.1633333333333336</v>
      </c>
      <c r="H58" s="6">
        <f t="shared" si="38"/>
        <v>5.336666666666666</v>
      </c>
      <c r="I58" s="6">
        <f t="shared" si="39"/>
        <v>11.209999999999999</v>
      </c>
      <c r="J58" s="6"/>
      <c r="L58" s="5" t="s">
        <v>33</v>
      </c>
      <c r="M58" s="8">
        <f t="shared" si="46"/>
        <v>0.20231987873991375</v>
      </c>
      <c r="N58" s="8">
        <f t="shared" si="40"/>
        <v>0.2608320021265283</v>
      </c>
      <c r="O58" s="8">
        <f t="shared" si="41"/>
        <v>0.22516660498395336</v>
      </c>
      <c r="P58" s="6"/>
      <c r="Q58" s="5" t="s">
        <v>14</v>
      </c>
      <c r="R58" s="8">
        <f t="shared" si="47"/>
        <v>0.16165807537309534</v>
      </c>
      <c r="S58" s="8">
        <f t="shared" si="42"/>
        <v>0.23544284515213726</v>
      </c>
      <c r="T58" s="8">
        <f t="shared" si="43"/>
        <v>0.22869193252058626</v>
      </c>
      <c r="U58" s="8"/>
      <c r="V58" s="8"/>
    </row>
    <row r="59" spans="1:22">
      <c r="A59" s="5" t="s">
        <v>34</v>
      </c>
      <c r="B59" s="6">
        <f>AVERAGE(B24,M24,Y24)</f>
        <v>3.1199999999999997</v>
      </c>
      <c r="C59" s="6">
        <f t="shared" si="36"/>
        <v>7.56</v>
      </c>
      <c r="D59" s="6">
        <f t="shared" si="37"/>
        <v>15.246666666666664</v>
      </c>
      <c r="E59" s="6"/>
      <c r="F59" s="5" t="s">
        <v>17</v>
      </c>
      <c r="G59" s="6">
        <f t="shared" si="45"/>
        <v>2.6766666666666663</v>
      </c>
      <c r="H59" s="6">
        <f t="shared" si="38"/>
        <v>7.3466666666666667</v>
      </c>
      <c r="I59" s="6">
        <f t="shared" si="39"/>
        <v>15.026666666666666</v>
      </c>
      <c r="J59" s="6"/>
      <c r="L59" s="5" t="s">
        <v>34</v>
      </c>
      <c r="M59" s="8">
        <f t="shared" si="46"/>
        <v>0.18520259177452142</v>
      </c>
      <c r="N59" s="8">
        <f t="shared" si="40"/>
        <v>0.27838821814150105</v>
      </c>
      <c r="O59" s="8">
        <f t="shared" si="41"/>
        <v>0.2468467810876484</v>
      </c>
      <c r="P59" s="6"/>
      <c r="Q59" s="5" t="s">
        <v>17</v>
      </c>
      <c r="R59" s="8">
        <f t="shared" si="47"/>
        <v>0.23115651263447742</v>
      </c>
      <c r="S59" s="8">
        <f t="shared" si="42"/>
        <v>0.18147543451754947</v>
      </c>
      <c r="T59" s="8">
        <f t="shared" si="43"/>
        <v>0.26501572280401281</v>
      </c>
      <c r="U59" s="8"/>
      <c r="V59" s="8"/>
    </row>
    <row r="60" spans="1:22">
      <c r="M60" s="6"/>
      <c r="N60" s="6"/>
      <c r="O60" s="6"/>
      <c r="P60" s="6"/>
      <c r="R60" s="6"/>
      <c r="S60" s="6"/>
      <c r="T60" s="6"/>
      <c r="U60" s="6"/>
      <c r="V60" s="6"/>
    </row>
    <row r="61" spans="1:22">
      <c r="A61" t="s">
        <v>35</v>
      </c>
      <c r="B61" s="6">
        <f>AVERAGE(B26,M26,Y26)</f>
        <v>1.3199999999999998</v>
      </c>
      <c r="C61" s="6">
        <f>AVERAGE(C26,N26,Z26)</f>
        <v>1.8366666666666667</v>
      </c>
      <c r="D61" s="6">
        <f>AVERAGE(D26,O26,AA26)</f>
        <v>2.4333333333333331</v>
      </c>
      <c r="E61" s="6"/>
      <c r="F61" t="s">
        <v>21</v>
      </c>
      <c r="G61" s="6">
        <f>AVERAGE(G26,R26,AD26)</f>
        <v>1.22</v>
      </c>
      <c r="H61" s="6">
        <f t="shared" ref="H61:H64" si="48">AVERAGE(H26,S26,AE26)</f>
        <v>1.42</v>
      </c>
      <c r="I61" s="6">
        <f t="shared" ref="I61:I64" si="49">AVERAGE(I26,T26,AF26)</f>
        <v>1.7599999999999998</v>
      </c>
      <c r="J61" s="6"/>
      <c r="L61" t="s">
        <v>35</v>
      </c>
      <c r="M61" s="8">
        <f>STDEV(B26,M26,Y26)</f>
        <v>0.15874507866387544</v>
      </c>
      <c r="N61" s="8">
        <f t="shared" ref="N61:N64" si="50">STDEV(C26,N26,Z26)</f>
        <v>0.26633312473917437</v>
      </c>
      <c r="O61" s="8">
        <f t="shared" ref="O61:O64" si="51">STDEV(D26,O26,AA26)</f>
        <v>0.16165807537309534</v>
      </c>
      <c r="P61" s="6"/>
      <c r="Q61" t="s">
        <v>21</v>
      </c>
      <c r="R61" s="8">
        <f>STDEV(G26,R26,AD26)</f>
        <v>0.10583005244258371</v>
      </c>
      <c r="S61" s="8">
        <f t="shared" ref="S61:S64" si="52">STDEV(H26,S26,AE26)</f>
        <v>0.1493318452306808</v>
      </c>
      <c r="T61" s="8">
        <f t="shared" ref="T61:T64" si="53">STDEV(I26,T26,AF26)</f>
        <v>0.20999999999999996</v>
      </c>
      <c r="U61" s="8"/>
      <c r="V61" s="8"/>
    </row>
    <row r="62" spans="1:22">
      <c r="A62" s="5" t="s">
        <v>37</v>
      </c>
      <c r="B62" s="6">
        <f t="shared" ref="B62:B63" si="54">AVERAGE(B27,M27,Y27)</f>
        <v>1.4733333333333334</v>
      </c>
      <c r="C62" s="6">
        <f t="shared" ref="C62:C64" si="55">AVERAGE(C27,N27,Z27)</f>
        <v>2.0366666666666666</v>
      </c>
      <c r="D62" s="6">
        <f t="shared" ref="D62:D64" si="56">AVERAGE(D27,O27,AA27)</f>
        <v>2.5833333333333335</v>
      </c>
      <c r="E62" s="6"/>
      <c r="F62" s="5" t="s">
        <v>11</v>
      </c>
      <c r="G62" s="6">
        <f t="shared" ref="G62:G64" si="57">AVERAGE(G27,R27,AD27)</f>
        <v>1.2333333333333332</v>
      </c>
      <c r="H62" s="6">
        <f t="shared" si="48"/>
        <v>1.6066666666666667</v>
      </c>
      <c r="I62" s="6">
        <f t="shared" si="49"/>
        <v>2.0066666666666664</v>
      </c>
      <c r="J62" s="6"/>
      <c r="L62" s="5" t="s">
        <v>37</v>
      </c>
      <c r="M62" s="8">
        <f t="shared" ref="M62:M64" si="58">STDEV(B27,M27,Y27)</f>
        <v>0.35232560697930176</v>
      </c>
      <c r="N62" s="8">
        <f t="shared" si="50"/>
        <v>0.24378952670968734</v>
      </c>
      <c r="O62" s="8">
        <f t="shared" si="51"/>
        <v>0.40698075302566089</v>
      </c>
      <c r="P62" s="6"/>
      <c r="Q62" s="5" t="s">
        <v>11</v>
      </c>
      <c r="R62" s="8">
        <f t="shared" ref="R62:R64" si="59">STDEV(G27,R27,AD27)</f>
        <v>0.12741009902410927</v>
      </c>
      <c r="S62" s="8">
        <f t="shared" si="52"/>
        <v>0.22188585654190088</v>
      </c>
      <c r="T62" s="8">
        <f t="shared" si="53"/>
        <v>0.22233608194203058</v>
      </c>
      <c r="U62" s="8"/>
      <c r="V62" s="8"/>
    </row>
    <row r="63" spans="1:22">
      <c r="A63" s="5" t="s">
        <v>38</v>
      </c>
      <c r="B63" s="6">
        <f t="shared" si="54"/>
        <v>1.4833333333333334</v>
      </c>
      <c r="C63" s="6">
        <f t="shared" si="55"/>
        <v>2.44</v>
      </c>
      <c r="D63" s="6">
        <f t="shared" si="56"/>
        <v>3.9899999999999998</v>
      </c>
      <c r="E63" s="6"/>
      <c r="F63" s="5" t="s">
        <v>14</v>
      </c>
      <c r="G63" s="6">
        <f t="shared" si="57"/>
        <v>1.29</v>
      </c>
      <c r="H63" s="6">
        <f t="shared" si="48"/>
        <v>1.7133333333333336</v>
      </c>
      <c r="I63" s="6">
        <f t="shared" si="49"/>
        <v>2.11</v>
      </c>
      <c r="J63" s="6"/>
      <c r="L63" s="5" t="s">
        <v>38</v>
      </c>
      <c r="M63" s="8">
        <f t="shared" si="58"/>
        <v>0.21962088546705563</v>
      </c>
      <c r="N63" s="8">
        <f t="shared" si="50"/>
        <v>0.20663978319771831</v>
      </c>
      <c r="O63" s="8">
        <f t="shared" si="51"/>
        <v>0.29137604568666936</v>
      </c>
      <c r="P63" s="6"/>
      <c r="Q63" s="5" t="s">
        <v>14</v>
      </c>
      <c r="R63" s="8">
        <f t="shared" si="59"/>
        <v>0.14106735979665888</v>
      </c>
      <c r="S63" s="8">
        <f t="shared" si="52"/>
        <v>0.16072751268321592</v>
      </c>
      <c r="T63" s="8">
        <f t="shared" si="53"/>
        <v>0.19078784028338916</v>
      </c>
      <c r="U63" s="8"/>
      <c r="V63" s="8"/>
    </row>
    <row r="64" spans="1:22">
      <c r="A64" s="5" t="s">
        <v>39</v>
      </c>
      <c r="B64" s="6">
        <f>AVERAGE(B29,M29,Y29)</f>
        <v>1.4799999999999998</v>
      </c>
      <c r="C64" s="6">
        <f t="shared" si="55"/>
        <v>2.5399999999999996</v>
      </c>
      <c r="D64" s="6">
        <f t="shared" si="56"/>
        <v>3.9933333333333336</v>
      </c>
      <c r="E64" s="6"/>
      <c r="F64" s="5" t="s">
        <v>40</v>
      </c>
      <c r="G64" s="6">
        <f t="shared" si="57"/>
        <v>1.2933333333333332</v>
      </c>
      <c r="H64" s="6">
        <f t="shared" si="48"/>
        <v>2.0266666666666668</v>
      </c>
      <c r="I64" s="6">
        <f t="shared" si="49"/>
        <v>3.0066666666666664</v>
      </c>
      <c r="J64" s="6"/>
      <c r="L64" s="5" t="s">
        <v>39</v>
      </c>
      <c r="M64" s="8">
        <f t="shared" si="58"/>
        <v>0.23515952032609863</v>
      </c>
      <c r="N64" s="8">
        <f t="shared" si="50"/>
        <v>0.28000000000000003</v>
      </c>
      <c r="O64" s="8">
        <f t="shared" si="51"/>
        <v>0.28219378684395841</v>
      </c>
      <c r="P64" s="6"/>
      <c r="Q64" s="5" t="s">
        <v>40</v>
      </c>
      <c r="R64" s="8">
        <f t="shared" si="59"/>
        <v>0.15176736583776285</v>
      </c>
      <c r="S64" s="8">
        <f t="shared" si="52"/>
        <v>0.31564748269760246</v>
      </c>
      <c r="T64" s="8">
        <f t="shared" si="53"/>
        <v>0.51964731629570859</v>
      </c>
      <c r="U64" s="8"/>
      <c r="V64" s="8"/>
    </row>
    <row r="65" spans="1:22">
      <c r="M65" s="6"/>
      <c r="N65" s="6"/>
      <c r="O65" s="6"/>
      <c r="P65" s="6"/>
      <c r="R65" s="6"/>
      <c r="S65" s="6"/>
      <c r="T65" s="6"/>
      <c r="U65" s="6"/>
      <c r="V65" s="6"/>
    </row>
    <row r="66" spans="1:22">
      <c r="M66" s="6"/>
      <c r="N66" s="6"/>
      <c r="O66" s="6"/>
      <c r="P66" s="6"/>
      <c r="R66" s="6"/>
      <c r="S66" s="6"/>
      <c r="T66" s="6"/>
      <c r="U66" s="6"/>
      <c r="V66" s="6"/>
    </row>
    <row r="67" spans="1:22">
      <c r="A67" s="5" t="s">
        <v>41</v>
      </c>
      <c r="B67" s="6">
        <f>AVERAGE(B32,M32,Y32)</f>
        <v>1.67</v>
      </c>
      <c r="C67" s="6">
        <f t="shared" ref="C67:C70" si="60">AVERAGE(C32,N32,Z32)</f>
        <v>3.0166666666666671</v>
      </c>
      <c r="D67" s="6">
        <f t="shared" ref="D67:D70" si="61">AVERAGE(D32,O32,AA32)</f>
        <v>5.9766666666666666</v>
      </c>
      <c r="E67" s="6"/>
      <c r="F67" s="5" t="s">
        <v>21</v>
      </c>
      <c r="G67" s="6">
        <f>AVERAGE(G32,R32,AD32)</f>
        <v>1.2433333333333334</v>
      </c>
      <c r="H67" s="6">
        <f t="shared" ref="H67:H70" si="62">AVERAGE(H32,S32,AE32)</f>
        <v>1.9799999999999998</v>
      </c>
      <c r="I67" s="6">
        <f t="shared" ref="I67:I70" si="63">AVERAGE(I32,T32,AF32)</f>
        <v>3.0766666666666667</v>
      </c>
      <c r="J67" s="6"/>
      <c r="L67" s="5" t="s">
        <v>41</v>
      </c>
      <c r="M67" s="8">
        <f>STDEV(B32,M32,Y32)</f>
        <v>0.28160255680657431</v>
      </c>
      <c r="N67" s="8">
        <f t="shared" ref="N67:N70" si="64">STDEV(C32,N32,Z32)</f>
        <v>0.14502873278538062</v>
      </c>
      <c r="O67" s="8">
        <f t="shared" ref="O67:O70" si="65">STDEV(D32,O32,AA32)</f>
        <v>0.22898325994127475</v>
      </c>
      <c r="P67" s="6"/>
      <c r="Q67" s="5" t="s">
        <v>21</v>
      </c>
      <c r="R67" s="8">
        <f>STDEV(G32,R32,AD32)</f>
        <v>9.2915732431775783E-2</v>
      </c>
      <c r="S67" s="8">
        <f t="shared" ref="S67:S70" si="66">STDEV(H32,S32,AE32)</f>
        <v>0.17578395831246935</v>
      </c>
      <c r="T67" s="8">
        <f t="shared" ref="T67:T70" si="67">STDEV(I32,T32,AF32)</f>
        <v>0.35444792753426185</v>
      </c>
      <c r="U67" s="8"/>
      <c r="V67" s="8"/>
    </row>
    <row r="68" spans="1:22">
      <c r="A68" t="s">
        <v>42</v>
      </c>
      <c r="B68" s="6">
        <f t="shared" ref="B68:B69" si="68">AVERAGE(B33,M33,Y33)</f>
        <v>1.656666666666667</v>
      </c>
      <c r="C68" s="6">
        <f t="shared" si="60"/>
        <v>3.2133333333333334</v>
      </c>
      <c r="D68" s="6">
        <f t="shared" si="61"/>
        <v>6.1466666666666674</v>
      </c>
      <c r="E68" s="6"/>
      <c r="F68" t="s">
        <v>23</v>
      </c>
      <c r="G68" s="6">
        <f t="shared" ref="G68:G70" si="69">AVERAGE(G33,R33,AD33)</f>
        <v>1.38</v>
      </c>
      <c r="H68" s="6">
        <f t="shared" si="62"/>
        <v>2.2866666666666666</v>
      </c>
      <c r="I68" s="6">
        <f t="shared" si="63"/>
        <v>4.123333333333334</v>
      </c>
      <c r="J68" s="6"/>
      <c r="L68" t="s">
        <v>42</v>
      </c>
      <c r="M68" s="8">
        <f t="shared" ref="M68:M70" si="70">STDEV(B33,M33,Y33)</f>
        <v>0.21571586249817551</v>
      </c>
      <c r="N68" s="8">
        <f t="shared" si="64"/>
        <v>0.20207259421636919</v>
      </c>
      <c r="O68" s="8">
        <f t="shared" si="65"/>
        <v>0.12220201853215584</v>
      </c>
      <c r="P68" s="6"/>
      <c r="Q68" t="s">
        <v>23</v>
      </c>
      <c r="R68" s="8">
        <f t="shared" ref="R68:R70" si="71">STDEV(G33,R33,AD33)</f>
        <v>0.14730919862656236</v>
      </c>
      <c r="S68" s="8">
        <f t="shared" si="66"/>
        <v>0.22501851775650245</v>
      </c>
      <c r="T68" s="8">
        <f t="shared" si="67"/>
        <v>0.26102362600602524</v>
      </c>
      <c r="U68" s="8"/>
      <c r="V68" s="8"/>
    </row>
    <row r="69" spans="1:22">
      <c r="A69" t="s">
        <v>43</v>
      </c>
      <c r="B69" s="6">
        <f t="shared" si="68"/>
        <v>2.0066666666666664</v>
      </c>
      <c r="C69" s="6">
        <f t="shared" si="60"/>
        <v>4.1366666666666667</v>
      </c>
      <c r="D69" s="6">
        <f t="shared" si="61"/>
        <v>9.9833333333333325</v>
      </c>
      <c r="E69" s="6"/>
      <c r="F69" t="s">
        <v>14</v>
      </c>
      <c r="G69" s="6">
        <f t="shared" si="69"/>
        <v>1.5200000000000002</v>
      </c>
      <c r="H69" s="6">
        <f t="shared" si="62"/>
        <v>3.14</v>
      </c>
      <c r="I69" s="6">
        <f t="shared" si="63"/>
        <v>6.4666666666666659</v>
      </c>
      <c r="J69" s="6"/>
      <c r="L69" t="s">
        <v>43</v>
      </c>
      <c r="M69" s="8">
        <f t="shared" si="70"/>
        <v>0.13503086067019396</v>
      </c>
      <c r="N69" s="8">
        <f t="shared" si="64"/>
        <v>0.26102362600602502</v>
      </c>
      <c r="O69" s="8">
        <f t="shared" si="65"/>
        <v>0.29022979401386939</v>
      </c>
      <c r="P69" s="6"/>
      <c r="Q69" t="s">
        <v>14</v>
      </c>
      <c r="R69" s="8">
        <f t="shared" si="71"/>
        <v>0.20999999999999849</v>
      </c>
      <c r="S69" s="8">
        <f t="shared" si="66"/>
        <v>0.27999999999999997</v>
      </c>
      <c r="T69" s="8">
        <f t="shared" si="67"/>
        <v>0.37434387043643896</v>
      </c>
      <c r="U69" s="8"/>
      <c r="V69" s="8"/>
    </row>
    <row r="70" spans="1:22">
      <c r="A70" t="s">
        <v>44</v>
      </c>
      <c r="B70" s="6">
        <f>AVERAGE(B35,M35,Y35)</f>
        <v>2.11</v>
      </c>
      <c r="C70" s="6">
        <f t="shared" si="60"/>
        <v>6.2133333333333338</v>
      </c>
      <c r="D70" s="6">
        <f t="shared" si="61"/>
        <v>12.576666666666666</v>
      </c>
      <c r="E70" s="6"/>
      <c r="F70" t="s">
        <v>17</v>
      </c>
      <c r="G70" s="6">
        <f t="shared" si="69"/>
        <v>1.8866666666666667</v>
      </c>
      <c r="H70" s="6">
        <f t="shared" si="62"/>
        <v>3.7699999999999996</v>
      </c>
      <c r="I70" s="6">
        <f t="shared" si="63"/>
        <v>7.2100000000000009</v>
      </c>
      <c r="J70" s="6"/>
      <c r="L70" t="s">
        <v>44</v>
      </c>
      <c r="M70" s="8">
        <f t="shared" si="70"/>
        <v>0.14730919862656236</v>
      </c>
      <c r="N70" s="8">
        <f t="shared" si="64"/>
        <v>0.32501282025996059</v>
      </c>
      <c r="O70" s="8">
        <f t="shared" si="65"/>
        <v>0.37978063843926152</v>
      </c>
      <c r="P70" s="6"/>
      <c r="Q70" t="s">
        <v>17</v>
      </c>
      <c r="R70" s="8">
        <f t="shared" si="71"/>
        <v>0.28431203515386672</v>
      </c>
      <c r="S70" s="8">
        <f t="shared" si="66"/>
        <v>0.39</v>
      </c>
      <c r="T70" s="8">
        <f t="shared" si="67"/>
        <v>0.35594943461115369</v>
      </c>
      <c r="U70" s="8"/>
      <c r="V70" s="8"/>
    </row>
  </sheetData>
  <phoneticPr fontId="8" type="noConversion"/>
  <pageMargins left="0.75" right="0.75" top="1" bottom="1" header="0.5" footer="0.5"/>
  <pageSetup scale="75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L24" sqref="L24"/>
    </sheetView>
  </sheetViews>
  <sheetFormatPr baseColWidth="10" defaultRowHeight="15" x14ac:dyDescent="0"/>
  <cols>
    <col min="1" max="1" width="27.83203125" customWidth="1"/>
    <col min="8" max="8" width="12.1640625" bestFit="1" customWidth="1"/>
  </cols>
  <sheetData>
    <row r="1" spans="1:7">
      <c r="A1" s="6" t="s">
        <v>0</v>
      </c>
      <c r="B1" s="7" t="s">
        <v>52</v>
      </c>
      <c r="C1" s="7" t="s">
        <v>53</v>
      </c>
      <c r="D1" s="7" t="s">
        <v>54</v>
      </c>
      <c r="E1" s="6"/>
      <c r="F1" s="6" t="s">
        <v>47</v>
      </c>
      <c r="G1" s="6" t="s">
        <v>48</v>
      </c>
    </row>
    <row r="2" spans="1:7">
      <c r="A2" s="6" t="s">
        <v>7</v>
      </c>
      <c r="B2" s="6">
        <v>13.37</v>
      </c>
      <c r="C2" s="6">
        <v>13.44</v>
      </c>
      <c r="D2" s="6">
        <v>13.78</v>
      </c>
      <c r="E2" s="6"/>
      <c r="F2" s="6">
        <f>AVERAGE(B2:D2)</f>
        <v>13.53</v>
      </c>
      <c r="G2" s="6">
        <f>STDEV(B2:D2)</f>
        <v>0.21931712199461312</v>
      </c>
    </row>
    <row r="3" spans="1:7">
      <c r="A3" s="6" t="s">
        <v>21</v>
      </c>
      <c r="B3" s="6">
        <v>4.2</v>
      </c>
      <c r="C3" s="6">
        <v>4.32</v>
      </c>
      <c r="D3" s="6">
        <v>4.4400000000000004</v>
      </c>
      <c r="E3" s="6"/>
      <c r="F3" s="6">
        <f t="shared" ref="F3:F8" si="0">AVERAGE(B3:D3)</f>
        <v>4.32</v>
      </c>
      <c r="G3" s="6">
        <f t="shared" ref="G3:G9" si="1">STDEV(B3:D3)</f>
        <v>0.12000000000000011</v>
      </c>
    </row>
    <row r="4" spans="1:7">
      <c r="A4" s="6" t="s">
        <v>10</v>
      </c>
      <c r="B4" s="6">
        <v>14.87</v>
      </c>
      <c r="C4" s="6">
        <v>14.64</v>
      </c>
      <c r="D4" s="6">
        <v>14.47</v>
      </c>
      <c r="E4" s="6"/>
      <c r="F4" s="6">
        <f t="shared" si="0"/>
        <v>14.659999999999998</v>
      </c>
      <c r="G4" s="6">
        <f t="shared" si="1"/>
        <v>0.20074859899884656</v>
      </c>
    </row>
    <row r="5" spans="1:7">
      <c r="A5" s="6" t="s">
        <v>11</v>
      </c>
      <c r="B5" s="6">
        <v>7.38</v>
      </c>
      <c r="C5" s="6">
        <v>7.17</v>
      </c>
      <c r="D5" s="6">
        <v>7.41</v>
      </c>
      <c r="E5" s="6"/>
      <c r="F5" s="6">
        <f t="shared" si="0"/>
        <v>7.32</v>
      </c>
      <c r="G5" s="6">
        <f t="shared" si="1"/>
        <v>0.13076696830622028</v>
      </c>
    </row>
    <row r="6" spans="1:7">
      <c r="A6" s="6" t="s">
        <v>13</v>
      </c>
      <c r="B6" s="6">
        <v>18.18</v>
      </c>
      <c r="C6" s="6">
        <v>18.34</v>
      </c>
      <c r="D6" s="6">
        <v>18.43</v>
      </c>
      <c r="E6" s="6"/>
      <c r="F6" s="6">
        <f t="shared" si="0"/>
        <v>18.316666666666666</v>
      </c>
      <c r="G6" s="6">
        <f t="shared" si="1"/>
        <v>0.12662279942148388</v>
      </c>
    </row>
    <row r="7" spans="1:7">
      <c r="A7" s="6" t="s">
        <v>14</v>
      </c>
      <c r="B7" s="6">
        <v>8.61</v>
      </c>
      <c r="C7" s="6">
        <v>8.7100000000000009</v>
      </c>
      <c r="D7" s="6">
        <v>8.84</v>
      </c>
      <c r="E7" s="6"/>
      <c r="F7" s="6">
        <f t="shared" si="0"/>
        <v>8.7200000000000006</v>
      </c>
      <c r="G7" s="6">
        <f t="shared" si="1"/>
        <v>0.11532562594670812</v>
      </c>
    </row>
    <row r="8" spans="1:7">
      <c r="A8" s="6" t="s">
        <v>16</v>
      </c>
      <c r="B8" s="6">
        <v>20.18</v>
      </c>
      <c r="C8" s="6">
        <v>20.45</v>
      </c>
      <c r="D8" s="6">
        <v>20.149999999999999</v>
      </c>
      <c r="E8" s="6"/>
      <c r="F8" s="6">
        <f t="shared" si="0"/>
        <v>20.259999999999998</v>
      </c>
      <c r="G8" s="6">
        <f t="shared" si="1"/>
        <v>0.1652271164185832</v>
      </c>
    </row>
    <row r="9" spans="1:7">
      <c r="A9" s="6" t="s">
        <v>17</v>
      </c>
      <c r="B9" s="6">
        <v>10.86</v>
      </c>
      <c r="C9" s="6">
        <v>11.07</v>
      </c>
      <c r="D9" s="6">
        <v>10.85</v>
      </c>
      <c r="E9" s="6"/>
      <c r="F9" s="6">
        <f>AVERAGE(B9:D9)</f>
        <v>10.926666666666668</v>
      </c>
      <c r="G9" s="6">
        <f t="shared" si="1"/>
        <v>0.12423096769056192</v>
      </c>
    </row>
    <row r="10" spans="1:7">
      <c r="A10" s="6"/>
      <c r="B10" s="6"/>
      <c r="C10" s="6"/>
      <c r="D10" s="6"/>
      <c r="E10" s="6"/>
      <c r="F10" s="6"/>
      <c r="G10" s="6"/>
    </row>
    <row r="11" spans="1:7">
      <c r="A11" s="6"/>
      <c r="B11" s="6"/>
      <c r="C11" s="6"/>
      <c r="D11" s="6"/>
      <c r="E11" s="6"/>
      <c r="F11" s="6"/>
      <c r="G11" s="6"/>
    </row>
    <row r="12" spans="1:7">
      <c r="A12" s="6" t="s">
        <v>20</v>
      </c>
      <c r="B12" s="6">
        <v>18.52</v>
      </c>
      <c r="C12" s="6">
        <v>18.88</v>
      </c>
      <c r="D12" s="6">
        <v>18.82</v>
      </c>
      <c r="E12" s="6"/>
      <c r="F12" s="6">
        <f t="shared" ref="F12:F19" si="2">AVERAGE(B12:D12)</f>
        <v>18.739999999999998</v>
      </c>
      <c r="G12" s="6">
        <f t="shared" ref="G12:G19" si="3">STDEV(B12:D12)</f>
        <v>0.19287301521985903</v>
      </c>
    </row>
    <row r="13" spans="1:7">
      <c r="A13" s="6" t="s">
        <v>21</v>
      </c>
      <c r="B13" s="6">
        <v>4.67</v>
      </c>
      <c r="C13" s="6">
        <v>5</v>
      </c>
      <c r="D13" s="6">
        <v>4.99</v>
      </c>
      <c r="E13" s="6"/>
      <c r="F13" s="6">
        <f t="shared" si="2"/>
        <v>4.8866666666666667</v>
      </c>
      <c r="G13" s="6">
        <f t="shared" si="3"/>
        <v>0.18770544300401459</v>
      </c>
    </row>
    <row r="14" spans="1:7">
      <c r="A14" s="6" t="s">
        <v>22</v>
      </c>
      <c r="B14" s="6">
        <v>20.32</v>
      </c>
      <c r="C14" s="6">
        <v>20.64</v>
      </c>
      <c r="D14" s="6">
        <v>20.16</v>
      </c>
      <c r="E14" s="6"/>
      <c r="F14" s="6">
        <f t="shared" si="2"/>
        <v>20.373333333333335</v>
      </c>
      <c r="G14" s="6">
        <f t="shared" si="3"/>
        <v>0.24440403706431169</v>
      </c>
    </row>
    <row r="15" spans="1:7">
      <c r="A15" s="6" t="s">
        <v>23</v>
      </c>
      <c r="B15" s="6">
        <v>8.9700000000000006</v>
      </c>
      <c r="C15" s="6">
        <v>9.25</v>
      </c>
      <c r="D15" s="6">
        <v>9.15</v>
      </c>
      <c r="E15" s="6"/>
      <c r="F15" s="6">
        <f>AVERAGE(B15:D15)</f>
        <v>9.1233333333333331</v>
      </c>
      <c r="G15" s="6">
        <f t="shared" si="3"/>
        <v>0.14189197769195144</v>
      </c>
    </row>
    <row r="16" spans="1:7">
      <c r="A16" s="6" t="s">
        <v>24</v>
      </c>
      <c r="B16" s="6">
        <v>23.52</v>
      </c>
      <c r="C16" s="6">
        <v>23.08</v>
      </c>
      <c r="D16" s="6">
        <v>23.21</v>
      </c>
      <c r="E16" s="6"/>
      <c r="F16" s="6">
        <f t="shared" si="2"/>
        <v>23.27</v>
      </c>
      <c r="G16" s="6">
        <f t="shared" si="3"/>
        <v>0.22605309110914668</v>
      </c>
    </row>
    <row r="17" spans="1:7">
      <c r="A17" s="6" t="s">
        <v>14</v>
      </c>
      <c r="B17" s="6">
        <v>13.01</v>
      </c>
      <c r="C17" s="6">
        <v>13.36</v>
      </c>
      <c r="D17" s="6">
        <v>12.99</v>
      </c>
      <c r="E17" s="6"/>
      <c r="F17" s="6">
        <f t="shared" si="2"/>
        <v>13.12</v>
      </c>
      <c r="G17" s="6">
        <f t="shared" si="3"/>
        <v>0.20808652046684781</v>
      </c>
    </row>
    <row r="18" spans="1:7">
      <c r="A18" s="6" t="s">
        <v>25</v>
      </c>
      <c r="B18" s="6">
        <v>25.35</v>
      </c>
      <c r="C18" s="6">
        <v>25.14</v>
      </c>
      <c r="D18" s="6">
        <v>25.02</v>
      </c>
      <c r="E18" s="6"/>
      <c r="F18" s="6">
        <f t="shared" si="2"/>
        <v>25.17</v>
      </c>
      <c r="G18" s="6">
        <f t="shared" si="3"/>
        <v>0.16703293088490156</v>
      </c>
    </row>
    <row r="19" spans="1:7">
      <c r="A19" s="6" t="s">
        <v>17</v>
      </c>
      <c r="B19" s="6">
        <v>20.28</v>
      </c>
      <c r="C19" s="6">
        <v>20.100000000000001</v>
      </c>
      <c r="D19" s="6">
        <v>19.98</v>
      </c>
      <c r="E19" s="6"/>
      <c r="F19" s="6">
        <f t="shared" si="2"/>
        <v>20.12</v>
      </c>
      <c r="G19" s="6">
        <f t="shared" si="3"/>
        <v>0.1509966887054153</v>
      </c>
    </row>
    <row r="20" spans="1:7">
      <c r="A20" s="6"/>
      <c r="B20" s="6"/>
      <c r="C20" s="6"/>
      <c r="D20" s="6"/>
      <c r="E20" s="6"/>
      <c r="F20" s="6"/>
      <c r="G20" s="6"/>
    </row>
    <row r="21" spans="1:7">
      <c r="A21" s="6"/>
      <c r="B21" s="6"/>
      <c r="C21" s="6"/>
      <c r="D21" s="6"/>
      <c r="E21" s="6"/>
      <c r="F21" s="6"/>
      <c r="G21" s="6"/>
    </row>
    <row r="22" spans="1:7">
      <c r="A22" s="6" t="s">
        <v>26</v>
      </c>
      <c r="B22" s="6">
        <v>4.37</v>
      </c>
      <c r="C22" s="6">
        <v>4.63</v>
      </c>
      <c r="D22" s="6">
        <v>4.68</v>
      </c>
      <c r="E22" s="6"/>
      <c r="F22" s="6">
        <f t="shared" ref="F22:F29" si="4">AVERAGE(B22:D22)</f>
        <v>4.5599999999999996</v>
      </c>
      <c r="G22" s="6">
        <f t="shared" ref="G22:G29" si="5">STDEV(B22:D22)</f>
        <v>0.1664331697709322</v>
      </c>
    </row>
    <row r="23" spans="1:7">
      <c r="A23" s="6" t="s">
        <v>21</v>
      </c>
      <c r="B23" s="6">
        <v>1.98</v>
      </c>
      <c r="C23" s="6">
        <v>2.1</v>
      </c>
      <c r="D23" s="6">
        <v>2.2599999999999998</v>
      </c>
      <c r="E23" s="6"/>
      <c r="F23" s="6">
        <f t="shared" si="4"/>
        <v>2.1133333333333333</v>
      </c>
      <c r="G23" s="6">
        <f t="shared" si="5"/>
        <v>0.14047538337136975</v>
      </c>
    </row>
    <row r="24" spans="1:7">
      <c r="A24" s="6" t="s">
        <v>27</v>
      </c>
      <c r="B24" s="6">
        <v>5.0199999999999996</v>
      </c>
      <c r="C24" s="6">
        <v>4.7300000000000004</v>
      </c>
      <c r="D24" s="6">
        <v>4.92</v>
      </c>
      <c r="E24" s="6"/>
      <c r="F24" s="6">
        <f t="shared" si="4"/>
        <v>4.8899999999999997</v>
      </c>
      <c r="G24" s="6">
        <f t="shared" si="5"/>
        <v>0.14730919862656192</v>
      </c>
    </row>
    <row r="25" spans="1:7">
      <c r="A25" s="6" t="s">
        <v>11</v>
      </c>
      <c r="B25" s="6">
        <v>2.74</v>
      </c>
      <c r="C25" s="6">
        <v>2.96</v>
      </c>
      <c r="D25" s="6">
        <v>2.95</v>
      </c>
      <c r="E25" s="6"/>
      <c r="F25" s="6">
        <f t="shared" si="4"/>
        <v>2.8833333333333333</v>
      </c>
      <c r="G25" s="6">
        <f t="shared" si="5"/>
        <v>0.12423096769056141</v>
      </c>
    </row>
    <row r="26" spans="1:7">
      <c r="A26" s="6" t="s">
        <v>28</v>
      </c>
      <c r="B26" s="6">
        <v>5.8</v>
      </c>
      <c r="C26" s="6">
        <v>6.03</v>
      </c>
      <c r="D26" s="6">
        <v>6.12</v>
      </c>
      <c r="E26" s="6"/>
      <c r="F26" s="6">
        <f t="shared" si="4"/>
        <v>5.9833333333333334</v>
      </c>
      <c r="G26" s="6">
        <f t="shared" si="5"/>
        <v>0.16502525059315434</v>
      </c>
    </row>
    <row r="27" spans="1:7">
      <c r="A27" s="6" t="s">
        <v>14</v>
      </c>
      <c r="B27" s="6">
        <v>3.32</v>
      </c>
      <c r="C27" s="6">
        <v>3.51</v>
      </c>
      <c r="D27" s="6">
        <v>3.6</v>
      </c>
      <c r="E27" s="6"/>
      <c r="F27" s="6">
        <f t="shared" si="4"/>
        <v>3.4766666666666666</v>
      </c>
      <c r="G27" s="6">
        <f t="shared" si="5"/>
        <v>0.1429452109492772</v>
      </c>
    </row>
    <row r="28" spans="1:7">
      <c r="A28" s="6" t="s">
        <v>29</v>
      </c>
      <c r="B28" s="6">
        <v>6.19</v>
      </c>
      <c r="C28" s="6">
        <v>6.38</v>
      </c>
      <c r="D28" s="6">
        <v>6.4</v>
      </c>
      <c r="E28" s="6"/>
      <c r="F28" s="6">
        <f t="shared" si="4"/>
        <v>6.3233333333333333</v>
      </c>
      <c r="G28" s="6">
        <f t="shared" si="5"/>
        <v>0.11590225767142461</v>
      </c>
    </row>
    <row r="29" spans="1:7">
      <c r="A29" s="6" t="s">
        <v>17</v>
      </c>
      <c r="B29" s="6">
        <v>4.9400000000000004</v>
      </c>
      <c r="C29" s="6">
        <v>4.82</v>
      </c>
      <c r="D29" s="6">
        <v>4.68</v>
      </c>
      <c r="E29" s="6"/>
      <c r="F29" s="6">
        <f t="shared" si="4"/>
        <v>4.8133333333333335</v>
      </c>
      <c r="G29" s="6">
        <f t="shared" si="5"/>
        <v>0.13012814197295458</v>
      </c>
    </row>
    <row r="30" spans="1:7">
      <c r="A30" s="6"/>
      <c r="B30" s="6"/>
      <c r="C30" s="6"/>
      <c r="D30" s="6"/>
      <c r="E30" s="6"/>
      <c r="F30" s="6"/>
      <c r="G30" s="6"/>
    </row>
    <row r="31" spans="1:7">
      <c r="A31" s="6" t="s">
        <v>31</v>
      </c>
      <c r="B31" s="6">
        <v>24.88</v>
      </c>
      <c r="C31" s="6">
        <v>24.96</v>
      </c>
      <c r="D31" s="6">
        <v>25.27</v>
      </c>
      <c r="E31" s="6"/>
      <c r="F31" s="6">
        <f t="shared" ref="F31:F38" si="6">AVERAGE(B31:D31)</f>
        <v>25.036666666666665</v>
      </c>
      <c r="G31" s="6">
        <f t="shared" ref="G31:G38" si="7">STDEV(B31:D31)</f>
        <v>0.20599352740640497</v>
      </c>
    </row>
    <row r="32" spans="1:7">
      <c r="A32" s="6" t="s">
        <v>21</v>
      </c>
      <c r="B32" s="6">
        <v>7.41</v>
      </c>
      <c r="C32" s="6">
        <v>7.58</v>
      </c>
      <c r="D32" s="6">
        <v>7.37</v>
      </c>
      <c r="E32" s="6"/>
      <c r="F32" s="6">
        <f t="shared" si="6"/>
        <v>7.4533333333333331</v>
      </c>
      <c r="G32" s="6">
        <f t="shared" si="7"/>
        <v>0.11150485789118485</v>
      </c>
    </row>
    <row r="33" spans="1:7">
      <c r="A33" s="8" t="s">
        <v>49</v>
      </c>
      <c r="B33" s="8">
        <v>26.2</v>
      </c>
      <c r="C33" s="8">
        <v>26.47</v>
      </c>
      <c r="D33" s="8">
        <v>26.28</v>
      </c>
      <c r="E33" s="8"/>
      <c r="F33" s="6">
        <f t="shared" si="6"/>
        <v>26.316666666666666</v>
      </c>
      <c r="G33" s="6">
        <f t="shared" si="7"/>
        <v>0.13868429375143099</v>
      </c>
    </row>
    <row r="34" spans="1:7">
      <c r="A34" s="8" t="s">
        <v>11</v>
      </c>
      <c r="B34" s="8">
        <v>13.01</v>
      </c>
      <c r="C34" s="8">
        <v>13.15</v>
      </c>
      <c r="D34" s="8">
        <v>13.21</v>
      </c>
      <c r="E34" s="8"/>
      <c r="F34" s="6">
        <f t="shared" si="6"/>
        <v>13.123333333333335</v>
      </c>
      <c r="G34" s="6">
        <f t="shared" si="7"/>
        <v>0.10263202878893821</v>
      </c>
    </row>
    <row r="35" spans="1:7">
      <c r="A35" s="8" t="s">
        <v>50</v>
      </c>
      <c r="B35" s="8">
        <v>33.22</v>
      </c>
      <c r="C35" s="8">
        <v>33.11</v>
      </c>
      <c r="D35" s="8">
        <v>33.020000000000003</v>
      </c>
      <c r="E35" s="8"/>
      <c r="F35" s="6">
        <f t="shared" si="6"/>
        <v>33.116666666666667</v>
      </c>
      <c r="G35" s="6">
        <f t="shared" si="7"/>
        <v>0.10016652800877605</v>
      </c>
    </row>
    <row r="36" spans="1:7">
      <c r="A36" s="8" t="s">
        <v>14</v>
      </c>
      <c r="B36" s="8">
        <v>25.48</v>
      </c>
      <c r="C36" s="8">
        <v>25.16</v>
      </c>
      <c r="D36" s="8">
        <v>25.29</v>
      </c>
      <c r="E36" s="8"/>
      <c r="F36" s="6">
        <f t="shared" si="6"/>
        <v>25.310000000000002</v>
      </c>
      <c r="G36" s="6">
        <f t="shared" si="7"/>
        <v>0.16093476939431103</v>
      </c>
    </row>
    <row r="37" spans="1:7">
      <c r="A37" s="8" t="s">
        <v>34</v>
      </c>
      <c r="B37" s="8">
        <v>32.380000000000003</v>
      </c>
      <c r="C37" s="8">
        <v>32.46</v>
      </c>
      <c r="D37" s="8">
        <v>32.15</v>
      </c>
      <c r="E37" s="8"/>
      <c r="F37" s="6">
        <f t="shared" si="6"/>
        <v>32.330000000000005</v>
      </c>
      <c r="G37" s="6">
        <f t="shared" si="7"/>
        <v>0.16093476939431234</v>
      </c>
    </row>
    <row r="38" spans="1:7">
      <c r="A38" s="8" t="s">
        <v>17</v>
      </c>
      <c r="B38" s="8">
        <v>31.31</v>
      </c>
      <c r="C38" s="8">
        <v>31.15</v>
      </c>
      <c r="D38" s="8">
        <v>31.03</v>
      </c>
      <c r="E38" s="8"/>
      <c r="F38" s="6">
        <f t="shared" si="6"/>
        <v>31.16333333333333</v>
      </c>
      <c r="G38" s="6">
        <f t="shared" si="7"/>
        <v>0.14047538337136872</v>
      </c>
    </row>
    <row r="39" spans="1:7">
      <c r="A39" s="6"/>
      <c r="B39" s="6"/>
      <c r="C39" s="6"/>
      <c r="D39" s="6"/>
      <c r="E39" s="6"/>
      <c r="F39" s="6"/>
      <c r="G39" s="6"/>
    </row>
    <row r="40" spans="1:7">
      <c r="A40" s="6" t="s">
        <v>35</v>
      </c>
      <c r="B40" s="8">
        <v>3.09</v>
      </c>
      <c r="C40" s="8">
        <v>3.35</v>
      </c>
      <c r="D40" s="8">
        <v>3.31</v>
      </c>
      <c r="E40" s="6"/>
      <c r="F40" s="6">
        <f t="shared" ref="F40:F47" si="8">AVERAGE(B40:D40)</f>
        <v>3.25</v>
      </c>
      <c r="G40" s="6">
        <f t="shared" ref="G40:G47" si="9">STDEV(B40:D40)</f>
        <v>0.14000000000000012</v>
      </c>
    </row>
    <row r="41" spans="1:7">
      <c r="A41" s="6" t="s">
        <v>21</v>
      </c>
      <c r="B41" s="8">
        <v>1.95</v>
      </c>
      <c r="C41" s="8">
        <v>2.1</v>
      </c>
      <c r="D41" s="8">
        <v>2.17</v>
      </c>
      <c r="E41" s="6"/>
      <c r="F41" s="6">
        <f t="shared" si="8"/>
        <v>2.0733333333333333</v>
      </c>
      <c r="G41" s="6">
        <f t="shared" si="9"/>
        <v>0.11239810200058244</v>
      </c>
    </row>
    <row r="42" spans="1:7">
      <c r="A42" s="8" t="s">
        <v>37</v>
      </c>
      <c r="B42" s="8">
        <v>3.66</v>
      </c>
      <c r="C42" s="8">
        <v>3.41</v>
      </c>
      <c r="D42" s="8">
        <v>3.53</v>
      </c>
      <c r="E42" s="8"/>
      <c r="F42" s="6">
        <f t="shared" si="8"/>
        <v>3.5333333333333332</v>
      </c>
      <c r="G42" s="6">
        <f t="shared" si="9"/>
        <v>0.12503332889007368</v>
      </c>
    </row>
    <row r="43" spans="1:7">
      <c r="A43" s="8" t="s">
        <v>11</v>
      </c>
      <c r="B43" s="8">
        <v>2.64</v>
      </c>
      <c r="C43" s="8">
        <v>2.75</v>
      </c>
      <c r="D43" s="8">
        <v>2.4300000000000002</v>
      </c>
      <c r="E43" s="8"/>
      <c r="F43" s="6">
        <f t="shared" si="8"/>
        <v>2.6066666666666669</v>
      </c>
      <c r="G43" s="6">
        <f t="shared" si="9"/>
        <v>0.16258331197676257</v>
      </c>
    </row>
    <row r="44" spans="1:7">
      <c r="A44" s="8" t="s">
        <v>38</v>
      </c>
      <c r="B44" s="8">
        <v>6.5</v>
      </c>
      <c r="C44" s="8">
        <v>6.63</v>
      </c>
      <c r="D44" s="8">
        <v>6.31</v>
      </c>
      <c r="E44" s="8"/>
      <c r="F44" s="6">
        <f t="shared" si="8"/>
        <v>6.4799999999999995</v>
      </c>
      <c r="G44" s="6">
        <f t="shared" si="9"/>
        <v>0.16093476939431095</v>
      </c>
    </row>
    <row r="45" spans="1:7">
      <c r="A45" s="8" t="s">
        <v>14</v>
      </c>
      <c r="B45" s="8">
        <v>2.78</v>
      </c>
      <c r="C45" s="8">
        <v>2.83</v>
      </c>
      <c r="D45" s="8">
        <v>2.61</v>
      </c>
      <c r="E45" s="8"/>
      <c r="F45" s="6">
        <f t="shared" si="8"/>
        <v>2.7399999999999998</v>
      </c>
      <c r="G45" s="6">
        <f t="shared" si="9"/>
        <v>0.11532562594670802</v>
      </c>
    </row>
    <row r="46" spans="1:7">
      <c r="A46" s="8" t="s">
        <v>39</v>
      </c>
      <c r="B46" s="8">
        <v>7.31</v>
      </c>
      <c r="C46" s="8">
        <v>7.42</v>
      </c>
      <c r="D46" s="8">
        <v>7.12</v>
      </c>
      <c r="E46" s="8"/>
      <c r="F46" s="6">
        <f t="shared" si="8"/>
        <v>7.2833333333333341</v>
      </c>
      <c r="G46" s="6">
        <f t="shared" si="9"/>
        <v>0.15176736583776268</v>
      </c>
    </row>
    <row r="47" spans="1:7">
      <c r="A47" s="8" t="s">
        <v>40</v>
      </c>
      <c r="B47" s="8">
        <v>4.5999999999999996</v>
      </c>
      <c r="C47" s="8">
        <v>4.29</v>
      </c>
      <c r="D47" s="8">
        <v>4.43</v>
      </c>
      <c r="E47" s="8"/>
      <c r="F47" s="6">
        <f t="shared" si="8"/>
        <v>4.4400000000000004</v>
      </c>
      <c r="G47" s="6">
        <f t="shared" si="9"/>
        <v>0.15524174696260004</v>
      </c>
    </row>
  </sheetData>
  <phoneticPr fontId="8" type="noConversion"/>
  <pageMargins left="0.75" right="0.75" top="1" bottom="1" header="0.5" footer="0.5"/>
  <pageSetup scale="9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sqref="A1:XFD1048576"/>
    </sheetView>
  </sheetViews>
  <sheetFormatPr baseColWidth="10" defaultRowHeight="15" x14ac:dyDescent="0"/>
  <cols>
    <col min="1" max="1" width="21.5" customWidth="1"/>
  </cols>
  <sheetData>
    <row r="1" spans="1:10">
      <c r="A1" s="12" t="s">
        <v>74</v>
      </c>
    </row>
    <row r="2" spans="1:10">
      <c r="A2" s="12" t="s">
        <v>57</v>
      </c>
      <c r="B2" s="12" t="s">
        <v>60</v>
      </c>
      <c r="C2" s="12" t="s">
        <v>63</v>
      </c>
      <c r="D2" s="12" t="s">
        <v>61</v>
      </c>
      <c r="E2" s="12" t="s">
        <v>64</v>
      </c>
      <c r="F2" s="12" t="s">
        <v>62</v>
      </c>
      <c r="G2" s="12" t="s">
        <v>65</v>
      </c>
    </row>
    <row r="3" spans="1:10">
      <c r="A3" s="10" t="s">
        <v>56</v>
      </c>
      <c r="B3" s="11">
        <v>77.040000000000006</v>
      </c>
      <c r="C3" s="11">
        <v>43.26</v>
      </c>
      <c r="D3" s="11">
        <v>72.36</v>
      </c>
      <c r="E3" s="11">
        <v>34.21</v>
      </c>
      <c r="F3" s="11">
        <v>83.94</v>
      </c>
      <c r="G3" s="11">
        <v>41.07</v>
      </c>
    </row>
    <row r="4" spans="1:10">
      <c r="A4" s="10" t="s">
        <v>55</v>
      </c>
      <c r="B4" s="11">
        <v>85.48</v>
      </c>
      <c r="C4" s="11">
        <v>30.78</v>
      </c>
      <c r="D4" s="11">
        <v>71.95</v>
      </c>
      <c r="E4" s="11">
        <v>39.43</v>
      </c>
      <c r="F4" s="11">
        <v>78.05</v>
      </c>
      <c r="G4" s="11">
        <v>34.729999999999997</v>
      </c>
    </row>
    <row r="5" spans="1:10">
      <c r="A5" s="10" t="s">
        <v>5</v>
      </c>
      <c r="B5" s="11">
        <v>68.56</v>
      </c>
      <c r="C5" s="11">
        <v>28.45</v>
      </c>
      <c r="D5" s="11">
        <v>85.03</v>
      </c>
      <c r="E5" s="11">
        <v>35.56</v>
      </c>
      <c r="F5" s="11">
        <v>76.61</v>
      </c>
      <c r="G5" s="11">
        <v>30.25</v>
      </c>
    </row>
    <row r="6" spans="1:10">
      <c r="A6" s="10" t="s">
        <v>46</v>
      </c>
      <c r="B6" s="11">
        <v>56.65</v>
      </c>
      <c r="C6" s="11">
        <v>21.65</v>
      </c>
      <c r="D6" s="11">
        <v>67.42</v>
      </c>
      <c r="E6" s="11">
        <v>31.43</v>
      </c>
      <c r="F6" s="11">
        <v>64.180000000000007</v>
      </c>
      <c r="G6" s="11">
        <v>26.24</v>
      </c>
    </row>
    <row r="7" spans="1:10">
      <c r="A7" s="10" t="s">
        <v>30</v>
      </c>
      <c r="B7" s="11">
        <v>79.67</v>
      </c>
      <c r="C7" s="11">
        <v>28.45</v>
      </c>
      <c r="D7" s="11">
        <v>97.15</v>
      </c>
      <c r="E7" s="11">
        <v>36.89</v>
      </c>
      <c r="F7" s="11">
        <v>93.42</v>
      </c>
      <c r="G7" s="11">
        <v>31.65</v>
      </c>
    </row>
    <row r="8" spans="1:10">
      <c r="A8" s="10" t="s">
        <v>45</v>
      </c>
      <c r="B8" s="11">
        <v>60.51</v>
      </c>
      <c r="C8" s="11">
        <v>28.61</v>
      </c>
      <c r="D8" s="11">
        <v>74.86</v>
      </c>
      <c r="E8" s="11">
        <v>38.44</v>
      </c>
      <c r="F8" s="11">
        <v>70.72</v>
      </c>
      <c r="G8" s="11">
        <v>33.35</v>
      </c>
    </row>
    <row r="10" spans="1:10">
      <c r="A10" s="9" t="s">
        <v>47</v>
      </c>
      <c r="B10" t="s">
        <v>58</v>
      </c>
      <c r="C10" t="s">
        <v>59</v>
      </c>
      <c r="D10" s="12" t="s">
        <v>66</v>
      </c>
      <c r="E10" t="s">
        <v>58</v>
      </c>
      <c r="F10" t="s">
        <v>59</v>
      </c>
      <c r="G10" s="12" t="s">
        <v>72</v>
      </c>
    </row>
    <row r="11" spans="1:10">
      <c r="A11" s="10" t="s">
        <v>56</v>
      </c>
      <c r="B11" s="6">
        <f>AVERAGE(B3,D3,F3)</f>
        <v>77.78</v>
      </c>
      <c r="C11" s="6">
        <f>AVERAGE(C3,E3,G3)</f>
        <v>39.513333333333328</v>
      </c>
      <c r="D11" s="6"/>
      <c r="E11" s="6">
        <f>STDEV(B3,D3,F3)</f>
        <v>5.8253583580754915</v>
      </c>
      <c r="F11" s="6">
        <f>STDEV(C3,E3,G3)</f>
        <v>4.7215498867779981</v>
      </c>
      <c r="H11" s="13">
        <v>9.0399999999999996E-4</v>
      </c>
    </row>
    <row r="12" spans="1:10">
      <c r="A12" s="10" t="s">
        <v>55</v>
      </c>
      <c r="B12" s="6">
        <f t="shared" ref="B12:C12" si="0">AVERAGE(B4,D4,F4)</f>
        <v>78.493333333333339</v>
      </c>
      <c r="C12" s="6">
        <f t="shared" si="0"/>
        <v>34.979999999999997</v>
      </c>
      <c r="D12" s="6"/>
      <c r="E12" s="6">
        <f>STDEV(B4,D4,F4)</f>
        <v>6.7758861659072567</v>
      </c>
      <c r="F12" s="6">
        <f t="shared" ref="F12" si="1">STDEV(C4,E4,G4)</f>
        <v>4.3304156844349313</v>
      </c>
      <c r="H12" s="13">
        <v>7.2199999999999999E-4</v>
      </c>
    </row>
    <row r="13" spans="1:10">
      <c r="A13" s="10" t="s">
        <v>5</v>
      </c>
      <c r="B13" s="6">
        <f t="shared" ref="B13" si="2">AVERAGE(B5,D5,F5)</f>
        <v>76.733333333333334</v>
      </c>
      <c r="C13" s="6">
        <f>AVERAGE(C5,E5,G5)</f>
        <v>31.42</v>
      </c>
      <c r="D13" s="6"/>
      <c r="E13" s="6">
        <f>STDEV(B5,D5,F5)</f>
        <v>8.2356926444187639</v>
      </c>
      <c r="F13" s="6">
        <f t="shared" ref="E13:F14" si="3">STDEV(C5,E5,G5)</f>
        <v>3.6965795000243142</v>
      </c>
      <c r="H13" s="13">
        <v>9.6400000000000001E-4</v>
      </c>
    </row>
    <row r="14" spans="1:10">
      <c r="A14" s="10" t="s">
        <v>46</v>
      </c>
      <c r="B14" s="6">
        <f t="shared" ref="B14:C14" si="4">AVERAGE(B6,D6,F6)</f>
        <v>62.75</v>
      </c>
      <c r="C14" s="6">
        <f t="shared" si="4"/>
        <v>26.439999999999998</v>
      </c>
      <c r="D14" s="6"/>
      <c r="E14" s="6">
        <f t="shared" si="3"/>
        <v>5.5255678441224507</v>
      </c>
      <c r="F14" s="6">
        <f>STDEV(C6,E6,G6)</f>
        <v>4.893066523152938</v>
      </c>
      <c r="H14" s="13">
        <v>1.0399999999999999E-3</v>
      </c>
      <c r="J14" t="s">
        <v>71</v>
      </c>
    </row>
    <row r="15" spans="1:10">
      <c r="A15" s="10" t="s">
        <v>30</v>
      </c>
      <c r="B15" s="6">
        <f t="shared" ref="B15:C15" si="5">AVERAGE(B7,D7,F7)</f>
        <v>90.08</v>
      </c>
      <c r="C15" s="6">
        <f t="shared" si="5"/>
        <v>32.330000000000005</v>
      </c>
      <c r="D15" s="6"/>
      <c r="E15" s="6">
        <f>STDEV(B7,D7,F7)</f>
        <v>9.2062098607407403</v>
      </c>
      <c r="F15" s="6">
        <f t="shared" ref="F15" si="6">STDEV(C7,E7,G7)</f>
        <v>4.2608919254071056</v>
      </c>
      <c r="H15" s="13">
        <v>5.9299999999999999E-4</v>
      </c>
    </row>
    <row r="16" spans="1:10">
      <c r="A16" s="10" t="s">
        <v>45</v>
      </c>
      <c r="B16" s="6">
        <f t="shared" ref="B16:C16" si="7">AVERAGE(B8,D8,F8)</f>
        <v>68.696666666666673</v>
      </c>
      <c r="C16" s="6">
        <f t="shared" si="7"/>
        <v>33.466666666666669</v>
      </c>
      <c r="D16" s="6"/>
      <c r="E16" s="6">
        <f t="shared" ref="E16:F16" si="8">STDEV(B8,D8,F8)</f>
        <v>7.3858671348280662</v>
      </c>
      <c r="F16" s="6">
        <f t="shared" si="8"/>
        <v>4.9160383779353563</v>
      </c>
      <c r="H16" s="13">
        <v>2.3400000000000001E-3</v>
      </c>
    </row>
  </sheetData>
  <phoneticPr fontId="8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4D-bar graphs</vt:lpstr>
      <vt:lpstr>4D-Day 2-4</vt:lpstr>
      <vt:lpstr>4D-DAY 5</vt:lpstr>
      <vt:lpstr>4C-IGF2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 Dai</dc:creator>
  <cp:lastModifiedBy>Joe Avruch</cp:lastModifiedBy>
  <cp:lastPrinted>2017-05-09T22:35:17Z</cp:lastPrinted>
  <dcterms:created xsi:type="dcterms:W3CDTF">2017-05-06T01:28:37Z</dcterms:created>
  <dcterms:modified xsi:type="dcterms:W3CDTF">2017-05-11T14:54:59Z</dcterms:modified>
</cp:coreProperties>
</file>