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2100" yWindow="660" windowWidth="25600" windowHeight="14860" tabRatio="500" activeTab="1"/>
  </bookViews>
  <sheets>
    <sheet name="mRNA" sheetId="1" r:id="rId1"/>
    <sheet name="protein" sheetId="6" r:id="rId2"/>
  </sheets>
  <definedNames>
    <definedName name="_xlnm.Print_Area" localSheetId="0">mRNA!$A$1:$N$106</definedName>
    <definedName name="_xlnm.Print_Area" localSheetId="1">protein!$A$1:$G$65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9" i="1" l="1"/>
  <c r="I49" i="1"/>
  <c r="J49" i="1"/>
  <c r="K49" i="1"/>
  <c r="L49" i="1"/>
  <c r="I48" i="1"/>
  <c r="J48" i="1"/>
  <c r="K48" i="1"/>
  <c r="L48" i="1"/>
  <c r="H48" i="1"/>
  <c r="I72" i="1"/>
  <c r="J72" i="1"/>
  <c r="K72" i="1"/>
  <c r="L72" i="1"/>
  <c r="M72" i="1"/>
  <c r="N72" i="1"/>
  <c r="J71" i="1"/>
  <c r="K71" i="1"/>
  <c r="L71" i="1"/>
  <c r="M71" i="1"/>
  <c r="N71" i="1"/>
  <c r="I71" i="1"/>
  <c r="F94" i="1"/>
  <c r="G94" i="1"/>
  <c r="H94" i="1"/>
  <c r="G93" i="1"/>
  <c r="H93" i="1"/>
  <c r="F93" i="1"/>
  <c r="B93" i="1"/>
  <c r="D93" i="1"/>
  <c r="D97" i="1"/>
  <c r="C93" i="1"/>
  <c r="C97" i="1"/>
  <c r="B94" i="1"/>
  <c r="D94" i="1"/>
  <c r="D98" i="1"/>
  <c r="D101" i="1"/>
  <c r="C94" i="1"/>
  <c r="C98" i="1"/>
  <c r="C101" i="1"/>
  <c r="B101" i="1"/>
  <c r="D100" i="1"/>
  <c r="C100" i="1"/>
  <c r="B100" i="1"/>
  <c r="C72" i="1"/>
  <c r="G72" i="1"/>
  <c r="G75" i="1"/>
  <c r="G78" i="1"/>
  <c r="C71" i="1"/>
  <c r="G71" i="1"/>
  <c r="G74" i="1"/>
  <c r="G77" i="1"/>
  <c r="B72" i="1"/>
  <c r="F72" i="1"/>
  <c r="F75" i="1"/>
  <c r="F78" i="1"/>
  <c r="E72" i="1"/>
  <c r="E75" i="1"/>
  <c r="E78" i="1"/>
  <c r="D72" i="1"/>
  <c r="D75" i="1"/>
  <c r="D78" i="1"/>
  <c r="C75" i="1"/>
  <c r="C78" i="1"/>
  <c r="B78" i="1"/>
  <c r="B71" i="1"/>
  <c r="F71" i="1"/>
  <c r="F74" i="1"/>
  <c r="F77" i="1"/>
  <c r="E71" i="1"/>
  <c r="E74" i="1"/>
  <c r="E77" i="1"/>
  <c r="D71" i="1"/>
  <c r="D74" i="1"/>
  <c r="D77" i="1"/>
  <c r="C74" i="1"/>
  <c r="C77" i="1"/>
  <c r="B77" i="1"/>
  <c r="B55" i="1"/>
  <c r="C49" i="1"/>
  <c r="B49" i="1"/>
  <c r="C52" i="1"/>
  <c r="C55" i="1"/>
  <c r="D49" i="1"/>
  <c r="D52" i="1"/>
  <c r="D55" i="1"/>
  <c r="E49" i="1"/>
  <c r="E52" i="1"/>
  <c r="E55" i="1"/>
  <c r="F49" i="1"/>
  <c r="F52" i="1"/>
  <c r="F55" i="1"/>
  <c r="C48" i="1"/>
  <c r="B48" i="1"/>
  <c r="C51" i="1"/>
  <c r="C54" i="1"/>
  <c r="D48" i="1"/>
  <c r="D51" i="1"/>
  <c r="D54" i="1"/>
  <c r="E48" i="1"/>
  <c r="E51" i="1"/>
  <c r="E54" i="1"/>
  <c r="F48" i="1"/>
  <c r="F51" i="1"/>
  <c r="F54" i="1"/>
  <c r="B54" i="1"/>
  <c r="F3" i="6"/>
  <c r="G3" i="6"/>
  <c r="F4" i="6"/>
  <c r="G4" i="6"/>
  <c r="G2" i="6"/>
  <c r="F2" i="6"/>
  <c r="D42" i="6"/>
  <c r="D40" i="6"/>
  <c r="F37" i="6"/>
  <c r="E37" i="6"/>
  <c r="D37" i="6"/>
  <c r="C37" i="6"/>
  <c r="B37" i="6"/>
  <c r="F36" i="6"/>
  <c r="E36" i="6"/>
  <c r="D36" i="6"/>
  <c r="C36" i="6"/>
  <c r="B36" i="6"/>
  <c r="D64" i="6"/>
  <c r="D62" i="6"/>
  <c r="F58" i="6"/>
  <c r="E58" i="6"/>
  <c r="D58" i="6"/>
  <c r="C58" i="6"/>
  <c r="B58" i="6"/>
  <c r="F57" i="6"/>
  <c r="E57" i="6"/>
  <c r="D57" i="6"/>
  <c r="C57" i="6"/>
  <c r="B57" i="6"/>
  <c r="E26" i="1"/>
  <c r="E25" i="1"/>
  <c r="D26" i="1"/>
  <c r="D30" i="1"/>
  <c r="D35" i="1"/>
  <c r="D27" i="1"/>
  <c r="E27" i="1"/>
  <c r="D31" i="1"/>
  <c r="D36" i="1"/>
  <c r="B26" i="1"/>
  <c r="C26" i="1"/>
  <c r="B30" i="1"/>
  <c r="B35" i="1"/>
  <c r="B27" i="1"/>
  <c r="C27" i="1"/>
  <c r="B31" i="1"/>
  <c r="B36" i="1"/>
  <c r="D25" i="1"/>
  <c r="D29" i="1"/>
  <c r="D34" i="1"/>
  <c r="B25" i="1"/>
  <c r="C25" i="1"/>
  <c r="B29" i="1"/>
  <c r="B34" i="1"/>
  <c r="G9" i="1"/>
  <c r="F11" i="1"/>
  <c r="F10" i="1"/>
  <c r="G10" i="1"/>
  <c r="G11" i="1"/>
  <c r="F12" i="1"/>
  <c r="G12" i="1"/>
  <c r="F9" i="1"/>
  <c r="B9" i="1"/>
  <c r="C9" i="1"/>
  <c r="B15" i="1"/>
  <c r="B12" i="1"/>
  <c r="C12" i="1"/>
  <c r="B18" i="1"/>
  <c r="C15" i="1"/>
  <c r="D15" i="1"/>
  <c r="C10" i="1"/>
  <c r="C11" i="1"/>
  <c r="B11" i="1"/>
  <c r="B17" i="1"/>
  <c r="C17" i="1"/>
  <c r="B10" i="1"/>
  <c r="B16" i="1"/>
  <c r="C16" i="1"/>
  <c r="D17" i="1"/>
  <c r="D16" i="1"/>
</calcChain>
</file>

<file path=xl/sharedStrings.xml><?xml version="1.0" encoding="utf-8"?>
<sst xmlns="http://schemas.openxmlformats.org/spreadsheetml/2006/main" count="225" uniqueCount="84">
  <si>
    <t>WT</t>
  </si>
  <si>
    <t>KO</t>
  </si>
  <si>
    <t>Hrs after Actinomycin</t>
  </si>
  <si>
    <t>Equation</t>
  </si>
  <si>
    <t>IGFBP2</t>
  </si>
  <si>
    <t>R² = 0.79076</t>
  </si>
  <si>
    <t>T 1/2</t>
  </si>
  <si>
    <t xml:space="preserve">WT </t>
  </si>
  <si>
    <t>y = -0.1902x + 0.781</t>
  </si>
  <si>
    <t>y=-1.1733+4.0345</t>
  </si>
  <si>
    <t>RPL26</t>
  </si>
  <si>
    <t>p21/RPL26</t>
  </si>
  <si>
    <t>KO total</t>
  </si>
  <si>
    <t>GRB14</t>
  </si>
  <si>
    <t>GAPDH</t>
  </si>
  <si>
    <t>P21</t>
  </si>
  <si>
    <t>Average</t>
  </si>
  <si>
    <t>Stdev</t>
  </si>
  <si>
    <t xml:space="preserve">WT 1 </t>
  </si>
  <si>
    <t xml:space="preserve">KO 1 </t>
  </si>
  <si>
    <t xml:space="preserve">WT 2 </t>
  </si>
  <si>
    <t xml:space="preserve">KO 2 </t>
  </si>
  <si>
    <t>WT 3</t>
  </si>
  <si>
    <t>KO 3</t>
  </si>
  <si>
    <t>ΔCT</t>
  </si>
  <si>
    <t>ΔΔCT</t>
  </si>
  <si>
    <t>% KO of WT</t>
  </si>
  <si>
    <t>Final</t>
  </si>
  <si>
    <t xml:space="preserve">WT1  Polysomal </t>
  </si>
  <si>
    <t>WT1 total</t>
  </si>
  <si>
    <t>KO1  polysomal</t>
  </si>
  <si>
    <t>KO1 total</t>
  </si>
  <si>
    <t xml:space="preserve">WT2  Polysomal </t>
  </si>
  <si>
    <t>WT2 total</t>
  </si>
  <si>
    <t>KO2  polysomal</t>
  </si>
  <si>
    <t>KO2 total</t>
  </si>
  <si>
    <t xml:space="preserve">WT3  Polysomal </t>
  </si>
  <si>
    <t>WT3 total</t>
  </si>
  <si>
    <t>KO3 polysomal</t>
  </si>
  <si>
    <t>KO3 total</t>
  </si>
  <si>
    <t xml:space="preserve">WT   Polysomal </t>
  </si>
  <si>
    <t>WT  total</t>
  </si>
  <si>
    <t>ΔCT WT</t>
  </si>
  <si>
    <t>ΔCT KO</t>
  </si>
  <si>
    <t>% mRNA in polysomal</t>
  </si>
  <si>
    <t>Average CT</t>
  </si>
  <si>
    <t>y = -0.2028x + 0.867</t>
  </si>
  <si>
    <t>y = -0.2215x + 0.9663</t>
  </si>
  <si>
    <t>IGFBP2/RPL26</t>
  </si>
  <si>
    <t>p21 protein T 1/2</t>
  </si>
  <si>
    <t xml:space="preserve">Average </t>
  </si>
  <si>
    <t>IGFBP2 protein T 1/2</t>
  </si>
  <si>
    <t>GRB14/RPL26</t>
  </si>
  <si>
    <t>y = -0.1949x + 0.9153</t>
  </si>
  <si>
    <t>y = -0.0866x + 3.2458</t>
  </si>
  <si>
    <t xml:space="preserve">KO </t>
  </si>
  <si>
    <t>GRB14 protein T 1/2</t>
  </si>
  <si>
    <t>KO1/WT 1</t>
  </si>
  <si>
    <t>KO2/WT2</t>
  </si>
  <si>
    <t>KO3/WT3</t>
  </si>
  <si>
    <t>GRB14 mRNA  T1/2</t>
  </si>
  <si>
    <t>IGFBP2 mRNA  T1/2</t>
  </si>
  <si>
    <t>P21 mRNA  T1/2</t>
  </si>
  <si>
    <t>KO 1</t>
  </si>
  <si>
    <t>KO 2</t>
  </si>
  <si>
    <t>WT 1</t>
  </si>
  <si>
    <t>WT 2</t>
  </si>
  <si>
    <t>2^ΔCT</t>
  </si>
  <si>
    <t>STDEV</t>
  </si>
  <si>
    <t>1h</t>
  </si>
  <si>
    <t>2h</t>
  </si>
  <si>
    <t>3h</t>
  </si>
  <si>
    <t>4h</t>
  </si>
  <si>
    <t>0h</t>
  </si>
  <si>
    <t>P Vaule</t>
  </si>
  <si>
    <t>P value</t>
  </si>
  <si>
    <t>After Cycloheximide treatment</t>
  </si>
  <si>
    <t>:</t>
  </si>
  <si>
    <t>Fig. 3A: Total mRNA</t>
  </si>
  <si>
    <t>Fig. 3C: %mRNA Polysomal</t>
  </si>
  <si>
    <t xml:space="preserve">GRB14 </t>
  </si>
  <si>
    <t>Fig. 3B: mRNA  T1/2</t>
  </si>
  <si>
    <t>Fig. 3E: Rel. protein abundance</t>
  </si>
  <si>
    <t>Fig. 3D:  protein T 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</si>
</sst>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name val="Arial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</font>
    <font>
      <sz val="12"/>
      <color indexed="206"/>
      <name val="Calibri"/>
      <family val="2"/>
    </font>
    <font>
      <b/>
      <sz val="12"/>
      <color rgb="FF000000"/>
      <name val="Calibri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0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0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2" fontId="9" fillId="0" borderId="0" xfId="0" applyNumberFormat="1" applyFont="1"/>
    <xf numFmtId="2" fontId="3" fillId="0" borderId="0" xfId="0" applyNumberFormat="1" applyFon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164" fontId="0" fillId="0" borderId="0" xfId="0" applyNumberFormat="1"/>
    <xf numFmtId="2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11" fontId="0" fillId="0" borderId="0" xfId="0" applyNumberFormat="1"/>
    <xf numFmtId="11" fontId="3" fillId="0" borderId="0" xfId="0" applyNumberFormat="1" applyFont="1"/>
    <xf numFmtId="11" fontId="3" fillId="0" borderId="0" xfId="0" applyNumberFormat="1" applyFont="1" applyAlignment="1">
      <alignment horizontal="right"/>
    </xf>
    <xf numFmtId="2" fontId="3" fillId="0" borderId="0" xfId="0" applyNumberFormat="1" applyFont="1"/>
  </cellXfs>
  <cellStyles count="5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opLeftCell="A61" workbookViewId="0">
      <selection activeCell="A61" sqref="A1:XFD1048576"/>
    </sheetView>
  </sheetViews>
  <sheetFormatPr baseColWidth="10" defaultRowHeight="15" x14ac:dyDescent="0"/>
  <cols>
    <col min="1" max="1" width="22.6640625" customWidth="1"/>
    <col min="2" max="2" width="17.33203125" customWidth="1"/>
    <col min="3" max="3" width="17.6640625" customWidth="1"/>
    <col min="4" max="4" width="16" customWidth="1"/>
    <col min="5" max="5" width="18.6640625" customWidth="1"/>
    <col min="6" max="6" width="15.5" customWidth="1"/>
    <col min="7" max="7" width="18.33203125" customWidth="1"/>
    <col min="8" max="8" width="15.6640625" customWidth="1"/>
    <col min="9" max="9" width="16.33203125" customWidth="1"/>
    <col min="10" max="10" width="15.33203125" customWidth="1"/>
    <col min="11" max="11" width="14" customWidth="1"/>
    <col min="12" max="12" width="15" customWidth="1"/>
  </cols>
  <sheetData>
    <row r="1" spans="1:11">
      <c r="A1" t="s">
        <v>77</v>
      </c>
    </row>
    <row r="2" spans="1:11">
      <c r="A2" s="10" t="s">
        <v>78</v>
      </c>
      <c r="B2" s="10" t="s">
        <v>18</v>
      </c>
      <c r="C2" s="10" t="s">
        <v>19</v>
      </c>
      <c r="D2" s="10" t="s">
        <v>20</v>
      </c>
      <c r="E2" s="10" t="s">
        <v>21</v>
      </c>
      <c r="F2" s="10" t="s">
        <v>22</v>
      </c>
      <c r="G2" s="10" t="s">
        <v>23</v>
      </c>
      <c r="H2" s="14"/>
    </row>
    <row r="3" spans="1:11">
      <c r="A3" s="14" t="s">
        <v>13</v>
      </c>
      <c r="B3" s="14">
        <v>21.52</v>
      </c>
      <c r="C3" s="14">
        <v>23.23</v>
      </c>
      <c r="D3" s="14">
        <v>21.44</v>
      </c>
      <c r="E3" s="14">
        <v>23.28</v>
      </c>
      <c r="F3" s="14">
        <v>21.39</v>
      </c>
      <c r="G3" s="14">
        <v>23.28</v>
      </c>
      <c r="H3" s="14"/>
    </row>
    <row r="4" spans="1:11">
      <c r="A4" s="14" t="s">
        <v>4</v>
      </c>
      <c r="B4" s="14">
        <v>20.329999999999998</v>
      </c>
      <c r="C4" s="14">
        <v>15.97</v>
      </c>
      <c r="D4" s="14">
        <v>20.420000000000002</v>
      </c>
      <c r="E4" s="14">
        <v>15.92</v>
      </c>
      <c r="F4" s="14">
        <v>20.49</v>
      </c>
      <c r="G4" s="14">
        <v>16.010000000000002</v>
      </c>
      <c r="H4" s="14"/>
    </row>
    <row r="5" spans="1:11">
      <c r="A5" s="14" t="s">
        <v>15</v>
      </c>
      <c r="B5" s="14">
        <v>20.46</v>
      </c>
      <c r="C5" s="14">
        <v>22.15</v>
      </c>
      <c r="D5" s="14">
        <v>20.45</v>
      </c>
      <c r="E5" s="14">
        <v>22.27</v>
      </c>
      <c r="F5" s="14">
        <v>20.440000000000001</v>
      </c>
      <c r="G5" s="14">
        <v>22.38</v>
      </c>
      <c r="H5" s="14"/>
    </row>
    <row r="6" spans="1:11">
      <c r="A6" s="14" t="s">
        <v>14</v>
      </c>
      <c r="B6" s="14">
        <v>18.34</v>
      </c>
      <c r="C6" s="14">
        <v>18.41</v>
      </c>
      <c r="D6" s="14">
        <v>18.54</v>
      </c>
      <c r="E6" s="14">
        <v>18.420000000000002</v>
      </c>
      <c r="F6" s="14">
        <v>18.559999999999999</v>
      </c>
      <c r="G6" s="14">
        <v>18.59</v>
      </c>
      <c r="H6" s="14"/>
    </row>
    <row r="7" spans="1:1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>
      <c r="A8" s="10" t="s">
        <v>16</v>
      </c>
      <c r="B8" s="10" t="s">
        <v>0</v>
      </c>
      <c r="C8" s="10" t="s">
        <v>1</v>
      </c>
      <c r="D8" s="14"/>
      <c r="E8" s="10" t="s">
        <v>17</v>
      </c>
      <c r="F8" s="12" t="s">
        <v>0</v>
      </c>
      <c r="G8" s="12" t="s">
        <v>1</v>
      </c>
    </row>
    <row r="9" spans="1:11">
      <c r="A9" s="14" t="s">
        <v>13</v>
      </c>
      <c r="B9" s="16">
        <f t="shared" ref="B9:C12" si="0">AVERAGE(B3,D3,F3)</f>
        <v>21.45</v>
      </c>
      <c r="C9" s="16">
        <f t="shared" si="0"/>
        <v>23.263333333333335</v>
      </c>
      <c r="D9" s="14"/>
      <c r="E9" s="14" t="s">
        <v>13</v>
      </c>
      <c r="F9" s="16">
        <f t="shared" ref="F9:G12" si="1">STDEV(B3,D3,F3)</f>
        <v>6.5574385243019423E-2</v>
      </c>
      <c r="G9" s="16">
        <f t="shared" si="1"/>
        <v>2.88675134594817E-2</v>
      </c>
    </row>
    <row r="10" spans="1:11">
      <c r="A10" s="14" t="s">
        <v>4</v>
      </c>
      <c r="B10" s="16">
        <f t="shared" si="0"/>
        <v>20.41333333333333</v>
      </c>
      <c r="C10" s="16">
        <f t="shared" si="0"/>
        <v>15.966666666666669</v>
      </c>
      <c r="D10" s="14"/>
      <c r="E10" s="14" t="s">
        <v>4</v>
      </c>
      <c r="F10" s="16">
        <f t="shared" si="1"/>
        <v>8.0208062770106642E-2</v>
      </c>
      <c r="G10" s="16">
        <f t="shared" si="1"/>
        <v>4.5092497528229754E-2</v>
      </c>
    </row>
    <row r="11" spans="1:11">
      <c r="A11" s="14" t="s">
        <v>15</v>
      </c>
      <c r="B11" s="16">
        <f t="shared" si="0"/>
        <v>20.45</v>
      </c>
      <c r="C11" s="16">
        <f t="shared" si="0"/>
        <v>22.266666666666666</v>
      </c>
      <c r="D11" s="14"/>
      <c r="E11" s="14" t="s">
        <v>15</v>
      </c>
      <c r="F11" s="16">
        <f t="shared" si="1"/>
        <v>9.9999999999997868E-3</v>
      </c>
      <c r="G11" s="16">
        <f t="shared" si="1"/>
        <v>0.11503622617824955</v>
      </c>
    </row>
    <row r="12" spans="1:11">
      <c r="A12" s="14" t="s">
        <v>14</v>
      </c>
      <c r="B12" s="16">
        <f t="shared" si="0"/>
        <v>18.48</v>
      </c>
      <c r="C12" s="16">
        <f t="shared" si="0"/>
        <v>18.473333333333333</v>
      </c>
      <c r="D12" s="14"/>
      <c r="E12" s="14" t="s">
        <v>14</v>
      </c>
      <c r="F12" s="16">
        <f t="shared" si="1"/>
        <v>0.12165525060596384</v>
      </c>
      <c r="G12" s="16">
        <f t="shared" si="1"/>
        <v>0.10115993936995621</v>
      </c>
    </row>
    <row r="14" spans="1:11">
      <c r="A14" s="15" t="s">
        <v>27</v>
      </c>
      <c r="B14" s="10" t="s">
        <v>24</v>
      </c>
      <c r="C14" s="10" t="s">
        <v>25</v>
      </c>
      <c r="D14" s="15" t="s">
        <v>26</v>
      </c>
      <c r="F14" s="1" t="s">
        <v>74</v>
      </c>
    </row>
    <row r="15" spans="1:11">
      <c r="A15" s="14" t="s">
        <v>13</v>
      </c>
      <c r="B15" s="17">
        <f>B9-C9</f>
        <v>-1.8133333333333361</v>
      </c>
      <c r="C15" s="17">
        <f>B15-B18</f>
        <v>-1.8200000000000038</v>
      </c>
      <c r="D15" s="12">
        <f>2^C15</f>
        <v>0.28322097132394886</v>
      </c>
      <c r="F15" s="11"/>
      <c r="G15" s="24">
        <v>1.6199999999999999E-6</v>
      </c>
      <c r="H15" s="24"/>
    </row>
    <row r="16" spans="1:11">
      <c r="A16" s="14" t="s">
        <v>4</v>
      </c>
      <c r="B16" s="17">
        <f>B10-C10</f>
        <v>4.4466666666666619</v>
      </c>
      <c r="C16" s="17">
        <f>B16-B18</f>
        <v>4.4399999999999942</v>
      </c>
      <c r="D16" s="12">
        <f>2^C16</f>
        <v>21.705669239162656</v>
      </c>
      <c r="G16" s="24">
        <v>1.2200000000000001E-7</v>
      </c>
      <c r="H16" s="24"/>
    </row>
    <row r="17" spans="1:29">
      <c r="A17" s="14" t="s">
        <v>15</v>
      </c>
      <c r="B17" s="17">
        <f>B11-C11</f>
        <v>-1.8166666666666664</v>
      </c>
      <c r="C17" s="17">
        <f>B17-B18</f>
        <v>-1.8233333333333341</v>
      </c>
      <c r="D17" s="12">
        <f>2^C17</f>
        <v>0.28256734731828881</v>
      </c>
      <c r="G17" s="24">
        <v>1.08E-5</v>
      </c>
      <c r="H17" s="24"/>
    </row>
    <row r="18" spans="1:29" ht="19" customHeight="1">
      <c r="A18" s="14" t="s">
        <v>14</v>
      </c>
      <c r="B18" s="17">
        <f>B12-C12</f>
        <v>6.6666666666677088E-3</v>
      </c>
      <c r="C18" s="14"/>
      <c r="D18" s="14"/>
    </row>
    <row r="19" spans="1:29">
      <c r="A19" s="20"/>
      <c r="B19" s="13"/>
      <c r="C19" s="13"/>
      <c r="D19" s="13"/>
      <c r="E19" s="13"/>
    </row>
    <row r="20" spans="1:29" ht="20" customHeight="1">
      <c r="A20" s="27" t="s">
        <v>79</v>
      </c>
      <c r="B20" s="12" t="s">
        <v>28</v>
      </c>
      <c r="C20" s="12" t="s">
        <v>29</v>
      </c>
      <c r="D20" s="12" t="s">
        <v>30</v>
      </c>
      <c r="E20" s="12" t="s">
        <v>31</v>
      </c>
      <c r="F20" s="10" t="s">
        <v>32</v>
      </c>
      <c r="G20" s="10" t="s">
        <v>33</v>
      </c>
      <c r="H20" s="10" t="s">
        <v>34</v>
      </c>
      <c r="I20" s="10" t="s">
        <v>35</v>
      </c>
      <c r="J20" s="18" t="s">
        <v>36</v>
      </c>
      <c r="K20" s="18" t="s">
        <v>37</v>
      </c>
      <c r="L20" s="18" t="s">
        <v>38</v>
      </c>
      <c r="M20" s="18" t="s">
        <v>39</v>
      </c>
    </row>
    <row r="21" spans="1:29" ht="21" customHeight="1">
      <c r="A21" s="17" t="s">
        <v>13</v>
      </c>
      <c r="B21" s="13">
        <v>23.33</v>
      </c>
      <c r="C21" s="17">
        <v>21.52</v>
      </c>
      <c r="D21" s="13">
        <v>23.69</v>
      </c>
      <c r="E21" s="17">
        <v>23.23</v>
      </c>
      <c r="F21">
        <v>23.21</v>
      </c>
      <c r="G21" s="14">
        <v>21.44</v>
      </c>
      <c r="H21">
        <v>23.75</v>
      </c>
      <c r="I21" s="14">
        <v>23.28</v>
      </c>
      <c r="J21" s="4">
        <v>23.16</v>
      </c>
      <c r="K21" s="14">
        <v>21.39</v>
      </c>
      <c r="L21" s="4">
        <v>23.75</v>
      </c>
      <c r="M21" s="14">
        <v>23.28</v>
      </c>
    </row>
    <row r="22" spans="1:29">
      <c r="A22" s="17" t="s">
        <v>4</v>
      </c>
      <c r="B22" s="13">
        <v>21.59</v>
      </c>
      <c r="C22" s="17">
        <v>20.329999999999998</v>
      </c>
      <c r="D22" s="13">
        <v>16.564</v>
      </c>
      <c r="E22" s="17">
        <v>15.97</v>
      </c>
      <c r="F22">
        <v>21.66</v>
      </c>
      <c r="G22" s="14">
        <v>20.420000000000002</v>
      </c>
      <c r="H22">
        <v>16.420000000000002</v>
      </c>
      <c r="I22" s="14">
        <v>15.92</v>
      </c>
      <c r="J22" s="4">
        <v>21.73</v>
      </c>
      <c r="K22" s="14">
        <v>20.49</v>
      </c>
      <c r="L22" s="4">
        <v>16.510000000000002</v>
      </c>
      <c r="M22" s="14">
        <v>16.010000000000002</v>
      </c>
    </row>
    <row r="23" spans="1:29">
      <c r="A23" s="17" t="s">
        <v>15</v>
      </c>
      <c r="B23" s="13">
        <v>22.06</v>
      </c>
      <c r="C23" s="17">
        <v>20.46</v>
      </c>
      <c r="D23" s="13">
        <v>23.72</v>
      </c>
      <c r="E23" s="17">
        <v>22.15</v>
      </c>
      <c r="F23">
        <v>22.78</v>
      </c>
      <c r="G23" s="14">
        <v>20.45</v>
      </c>
      <c r="H23">
        <v>23.78</v>
      </c>
      <c r="I23" s="14">
        <v>22.27</v>
      </c>
      <c r="J23" s="4">
        <v>22.27</v>
      </c>
      <c r="K23" s="14">
        <v>20.440000000000001</v>
      </c>
      <c r="L23" s="4">
        <v>23.87</v>
      </c>
      <c r="M23" s="14">
        <v>22.38</v>
      </c>
    </row>
    <row r="24" spans="1:29">
      <c r="A24" s="12" t="s">
        <v>45</v>
      </c>
      <c r="B24" s="12" t="s">
        <v>40</v>
      </c>
      <c r="C24" s="12" t="s">
        <v>41</v>
      </c>
      <c r="D24" s="12" t="s">
        <v>30</v>
      </c>
      <c r="E24" s="12" t="s">
        <v>12</v>
      </c>
    </row>
    <row r="25" spans="1:29" ht="19" customHeight="1">
      <c r="A25" s="17" t="s">
        <v>13</v>
      </c>
      <c r="B25" s="13">
        <f t="shared" ref="B25:E27" si="2">AVERAGE(B21,F21,J21)</f>
        <v>23.233333333333334</v>
      </c>
      <c r="C25" s="13">
        <f t="shared" si="2"/>
        <v>21.45</v>
      </c>
      <c r="D25" s="13">
        <f t="shared" si="2"/>
        <v>23.73</v>
      </c>
      <c r="E25" s="13">
        <f t="shared" si="2"/>
        <v>23.263333333333335</v>
      </c>
    </row>
    <row r="26" spans="1:29" ht="15" customHeight="1">
      <c r="A26" s="17" t="s">
        <v>4</v>
      </c>
      <c r="B26" s="13">
        <f t="shared" si="2"/>
        <v>21.66</v>
      </c>
      <c r="C26" s="13">
        <f t="shared" si="2"/>
        <v>20.41333333333333</v>
      </c>
      <c r="D26" s="13">
        <f t="shared" si="2"/>
        <v>16.498000000000001</v>
      </c>
      <c r="E26" s="13">
        <f t="shared" si="2"/>
        <v>15.966666666666669</v>
      </c>
    </row>
    <row r="27" spans="1:29">
      <c r="A27" s="17" t="s">
        <v>15</v>
      </c>
      <c r="B27" s="13">
        <f t="shared" si="2"/>
        <v>22.37</v>
      </c>
      <c r="C27" s="13">
        <f t="shared" si="2"/>
        <v>20.45</v>
      </c>
      <c r="D27" s="13">
        <f t="shared" si="2"/>
        <v>23.790000000000003</v>
      </c>
      <c r="E27" s="13">
        <f t="shared" si="2"/>
        <v>22.266666666666666</v>
      </c>
    </row>
    <row r="28" spans="1:29">
      <c r="A28" s="13"/>
      <c r="B28" s="12" t="s">
        <v>42</v>
      </c>
      <c r="C28" s="13"/>
      <c r="D28" s="12" t="s">
        <v>43</v>
      </c>
      <c r="E28" s="13"/>
    </row>
    <row r="29" spans="1:29">
      <c r="A29" s="17" t="s">
        <v>13</v>
      </c>
      <c r="B29" s="13">
        <f>C25-B25</f>
        <v>-1.783333333333335</v>
      </c>
      <c r="C29" s="13"/>
      <c r="D29" s="13">
        <f>E25-D25</f>
        <v>-0.46666666666666501</v>
      </c>
      <c r="E29" s="13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7" t="s">
        <v>5</v>
      </c>
      <c r="AA29" s="6"/>
      <c r="AB29" s="6"/>
      <c r="AC29" s="6"/>
    </row>
    <row r="30" spans="1:29">
      <c r="A30" s="17" t="s">
        <v>4</v>
      </c>
      <c r="B30" s="13">
        <f>C26-B26</f>
        <v>-1.2466666666666697</v>
      </c>
      <c r="C30" s="13"/>
      <c r="D30" s="13">
        <f>E26-D26</f>
        <v>-0.53133333333333255</v>
      </c>
      <c r="E30" s="13"/>
    </row>
    <row r="31" spans="1:29">
      <c r="A31" s="17" t="s">
        <v>15</v>
      </c>
      <c r="B31" s="13">
        <f>C27-B27</f>
        <v>-1.9200000000000017</v>
      </c>
      <c r="C31" s="13"/>
      <c r="D31" s="13">
        <f>E27-D27</f>
        <v>-1.523333333333337</v>
      </c>
      <c r="E31" s="13"/>
    </row>
    <row r="32" spans="1:29">
      <c r="A32" s="13"/>
      <c r="B32" s="13"/>
      <c r="C32" s="13"/>
      <c r="D32" s="13"/>
      <c r="E32" s="13"/>
    </row>
    <row r="33" spans="1:12">
      <c r="A33" s="12" t="s">
        <v>44</v>
      </c>
      <c r="B33" s="13" t="s">
        <v>0</v>
      </c>
      <c r="C33" s="13"/>
      <c r="D33" s="13" t="s">
        <v>1</v>
      </c>
      <c r="E33" s="13"/>
      <c r="F33" s="1" t="s">
        <v>74</v>
      </c>
    </row>
    <row r="34" spans="1:12">
      <c r="A34" s="17" t="s">
        <v>13</v>
      </c>
      <c r="B34" s="19">
        <f>2^B29</f>
        <v>0.29051139673945958</v>
      </c>
      <c r="C34" s="19"/>
      <c r="D34" s="19">
        <f>2^D29</f>
        <v>0.72363461872018986</v>
      </c>
      <c r="E34" s="13"/>
      <c r="G34">
        <v>1.4E-2</v>
      </c>
    </row>
    <row r="35" spans="1:12">
      <c r="A35" s="17" t="s">
        <v>4</v>
      </c>
      <c r="B35" s="19">
        <f>2^B30</f>
        <v>0.42142077237734876</v>
      </c>
      <c r="C35" s="19"/>
      <c r="D35" s="19">
        <f>2^D30</f>
        <v>0.6919149732515395</v>
      </c>
      <c r="E35" s="13"/>
      <c r="G35">
        <v>3.6999999999999998E-2</v>
      </c>
    </row>
    <row r="36" spans="1:12">
      <c r="A36" s="17" t="s">
        <v>15</v>
      </c>
      <c r="B36" s="19">
        <f>2^B31</f>
        <v>0.26425451014034479</v>
      </c>
      <c r="C36" s="19"/>
      <c r="D36" s="19">
        <f>2^D31</f>
        <v>0.34788121104460323</v>
      </c>
      <c r="E36" s="13"/>
      <c r="G36">
        <v>0.189</v>
      </c>
    </row>
    <row r="37" spans="1:12">
      <c r="A37" s="17"/>
      <c r="B37" s="19"/>
      <c r="C37" s="19"/>
      <c r="D37" s="19"/>
      <c r="E37" s="13"/>
    </row>
    <row r="38" spans="1:12">
      <c r="A38" s="1" t="s">
        <v>81</v>
      </c>
    </row>
    <row r="39" spans="1:12">
      <c r="A39" s="21" t="s">
        <v>80</v>
      </c>
      <c r="B39" s="3"/>
      <c r="C39" s="3"/>
      <c r="D39" s="3"/>
      <c r="E39" s="3"/>
      <c r="F39" s="3"/>
      <c r="G39" s="3"/>
      <c r="H39" s="3"/>
      <c r="I39" s="6"/>
      <c r="J39" s="6"/>
      <c r="K39" s="6"/>
    </row>
    <row r="40" spans="1:12" ht="20" customHeight="1">
      <c r="A40" s="9" t="s">
        <v>2</v>
      </c>
      <c r="B40" s="8">
        <v>0</v>
      </c>
      <c r="C40" s="8">
        <v>2</v>
      </c>
      <c r="D40" s="8">
        <v>4</v>
      </c>
      <c r="E40" s="8">
        <v>6</v>
      </c>
      <c r="F40" s="8">
        <v>8</v>
      </c>
      <c r="G40" s="6"/>
    </row>
    <row r="41" spans="1:12" ht="17" customHeight="1">
      <c r="A41" s="9" t="s">
        <v>65</v>
      </c>
      <c r="B41" s="8">
        <v>20.43</v>
      </c>
      <c r="C41" s="8">
        <v>20.67</v>
      </c>
      <c r="D41" s="8">
        <v>21.08</v>
      </c>
      <c r="E41" s="8">
        <v>21.35</v>
      </c>
      <c r="F41" s="8">
        <v>22.16</v>
      </c>
      <c r="G41" s="6"/>
    </row>
    <row r="42" spans="1:12">
      <c r="A42" s="9" t="s">
        <v>63</v>
      </c>
      <c r="B42" s="8">
        <v>22.04</v>
      </c>
      <c r="C42" s="8">
        <v>22.76</v>
      </c>
      <c r="D42" s="8">
        <v>23.07</v>
      </c>
      <c r="E42" s="8">
        <v>23.56</v>
      </c>
      <c r="F42" s="8">
        <v>25.21</v>
      </c>
      <c r="G42" s="6"/>
    </row>
    <row r="43" spans="1:12">
      <c r="A43" s="9" t="s">
        <v>66</v>
      </c>
      <c r="B43" s="8">
        <v>20.58</v>
      </c>
      <c r="C43" s="8">
        <v>20.89</v>
      </c>
      <c r="D43" s="8">
        <v>21.28</v>
      </c>
      <c r="E43" s="8">
        <v>21.72</v>
      </c>
      <c r="F43" s="8">
        <v>22.28</v>
      </c>
      <c r="G43" s="6"/>
    </row>
    <row r="44" spans="1:12">
      <c r="A44" s="9" t="s">
        <v>64</v>
      </c>
      <c r="B44" s="8">
        <v>22.38</v>
      </c>
      <c r="C44" s="8">
        <v>22.55</v>
      </c>
      <c r="D44" s="8">
        <v>23.53</v>
      </c>
      <c r="E44" s="8">
        <v>23.81</v>
      </c>
      <c r="F44" s="8">
        <v>24.66</v>
      </c>
    </row>
    <row r="45" spans="1:12">
      <c r="A45" s="9" t="s">
        <v>22</v>
      </c>
      <c r="B45" s="8">
        <v>20.72</v>
      </c>
      <c r="C45" s="8">
        <v>21.12</v>
      </c>
      <c r="D45" s="8">
        <v>21.34</v>
      </c>
      <c r="E45" s="8">
        <v>21.63</v>
      </c>
      <c r="F45" s="8">
        <v>22.57</v>
      </c>
    </row>
    <row r="46" spans="1:12">
      <c r="A46" s="9" t="s">
        <v>23</v>
      </c>
      <c r="B46" s="8">
        <v>22.56</v>
      </c>
      <c r="C46" s="8">
        <v>23.07</v>
      </c>
      <c r="D46" s="8">
        <v>23.69</v>
      </c>
      <c r="E46" s="8">
        <v>23.82</v>
      </c>
      <c r="F46" s="8">
        <v>24.94</v>
      </c>
    </row>
    <row r="47" spans="1:12" ht="18" customHeight="1">
      <c r="A47" s="21" t="s">
        <v>45</v>
      </c>
      <c r="B47" s="8">
        <v>0</v>
      </c>
      <c r="C47" s="8">
        <v>2</v>
      </c>
      <c r="D47" s="8">
        <v>4</v>
      </c>
      <c r="E47" s="8">
        <v>6</v>
      </c>
      <c r="F47" s="8">
        <v>8</v>
      </c>
      <c r="G47" s="1" t="s">
        <v>17</v>
      </c>
      <c r="H47" s="8">
        <v>0</v>
      </c>
      <c r="I47" s="8">
        <v>2</v>
      </c>
      <c r="J47" s="8">
        <v>4</v>
      </c>
      <c r="K47" s="8">
        <v>6</v>
      </c>
      <c r="L47" s="8">
        <v>8</v>
      </c>
    </row>
    <row r="48" spans="1:12" ht="16" customHeight="1">
      <c r="A48" s="9" t="s">
        <v>0</v>
      </c>
      <c r="B48">
        <f>AVERAGE(B41,B43,B45)</f>
        <v>20.576666666666664</v>
      </c>
      <c r="C48">
        <f t="shared" ref="C48:F49" si="3">AVERAGE(C41,C43,C45)</f>
        <v>20.893333333333334</v>
      </c>
      <c r="D48">
        <f t="shared" si="3"/>
        <v>21.233333333333334</v>
      </c>
      <c r="E48">
        <f t="shared" si="3"/>
        <v>21.566666666666666</v>
      </c>
      <c r="F48">
        <f t="shared" si="3"/>
        <v>22.336666666666662</v>
      </c>
      <c r="H48">
        <f>STDEV(B41,B43,B45)</f>
        <v>0.14502873278538017</v>
      </c>
      <c r="I48">
        <f t="shared" ref="I48:L48" si="4">STDEV(C41,C43,C45)</f>
        <v>0.22501851775650195</v>
      </c>
      <c r="J48">
        <f t="shared" si="4"/>
        <v>0.13613718571108199</v>
      </c>
      <c r="K48">
        <f t="shared" si="4"/>
        <v>0.19295940851208265</v>
      </c>
      <c r="L48">
        <f t="shared" si="4"/>
        <v>0.21079215671683163</v>
      </c>
    </row>
    <row r="49" spans="1:12">
      <c r="A49" s="9" t="s">
        <v>1</v>
      </c>
      <c r="B49">
        <f>AVERAGE(B42,B44,B46)</f>
        <v>22.326666666666668</v>
      </c>
      <c r="C49">
        <f t="shared" si="3"/>
        <v>22.793333333333333</v>
      </c>
      <c r="D49">
        <f t="shared" si="3"/>
        <v>23.430000000000003</v>
      </c>
      <c r="E49">
        <f t="shared" si="3"/>
        <v>23.73</v>
      </c>
      <c r="F49">
        <f t="shared" si="3"/>
        <v>24.936666666666667</v>
      </c>
      <c r="H49">
        <f>STDEV(B42,B44,B46)</f>
        <v>0.26407069760451124</v>
      </c>
      <c r="I49">
        <f t="shared" ref="I49" si="5">STDEV(C42,C44,C46)</f>
        <v>0.26159765544311209</v>
      </c>
      <c r="J49">
        <f t="shared" ref="J49" si="6">STDEV(D42,D44,D46)</f>
        <v>0.32186953878862218</v>
      </c>
      <c r="K49">
        <f t="shared" ref="K49" si="7">STDEV(E42,E44,E46)</f>
        <v>0.14730919862656283</v>
      </c>
      <c r="L49">
        <f t="shared" ref="L49" si="8">STDEV(F42,F44,F46)</f>
        <v>0.2750151510977778</v>
      </c>
    </row>
    <row r="50" spans="1:12">
      <c r="A50" s="9" t="s">
        <v>24</v>
      </c>
    </row>
    <row r="51" spans="1:12">
      <c r="A51" s="9" t="s">
        <v>0</v>
      </c>
      <c r="B51">
        <v>0</v>
      </c>
      <c r="C51">
        <f>B48-C48</f>
        <v>-0.31666666666666998</v>
      </c>
      <c r="D51">
        <f>B48-D48</f>
        <v>-0.65666666666666984</v>
      </c>
      <c r="E51">
        <f>B48-E48</f>
        <v>-0.99000000000000199</v>
      </c>
      <c r="F51">
        <f>B48-F48</f>
        <v>-1.759999999999998</v>
      </c>
    </row>
    <row r="52" spans="1:12">
      <c r="A52" s="9" t="s">
        <v>1</v>
      </c>
      <c r="B52">
        <v>0</v>
      </c>
      <c r="C52">
        <f>B49-C49</f>
        <v>-0.46666666666666501</v>
      </c>
      <c r="D52">
        <f>B49-D49</f>
        <v>-1.1033333333333353</v>
      </c>
      <c r="E52">
        <f>B49-E49</f>
        <v>-1.4033333333333324</v>
      </c>
      <c r="F52">
        <f>B49-F49</f>
        <v>-2.6099999999999994</v>
      </c>
    </row>
    <row r="53" spans="1:12">
      <c r="A53" s="9" t="s">
        <v>67</v>
      </c>
    </row>
    <row r="54" spans="1:12">
      <c r="A54" s="9" t="s">
        <v>0</v>
      </c>
      <c r="B54">
        <f t="shared" ref="B54:F55" si="9">2^B51</f>
        <v>1</v>
      </c>
      <c r="C54">
        <f t="shared" si="9"/>
        <v>0.80292288186337457</v>
      </c>
      <c r="D54">
        <f t="shared" si="9"/>
        <v>0.63434224691246388</v>
      </c>
      <c r="E54">
        <f t="shared" si="9"/>
        <v>0.50347777502835867</v>
      </c>
      <c r="F54">
        <f t="shared" si="9"/>
        <v>0.29524816535738302</v>
      </c>
    </row>
    <row r="55" spans="1:12">
      <c r="A55" s="9" t="s">
        <v>1</v>
      </c>
      <c r="B55">
        <f t="shared" si="9"/>
        <v>1</v>
      </c>
      <c r="C55">
        <f t="shared" si="9"/>
        <v>0.72363461872018986</v>
      </c>
      <c r="D55">
        <f t="shared" si="9"/>
        <v>0.46543985804893795</v>
      </c>
      <c r="E55">
        <f t="shared" si="9"/>
        <v>0.3780546400599567</v>
      </c>
      <c r="F55">
        <f t="shared" si="9"/>
        <v>0.16379917548229547</v>
      </c>
    </row>
    <row r="57" spans="1:12">
      <c r="A57" s="21" t="s">
        <v>60</v>
      </c>
      <c r="B57" t="s">
        <v>16</v>
      </c>
      <c r="D57" t="s">
        <v>75</v>
      </c>
    </row>
    <row r="58" spans="1:12">
      <c r="A58" s="9" t="s">
        <v>0</v>
      </c>
      <c r="B58">
        <v>6.03</v>
      </c>
      <c r="D58">
        <v>3.2000000000000001E-2</v>
      </c>
    </row>
    <row r="59" spans="1:12">
      <c r="A59" s="9" t="s">
        <v>1</v>
      </c>
      <c r="B59">
        <v>3.78</v>
      </c>
    </row>
    <row r="62" spans="1:12">
      <c r="A62" s="21" t="s">
        <v>61</v>
      </c>
    </row>
    <row r="63" spans="1:12">
      <c r="A63" s="9" t="s">
        <v>2</v>
      </c>
      <c r="B63" s="8">
        <v>0</v>
      </c>
      <c r="C63" s="8">
        <v>2</v>
      </c>
      <c r="D63" s="8">
        <v>4</v>
      </c>
      <c r="E63" s="8">
        <v>6</v>
      </c>
      <c r="F63" s="8">
        <v>8</v>
      </c>
      <c r="G63" s="3">
        <v>10</v>
      </c>
    </row>
    <row r="64" spans="1:12">
      <c r="A64" s="9" t="s">
        <v>65</v>
      </c>
      <c r="B64" s="8">
        <v>18.440000000000001</v>
      </c>
      <c r="C64" s="8">
        <v>18.66</v>
      </c>
      <c r="D64" s="8">
        <v>19.04</v>
      </c>
      <c r="E64" s="8">
        <v>19.64</v>
      </c>
      <c r="F64" s="8">
        <v>20.149999999999999</v>
      </c>
      <c r="G64" s="8">
        <v>20.67</v>
      </c>
    </row>
    <row r="65" spans="1:14">
      <c r="A65" s="9" t="s">
        <v>63</v>
      </c>
      <c r="B65" s="8">
        <v>13.96</v>
      </c>
      <c r="C65" s="8">
        <v>14.03</v>
      </c>
      <c r="D65" s="8">
        <v>14.25</v>
      </c>
      <c r="E65" s="8">
        <v>14.48</v>
      </c>
      <c r="F65" s="8">
        <v>14.87</v>
      </c>
      <c r="G65" s="8">
        <v>14.96</v>
      </c>
      <c r="H65" s="6"/>
    </row>
    <row r="66" spans="1:14">
      <c r="A66" s="9" t="s">
        <v>66</v>
      </c>
      <c r="B66" s="8">
        <v>18.579999999999998</v>
      </c>
      <c r="C66" s="8">
        <v>18.739999999999998</v>
      </c>
      <c r="D66" s="8">
        <v>19.260000000000002</v>
      </c>
      <c r="E66" s="8">
        <v>19.68</v>
      </c>
      <c r="F66" s="8">
        <v>20.21</v>
      </c>
      <c r="G66" s="8">
        <v>20.84</v>
      </c>
    </row>
    <row r="67" spans="1:14">
      <c r="A67" s="9" t="s">
        <v>64</v>
      </c>
      <c r="B67" s="8">
        <v>14.17</v>
      </c>
      <c r="C67" s="8">
        <v>14.18</v>
      </c>
      <c r="D67" s="8">
        <v>14.43</v>
      </c>
      <c r="E67" s="8">
        <v>14.66</v>
      </c>
      <c r="F67" s="8">
        <v>15.06</v>
      </c>
      <c r="G67" s="8">
        <v>14.98</v>
      </c>
    </row>
    <row r="68" spans="1:14">
      <c r="A68" s="9" t="s">
        <v>22</v>
      </c>
      <c r="B68" s="8">
        <v>18.71</v>
      </c>
      <c r="C68" s="8">
        <v>18.98</v>
      </c>
      <c r="D68" s="8">
        <v>19.34</v>
      </c>
      <c r="E68" s="8">
        <v>19.47</v>
      </c>
      <c r="F68" s="8">
        <v>20.54</v>
      </c>
      <c r="G68" s="8">
        <v>21.32</v>
      </c>
    </row>
    <row r="69" spans="1:14">
      <c r="A69" s="9" t="s">
        <v>23</v>
      </c>
      <c r="B69" s="8">
        <v>14.21</v>
      </c>
      <c r="C69" s="8">
        <v>14.36</v>
      </c>
      <c r="D69" s="8">
        <v>14.68</v>
      </c>
      <c r="E69" s="8">
        <v>14.85</v>
      </c>
      <c r="F69" s="8">
        <v>15.12</v>
      </c>
      <c r="G69" s="8">
        <v>15.42</v>
      </c>
    </row>
    <row r="70" spans="1:14">
      <c r="A70" s="21" t="s">
        <v>16</v>
      </c>
      <c r="B70" s="8">
        <v>0</v>
      </c>
      <c r="C70" s="8">
        <v>2</v>
      </c>
      <c r="D70" s="8">
        <v>4</v>
      </c>
      <c r="E70" s="8">
        <v>6</v>
      </c>
      <c r="F70" s="8">
        <v>8</v>
      </c>
      <c r="G70" s="3">
        <v>10</v>
      </c>
      <c r="H70" s="1" t="s">
        <v>68</v>
      </c>
      <c r="I70" s="8">
        <v>0</v>
      </c>
      <c r="J70" s="8">
        <v>2</v>
      </c>
      <c r="K70" s="8">
        <v>4</v>
      </c>
      <c r="L70" s="8">
        <v>6</v>
      </c>
      <c r="M70" s="8">
        <v>8</v>
      </c>
      <c r="N70" s="3">
        <v>10</v>
      </c>
    </row>
    <row r="71" spans="1:14">
      <c r="A71" s="9" t="s">
        <v>0</v>
      </c>
      <c r="B71">
        <f>AVERAGE(B64,B66,B68)</f>
        <v>18.576666666666664</v>
      </c>
      <c r="C71">
        <f t="shared" ref="C71:F71" si="10">AVERAGE(C64,C66,C68)</f>
        <v>18.793333333333333</v>
      </c>
      <c r="D71">
        <f t="shared" si="10"/>
        <v>19.213333333333335</v>
      </c>
      <c r="E71">
        <f t="shared" si="10"/>
        <v>19.596666666666668</v>
      </c>
      <c r="F71">
        <f t="shared" si="10"/>
        <v>20.3</v>
      </c>
      <c r="G71">
        <f t="shared" ref="G71" si="11">AVERAGE(G64,G66,G68)</f>
        <v>20.943333333333335</v>
      </c>
      <c r="I71">
        <f t="shared" ref="I71:N72" si="12">STDEV(B64,B66,B68)</f>
        <v>0.13503086067019371</v>
      </c>
      <c r="J71">
        <f t="shared" si="12"/>
        <v>0.16653327995729106</v>
      </c>
      <c r="K71">
        <f t="shared" si="12"/>
        <v>0.15534906930308123</v>
      </c>
      <c r="L71">
        <f t="shared" si="12"/>
        <v>0.11150485789118553</v>
      </c>
      <c r="M71">
        <f t="shared" si="12"/>
        <v>0.20999999999999983</v>
      </c>
      <c r="N71">
        <f t="shared" si="12"/>
        <v>0.3370954365359059</v>
      </c>
    </row>
    <row r="72" spans="1:14">
      <c r="A72" s="9" t="s">
        <v>1</v>
      </c>
      <c r="B72">
        <f>AVERAGE(B65,B67,B69)</f>
        <v>14.113333333333335</v>
      </c>
      <c r="C72">
        <f t="shared" ref="C72:E72" si="13">AVERAGE(C65,C67,C69)</f>
        <v>14.19</v>
      </c>
      <c r="D72">
        <f t="shared" si="13"/>
        <v>14.453333333333333</v>
      </c>
      <c r="E72">
        <f t="shared" si="13"/>
        <v>14.663333333333334</v>
      </c>
      <c r="F72">
        <f>AVERAGE(F65,F67,F69)</f>
        <v>15.016666666666666</v>
      </c>
      <c r="G72">
        <f>AVERAGE(G65,G67,G69)</f>
        <v>15.12</v>
      </c>
      <c r="I72">
        <f t="shared" si="12"/>
        <v>0.13428824718989105</v>
      </c>
      <c r="J72">
        <f t="shared" si="12"/>
        <v>0.16522711641858309</v>
      </c>
      <c r="K72">
        <f t="shared" si="12"/>
        <v>0.21594752448994009</v>
      </c>
      <c r="L72">
        <f t="shared" si="12"/>
        <v>0.18502252115170517</v>
      </c>
      <c r="M72">
        <f t="shared" si="12"/>
        <v>0.13051181300301282</v>
      </c>
      <c r="N72">
        <f t="shared" si="12"/>
        <v>0.25999999999999956</v>
      </c>
    </row>
    <row r="73" spans="1:14">
      <c r="A73" s="9" t="s">
        <v>24</v>
      </c>
    </row>
    <row r="74" spans="1:14">
      <c r="A74" s="9" t="s">
        <v>0</v>
      </c>
      <c r="B74">
        <v>0</v>
      </c>
      <c r="C74">
        <f>B71-C71</f>
        <v>-0.21666666666666856</v>
      </c>
      <c r="D74">
        <f>B71-D71</f>
        <v>-0.63666666666667027</v>
      </c>
      <c r="E74">
        <f>B71-E71</f>
        <v>-1.0200000000000031</v>
      </c>
      <c r="F74">
        <f>B71-F71</f>
        <v>-1.7233333333333363</v>
      </c>
      <c r="G74">
        <f>C71-G71</f>
        <v>-2.1500000000000021</v>
      </c>
    </row>
    <row r="75" spans="1:14">
      <c r="A75" s="9" t="s">
        <v>1</v>
      </c>
      <c r="B75">
        <v>0</v>
      </c>
      <c r="C75">
        <f>B72-C72</f>
        <v>-7.666666666666444E-2</v>
      </c>
      <c r="D75">
        <f>B72-D72</f>
        <v>-0.33999999999999808</v>
      </c>
      <c r="E75">
        <f>B72-E72</f>
        <v>-0.54999999999999893</v>
      </c>
      <c r="F75">
        <f>B72-F72</f>
        <v>-0.90333333333333066</v>
      </c>
      <c r="G75">
        <f>C72-G72</f>
        <v>-0.92999999999999972</v>
      </c>
    </row>
    <row r="76" spans="1:14">
      <c r="A76" s="9" t="s">
        <v>67</v>
      </c>
    </row>
    <row r="77" spans="1:14">
      <c r="A77" s="9" t="s">
        <v>0</v>
      </c>
      <c r="B77">
        <f t="shared" ref="B77:G78" si="14">2^B74</f>
        <v>1</v>
      </c>
      <c r="C77">
        <f t="shared" si="14"/>
        <v>0.86055143724432892</v>
      </c>
      <c r="D77">
        <f t="shared" si="14"/>
        <v>0.64319733468819995</v>
      </c>
      <c r="E77">
        <f t="shared" si="14"/>
        <v>0.49311635224667855</v>
      </c>
      <c r="F77">
        <f t="shared" si="14"/>
        <v>0.3028481842350173</v>
      </c>
      <c r="G77">
        <f t="shared" si="14"/>
        <v>0.22531261565270724</v>
      </c>
      <c r="H77" s="6"/>
    </row>
    <row r="78" spans="1:14">
      <c r="A78" s="9" t="s">
        <v>1</v>
      </c>
      <c r="B78">
        <f t="shared" si="14"/>
        <v>1</v>
      </c>
      <c r="C78">
        <f t="shared" si="14"/>
        <v>0.9482460311744989</v>
      </c>
      <c r="D78">
        <f t="shared" si="14"/>
        <v>0.79004131186337823</v>
      </c>
      <c r="E78">
        <f t="shared" si="14"/>
        <v>0.68302012837719828</v>
      </c>
      <c r="F78">
        <f t="shared" si="14"/>
        <v>0.5346499992908702</v>
      </c>
      <c r="G78">
        <f t="shared" si="14"/>
        <v>0.52485834181153379</v>
      </c>
    </row>
    <row r="80" spans="1:14">
      <c r="A80" s="21" t="s">
        <v>61</v>
      </c>
      <c r="B80" t="s">
        <v>16</v>
      </c>
      <c r="D80" t="s">
        <v>75</v>
      </c>
      <c r="G80" s="6"/>
      <c r="H80" s="6"/>
    </row>
    <row r="81" spans="1:8">
      <c r="A81" s="9" t="s">
        <v>0</v>
      </c>
      <c r="B81">
        <v>5.89</v>
      </c>
      <c r="D81">
        <v>2.4E-2</v>
      </c>
      <c r="H81" s="6"/>
    </row>
    <row r="82" spans="1:8">
      <c r="A82" s="9" t="s">
        <v>1</v>
      </c>
      <c r="B82">
        <v>10.119999999999999</v>
      </c>
    </row>
    <row r="84" spans="1:8">
      <c r="A84" s="21" t="s">
        <v>62</v>
      </c>
      <c r="E84" s="6"/>
    </row>
    <row r="85" spans="1:8">
      <c r="A85" s="9" t="s">
        <v>2</v>
      </c>
      <c r="B85" s="8">
        <v>0</v>
      </c>
      <c r="C85" s="8">
        <v>2</v>
      </c>
      <c r="D85" s="8">
        <v>4</v>
      </c>
      <c r="E85" s="6"/>
    </row>
    <row r="86" spans="1:8">
      <c r="A86" s="9" t="s">
        <v>65</v>
      </c>
      <c r="B86" s="8">
        <v>21.56</v>
      </c>
      <c r="C86" s="8">
        <v>22.56</v>
      </c>
      <c r="D86" s="8">
        <v>23.65</v>
      </c>
      <c r="E86" s="6"/>
    </row>
    <row r="87" spans="1:8">
      <c r="A87" s="9" t="s">
        <v>63</v>
      </c>
      <c r="B87" s="8">
        <v>23.01</v>
      </c>
      <c r="C87" s="8">
        <v>23.97</v>
      </c>
      <c r="D87" s="8">
        <v>25.01</v>
      </c>
    </row>
    <row r="88" spans="1:8">
      <c r="A88" s="9" t="s">
        <v>66</v>
      </c>
      <c r="B88" s="8">
        <v>21.85</v>
      </c>
      <c r="C88" s="8">
        <v>23.24</v>
      </c>
      <c r="D88" s="8">
        <v>24.17</v>
      </c>
    </row>
    <row r="89" spans="1:8">
      <c r="A89" s="9" t="s">
        <v>64</v>
      </c>
      <c r="B89" s="8">
        <v>22.97</v>
      </c>
      <c r="C89" s="8">
        <v>24.12</v>
      </c>
      <c r="D89" s="8">
        <v>25.23</v>
      </c>
    </row>
    <row r="90" spans="1:8">
      <c r="A90" s="9" t="s">
        <v>22</v>
      </c>
      <c r="B90" s="8">
        <v>21.97</v>
      </c>
      <c r="C90" s="8">
        <v>22.73</v>
      </c>
      <c r="D90" s="8">
        <v>23.67</v>
      </c>
    </row>
    <row r="91" spans="1:8">
      <c r="A91" s="9" t="s">
        <v>23</v>
      </c>
      <c r="B91" s="8">
        <v>23.34</v>
      </c>
      <c r="C91" s="8">
        <v>23.97</v>
      </c>
      <c r="D91" s="8">
        <v>25.02</v>
      </c>
    </row>
    <row r="92" spans="1:8">
      <c r="A92" s="21" t="s">
        <v>16</v>
      </c>
      <c r="B92" s="8">
        <v>0</v>
      </c>
      <c r="C92" s="8">
        <v>2</v>
      </c>
      <c r="D92" s="8">
        <v>4</v>
      </c>
      <c r="E92" s="1" t="s">
        <v>68</v>
      </c>
      <c r="F92" s="8">
        <v>0</v>
      </c>
      <c r="G92" s="8">
        <v>2</v>
      </c>
      <c r="H92" s="8">
        <v>4</v>
      </c>
    </row>
    <row r="93" spans="1:8">
      <c r="A93" s="9" t="s">
        <v>0</v>
      </c>
      <c r="B93">
        <f>AVERAGE(B86,B88,B90)</f>
        <v>21.793333333333333</v>
      </c>
      <c r="C93">
        <f t="shared" ref="C93:D93" si="15">AVERAGE(C86,C88,C90)</f>
        <v>22.843333333333334</v>
      </c>
      <c r="D93">
        <f t="shared" si="15"/>
        <v>23.830000000000002</v>
      </c>
      <c r="F93">
        <f>STDEV(B86,B88,B90)</f>
        <v>0.21079215671683213</v>
      </c>
      <c r="G93">
        <f t="shared" ref="G93:H93" si="16">STDEV(C86,C88,C90)</f>
        <v>0.35388321990924215</v>
      </c>
      <c r="H93">
        <f t="shared" si="16"/>
        <v>0.29461839725312566</v>
      </c>
    </row>
    <row r="94" spans="1:8">
      <c r="A94" s="9" t="s">
        <v>1</v>
      </c>
      <c r="B94">
        <f>AVERAGE(B87,B89,B91)</f>
        <v>23.106666666666669</v>
      </c>
      <c r="C94">
        <f t="shared" ref="C94:D94" si="17">AVERAGE(C87,C89,C91)</f>
        <v>24.02</v>
      </c>
      <c r="D94">
        <f t="shared" si="17"/>
        <v>25.08666666666667</v>
      </c>
      <c r="F94">
        <f>STDEV(B87,B89,B91)</f>
        <v>0.20305992547357368</v>
      </c>
      <c r="G94">
        <f t="shared" ref="G94" si="18">STDEV(C87,C89,C91)</f>
        <v>8.66025403784451E-2</v>
      </c>
      <c r="H94">
        <f t="shared" ref="H94" si="19">STDEV(D87,D89,D91)</f>
        <v>0.12423096769056137</v>
      </c>
    </row>
    <row r="96" spans="1:8">
      <c r="A96" s="9" t="s">
        <v>24</v>
      </c>
    </row>
    <row r="97" spans="1:4">
      <c r="A97" s="9" t="s">
        <v>0</v>
      </c>
      <c r="B97">
        <v>0</v>
      </c>
      <c r="C97">
        <f>B93-C93</f>
        <v>-1.0500000000000007</v>
      </c>
      <c r="D97">
        <f>B93-D93</f>
        <v>-2.0366666666666688</v>
      </c>
    </row>
    <row r="98" spans="1:4">
      <c r="A98" s="9" t="s">
        <v>1</v>
      </c>
      <c r="B98">
        <v>0</v>
      </c>
      <c r="C98">
        <f>B94-C94</f>
        <v>-0.91333333333333044</v>
      </c>
      <c r="D98">
        <f>B94-D94</f>
        <v>-1.9800000000000004</v>
      </c>
    </row>
    <row r="99" spans="1:4">
      <c r="A99" s="9" t="s">
        <v>67</v>
      </c>
    </row>
    <row r="100" spans="1:4">
      <c r="A100" s="9" t="s">
        <v>0</v>
      </c>
      <c r="B100">
        <f t="shared" ref="B100:D101" si="20">2^B97</f>
        <v>1</v>
      </c>
      <c r="C100">
        <f t="shared" si="20"/>
        <v>0.48296816446242252</v>
      </c>
      <c r="D100">
        <f t="shared" si="20"/>
        <v>0.24372621393055971</v>
      </c>
    </row>
    <row r="101" spans="1:4">
      <c r="A101" s="9" t="s">
        <v>1</v>
      </c>
      <c r="B101">
        <f t="shared" si="20"/>
        <v>1</v>
      </c>
      <c r="C101">
        <f t="shared" si="20"/>
        <v>0.53095690198117984</v>
      </c>
      <c r="D101">
        <f t="shared" si="20"/>
        <v>0.25348986994750722</v>
      </c>
    </row>
    <row r="103" spans="1:4">
      <c r="A103" s="21" t="s">
        <v>62</v>
      </c>
      <c r="B103" t="s">
        <v>16</v>
      </c>
      <c r="D103" t="s">
        <v>75</v>
      </c>
    </row>
    <row r="104" spans="1:4">
      <c r="A104" s="9" t="s">
        <v>0</v>
      </c>
      <c r="B104">
        <v>1.98</v>
      </c>
      <c r="D104">
        <v>0.36399999999999999</v>
      </c>
    </row>
    <row r="105" spans="1:4">
      <c r="A105" s="9" t="s">
        <v>1</v>
      </c>
      <c r="B105">
        <v>2.0699999999999998</v>
      </c>
    </row>
  </sheetData>
  <phoneticPr fontId="11" type="noConversion"/>
  <pageMargins left="0.75" right="0.75" top="1" bottom="1" header="0.5" footer="0.5"/>
  <pageSetup scale="5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tabSelected="1" topLeftCell="A38" workbookViewId="0">
      <selection activeCell="A38" sqref="A1:XFD1048576"/>
    </sheetView>
  </sheetViews>
  <sheetFormatPr baseColWidth="10" defaultRowHeight="15" x14ac:dyDescent="0"/>
  <cols>
    <col min="1" max="1" width="24.6640625" customWidth="1"/>
    <col min="2" max="2" width="18" customWidth="1"/>
    <col min="3" max="3" width="15.1640625" customWidth="1"/>
    <col min="8" max="8" width="16" customWidth="1"/>
    <col min="9" max="9" width="11.6640625" customWidth="1"/>
    <col min="10" max="10" width="15.6640625" customWidth="1"/>
    <col min="11" max="11" width="13" customWidth="1"/>
    <col min="12" max="12" width="19.33203125" customWidth="1"/>
    <col min="13" max="13" width="17.1640625" customWidth="1"/>
    <col min="15" max="15" width="21.83203125" customWidth="1"/>
  </cols>
  <sheetData>
    <row r="1" spans="1:8">
      <c r="A1" s="1" t="s">
        <v>82</v>
      </c>
      <c r="B1" t="s">
        <v>57</v>
      </c>
      <c r="C1" t="s">
        <v>58</v>
      </c>
      <c r="D1" t="s">
        <v>59</v>
      </c>
      <c r="F1" s="1" t="s">
        <v>16</v>
      </c>
      <c r="G1" s="1" t="s">
        <v>17</v>
      </c>
      <c r="H1" s="1" t="s">
        <v>75</v>
      </c>
    </row>
    <row r="2" spans="1:8">
      <c r="A2" s="1" t="s">
        <v>13</v>
      </c>
      <c r="B2">
        <v>10.3</v>
      </c>
      <c r="C2">
        <v>9.81</v>
      </c>
      <c r="D2">
        <v>10.62</v>
      </c>
      <c r="F2" s="1">
        <f>AVERAGE(B2:D2)</f>
        <v>10.243333333333332</v>
      </c>
      <c r="G2" s="1">
        <f>STDEV(B2:D2)</f>
        <v>0.40796241656963067</v>
      </c>
      <c r="H2" s="25">
        <v>2.52E-6</v>
      </c>
    </row>
    <row r="3" spans="1:8">
      <c r="A3" s="1" t="s">
        <v>4</v>
      </c>
      <c r="B3">
        <v>43.56</v>
      </c>
      <c r="C3">
        <v>35.44</v>
      </c>
      <c r="D3">
        <v>31.23</v>
      </c>
      <c r="F3" s="1">
        <f t="shared" ref="F3:F4" si="0">AVERAGE(B3:D3)</f>
        <v>36.743333333333332</v>
      </c>
      <c r="G3" s="1">
        <f t="shared" ref="G3:G4" si="1">STDEV(B3:D3)</f>
        <v>6.2674742387450744</v>
      </c>
      <c r="H3" s="26">
        <v>5.8900000000000001E-4</v>
      </c>
    </row>
    <row r="4" spans="1:8">
      <c r="A4" s="1" t="s">
        <v>15</v>
      </c>
      <c r="B4">
        <v>5.46</v>
      </c>
      <c r="C4">
        <v>5.17</v>
      </c>
      <c r="D4">
        <v>5.24</v>
      </c>
      <c r="F4" s="1">
        <f t="shared" si="0"/>
        <v>5.29</v>
      </c>
      <c r="G4" s="1">
        <f t="shared" si="1"/>
        <v>0.15132745950421553</v>
      </c>
      <c r="H4" s="25">
        <v>1.0300000000000001E-6</v>
      </c>
    </row>
    <row r="5" spans="1:8">
      <c r="A5" s="1"/>
      <c r="F5" s="1"/>
      <c r="G5" s="1"/>
      <c r="H5" s="25"/>
    </row>
    <row r="6" spans="1:8">
      <c r="A6" s="1" t="s">
        <v>83</v>
      </c>
    </row>
    <row r="7" spans="1:8">
      <c r="A7" s="18" t="s">
        <v>56</v>
      </c>
    </row>
    <row r="8" spans="1:8" s="23" customFormat="1">
      <c r="A8" s="23" t="s">
        <v>76</v>
      </c>
      <c r="B8" s="22" t="s">
        <v>73</v>
      </c>
      <c r="C8" s="22" t="s">
        <v>69</v>
      </c>
      <c r="D8" s="22" t="s">
        <v>70</v>
      </c>
      <c r="E8" s="22" t="s">
        <v>71</v>
      </c>
      <c r="F8" s="22" t="s">
        <v>72</v>
      </c>
    </row>
    <row r="9" spans="1:8">
      <c r="A9" s="4" t="s">
        <v>0</v>
      </c>
      <c r="B9" s="4">
        <v>1</v>
      </c>
      <c r="C9" s="4">
        <v>0.84</v>
      </c>
      <c r="D9" s="4">
        <v>0.56999999999999995</v>
      </c>
      <c r="E9" s="4">
        <v>0.32</v>
      </c>
      <c r="F9" s="4">
        <v>0.25</v>
      </c>
    </row>
    <row r="10" spans="1:8">
      <c r="A10" s="4" t="s">
        <v>1</v>
      </c>
      <c r="B10" s="4">
        <v>3.83</v>
      </c>
      <c r="C10" s="4">
        <v>3.31</v>
      </c>
      <c r="D10" s="4">
        <v>3.06</v>
      </c>
      <c r="E10" s="4">
        <v>2.76</v>
      </c>
      <c r="F10" s="4">
        <v>3.85</v>
      </c>
    </row>
    <row r="11" spans="1:8">
      <c r="A11" s="4"/>
      <c r="B11" s="4"/>
      <c r="C11" s="4"/>
      <c r="D11" s="4"/>
      <c r="E11" s="4"/>
      <c r="F11" s="4"/>
    </row>
    <row r="12" spans="1:8">
      <c r="A12" s="5" t="s">
        <v>10</v>
      </c>
      <c r="B12" s="4"/>
      <c r="C12" s="4"/>
      <c r="D12" s="4"/>
      <c r="E12" s="4"/>
      <c r="F12" s="4"/>
    </row>
    <row r="13" spans="1:8">
      <c r="A13" s="4" t="s">
        <v>0</v>
      </c>
      <c r="B13" s="4">
        <v>1</v>
      </c>
      <c r="C13" s="4">
        <v>1.27</v>
      </c>
      <c r="D13" s="4">
        <v>1.18</v>
      </c>
      <c r="E13" s="4">
        <v>1.26</v>
      </c>
      <c r="F13" s="4">
        <v>1.0900000000000001</v>
      </c>
    </row>
    <row r="14" spans="1:8">
      <c r="A14" s="4" t="s">
        <v>1</v>
      </c>
      <c r="B14" s="4">
        <v>1.06</v>
      </c>
      <c r="C14" s="4">
        <v>0.98</v>
      </c>
      <c r="D14" s="4">
        <v>1.29</v>
      </c>
      <c r="E14" s="4">
        <v>1.22</v>
      </c>
      <c r="F14" s="4">
        <v>1.03</v>
      </c>
    </row>
    <row r="15" spans="1:8">
      <c r="A15" s="4"/>
      <c r="B15" s="4"/>
      <c r="C15" s="4"/>
      <c r="D15" s="4"/>
      <c r="E15" s="4"/>
      <c r="F15" s="4"/>
    </row>
    <row r="16" spans="1:8">
      <c r="A16" s="5" t="s">
        <v>52</v>
      </c>
      <c r="B16" s="4">
        <v>0</v>
      </c>
      <c r="C16" s="4">
        <v>1</v>
      </c>
      <c r="D16" s="4">
        <v>2</v>
      </c>
      <c r="E16" s="4">
        <v>3</v>
      </c>
      <c r="F16" s="4">
        <v>4</v>
      </c>
    </row>
    <row r="17" spans="1:8">
      <c r="A17" s="4" t="s">
        <v>0</v>
      </c>
      <c r="B17" s="4">
        <v>1</v>
      </c>
      <c r="C17" s="4">
        <v>0.661417323</v>
      </c>
      <c r="D17" s="4">
        <v>0.48305084700000001</v>
      </c>
      <c r="E17" s="4">
        <v>0.253968254</v>
      </c>
      <c r="F17" s="4">
        <v>0.229357798</v>
      </c>
    </row>
    <row r="18" spans="1:8">
      <c r="A18" s="4" t="s">
        <v>1</v>
      </c>
      <c r="B18" s="4">
        <v>3.613207547</v>
      </c>
      <c r="C18" s="4">
        <v>3.3775510199999998</v>
      </c>
      <c r="D18" s="4">
        <v>2.3720930230000001</v>
      </c>
      <c r="E18" s="4">
        <v>2.2622950820000001</v>
      </c>
      <c r="F18" s="4">
        <v>3.7378640779999999</v>
      </c>
    </row>
    <row r="19" spans="1:8">
      <c r="A19" s="4"/>
      <c r="B19" s="4"/>
      <c r="C19" s="4"/>
      <c r="D19" s="4"/>
      <c r="E19" s="4"/>
      <c r="F19" s="4"/>
    </row>
    <row r="20" spans="1:8">
      <c r="A20" s="1" t="s">
        <v>6</v>
      </c>
      <c r="B20" s="5" t="s">
        <v>3</v>
      </c>
      <c r="C20" s="4"/>
      <c r="D20" s="5" t="s">
        <v>16</v>
      </c>
      <c r="E20" s="4"/>
      <c r="F20" s="5" t="s">
        <v>17</v>
      </c>
      <c r="H20" s="1" t="s">
        <v>75</v>
      </c>
    </row>
    <row r="21" spans="1:8">
      <c r="A21" s="4" t="s">
        <v>7</v>
      </c>
      <c r="B21" s="2" t="s">
        <v>53</v>
      </c>
      <c r="C21" s="4"/>
      <c r="D21" s="5">
        <v>2.133914828</v>
      </c>
      <c r="E21" s="4"/>
      <c r="F21" s="4">
        <v>0.31</v>
      </c>
      <c r="H21" s="24">
        <v>3.28E-4</v>
      </c>
    </row>
    <row r="22" spans="1:8">
      <c r="A22" s="4"/>
      <c r="B22" s="2"/>
      <c r="C22" s="4"/>
      <c r="D22" s="5"/>
      <c r="E22" s="4"/>
      <c r="F22" s="4"/>
    </row>
    <row r="23" spans="1:8">
      <c r="A23" s="4" t="s">
        <v>55</v>
      </c>
      <c r="B23" s="2" t="s">
        <v>54</v>
      </c>
      <c r="C23" s="4"/>
      <c r="D23" s="5">
        <v>31.706697460000001</v>
      </c>
      <c r="E23" s="4"/>
      <c r="F23" s="4">
        <v>0.83</v>
      </c>
    </row>
    <row r="24" spans="1:8">
      <c r="A24" s="4"/>
      <c r="B24" s="2"/>
      <c r="C24" s="4"/>
      <c r="D24" s="4"/>
      <c r="E24" s="4"/>
      <c r="F24" s="4"/>
    </row>
    <row r="25" spans="1:8">
      <c r="A25" s="4"/>
      <c r="B25" s="2"/>
      <c r="C25" s="4"/>
      <c r="D25" s="4"/>
      <c r="E25" s="4"/>
      <c r="F25" s="4"/>
    </row>
    <row r="26" spans="1:8">
      <c r="A26" s="10" t="s">
        <v>51</v>
      </c>
    </row>
    <row r="27" spans="1:8" s="23" customFormat="1">
      <c r="A27" s="23" t="s">
        <v>76</v>
      </c>
      <c r="B27" s="22" t="s">
        <v>73</v>
      </c>
      <c r="C27" s="22" t="s">
        <v>69</v>
      </c>
      <c r="D27" s="22" t="s">
        <v>70</v>
      </c>
      <c r="E27" s="22" t="s">
        <v>71</v>
      </c>
      <c r="F27" s="22" t="s">
        <v>72</v>
      </c>
    </row>
    <row r="28" spans="1:8">
      <c r="A28" t="s">
        <v>0</v>
      </c>
      <c r="B28">
        <v>1</v>
      </c>
      <c r="C28">
        <v>0.68</v>
      </c>
      <c r="D28">
        <v>0.52</v>
      </c>
      <c r="E28">
        <v>0.21</v>
      </c>
      <c r="F28">
        <v>0.11</v>
      </c>
    </row>
    <row r="29" spans="1:8">
      <c r="A29" t="s">
        <v>1</v>
      </c>
      <c r="B29">
        <v>1</v>
      </c>
      <c r="C29">
        <v>0.72</v>
      </c>
      <c r="D29">
        <v>0.57999999999999996</v>
      </c>
      <c r="E29">
        <v>0.24</v>
      </c>
      <c r="F29">
        <v>0.15</v>
      </c>
    </row>
    <row r="31" spans="1:8">
      <c r="A31" s="1" t="s">
        <v>10</v>
      </c>
    </row>
    <row r="32" spans="1:8">
      <c r="A32" t="s">
        <v>0</v>
      </c>
      <c r="B32">
        <v>1.1000000000000001</v>
      </c>
      <c r="C32">
        <v>1.1200000000000001</v>
      </c>
      <c r="D32">
        <v>1.04</v>
      </c>
      <c r="E32">
        <v>1.1399999999999999</v>
      </c>
      <c r="F32">
        <v>1.03</v>
      </c>
    </row>
    <row r="33" spans="1:24">
      <c r="A33" t="s">
        <v>1</v>
      </c>
      <c r="B33">
        <v>1</v>
      </c>
      <c r="C33">
        <v>0.98</v>
      </c>
      <c r="D33">
        <v>1.0900000000000001</v>
      </c>
      <c r="E33">
        <v>1.1100000000000001</v>
      </c>
      <c r="F33">
        <v>0.99</v>
      </c>
    </row>
    <row r="35" spans="1:24">
      <c r="A35" s="1" t="s">
        <v>48</v>
      </c>
      <c r="B35">
        <v>0</v>
      </c>
      <c r="C35">
        <v>1</v>
      </c>
      <c r="D35">
        <v>2</v>
      </c>
      <c r="E35">
        <v>3</v>
      </c>
      <c r="F35">
        <v>4</v>
      </c>
    </row>
    <row r="36" spans="1:24">
      <c r="A36" t="s">
        <v>0</v>
      </c>
      <c r="B36">
        <f>B28/B32</f>
        <v>0.90909090909090906</v>
      </c>
      <c r="C36">
        <f t="shared" ref="C36:F37" si="2">C28/C32</f>
        <v>0.6071428571428571</v>
      </c>
      <c r="D36">
        <f t="shared" si="2"/>
        <v>0.5</v>
      </c>
      <c r="E36">
        <f t="shared" si="2"/>
        <v>0.18421052631578949</v>
      </c>
      <c r="F36">
        <f t="shared" si="2"/>
        <v>0.10679611650485436</v>
      </c>
    </row>
    <row r="37" spans="1:24">
      <c r="A37" t="s">
        <v>1</v>
      </c>
      <c r="B37">
        <f>B29/B33</f>
        <v>1</v>
      </c>
      <c r="C37">
        <f t="shared" si="2"/>
        <v>0.73469387755102045</v>
      </c>
      <c r="D37">
        <f t="shared" si="2"/>
        <v>0.53211009174311918</v>
      </c>
      <c r="E37">
        <f t="shared" si="2"/>
        <v>0.2162162162162162</v>
      </c>
      <c r="F37">
        <f t="shared" si="2"/>
        <v>0.15151515151515152</v>
      </c>
    </row>
    <row r="39" spans="1:24">
      <c r="A39" s="1" t="s">
        <v>6</v>
      </c>
      <c r="B39" s="1" t="s">
        <v>3</v>
      </c>
      <c r="D39" s="1" t="s">
        <v>50</v>
      </c>
      <c r="F39" s="1" t="s">
        <v>17</v>
      </c>
      <c r="H39" s="5" t="s">
        <v>75</v>
      </c>
    </row>
    <row r="40" spans="1:24">
      <c r="A40" t="s">
        <v>7</v>
      </c>
      <c r="B40" s="2" t="s">
        <v>46</v>
      </c>
      <c r="D40" s="1">
        <f>(0.867-0.5)/0.2028</f>
        <v>1.8096646942800787</v>
      </c>
      <c r="F40">
        <v>0.21</v>
      </c>
      <c r="H40">
        <v>0.2843</v>
      </c>
    </row>
    <row r="41" spans="1:24">
      <c r="B41" s="2"/>
      <c r="D41" s="1"/>
    </row>
    <row r="42" spans="1:24">
      <c r="A42" t="s">
        <v>1</v>
      </c>
      <c r="B42" s="2" t="s">
        <v>47</v>
      </c>
      <c r="D42" s="1">
        <f>(0.9663-0.5)/0.2215</f>
        <v>2.105191873589165</v>
      </c>
      <c r="F42">
        <v>0.19</v>
      </c>
    </row>
    <row r="45" spans="1:24">
      <c r="A45" s="10" t="s">
        <v>49</v>
      </c>
    </row>
    <row r="46" spans="1:24" s="23" customFormat="1">
      <c r="A46" s="23" t="s">
        <v>76</v>
      </c>
      <c r="B46" s="22" t="s">
        <v>73</v>
      </c>
      <c r="C46" s="22" t="s">
        <v>69</v>
      </c>
      <c r="D46" s="22" t="s">
        <v>70</v>
      </c>
      <c r="E46" s="22" t="s">
        <v>71</v>
      </c>
      <c r="F46" s="22" t="s">
        <v>72</v>
      </c>
      <c r="W46" s="23">
        <v>2.13</v>
      </c>
      <c r="X46" s="23">
        <v>31.7</v>
      </c>
    </row>
    <row r="47" spans="1:24">
      <c r="A47" t="s">
        <v>0</v>
      </c>
      <c r="B47">
        <v>1</v>
      </c>
      <c r="C47">
        <v>0.52</v>
      </c>
      <c r="D47">
        <v>0.37</v>
      </c>
      <c r="E47">
        <v>0.19</v>
      </c>
      <c r="F47">
        <v>0.11</v>
      </c>
      <c r="W47">
        <v>1.9039999999999999</v>
      </c>
      <c r="X47">
        <v>2.0590000000000002</v>
      </c>
    </row>
    <row r="48" spans="1:24">
      <c r="A48" t="s">
        <v>1</v>
      </c>
      <c r="B48">
        <v>4.01</v>
      </c>
      <c r="C48">
        <v>3.53</v>
      </c>
      <c r="D48">
        <v>3.06</v>
      </c>
      <c r="E48">
        <v>2.2400000000000002</v>
      </c>
      <c r="F48">
        <v>1.85</v>
      </c>
      <c r="W48">
        <v>1.4770000000000001</v>
      </c>
      <c r="X48">
        <v>3.66</v>
      </c>
    </row>
    <row r="50" spans="1:8">
      <c r="A50" s="1" t="s">
        <v>10</v>
      </c>
    </row>
    <row r="51" spans="1:8">
      <c r="A51" t="s">
        <v>0</v>
      </c>
      <c r="B51">
        <v>1.1000000000000001</v>
      </c>
      <c r="C51">
        <v>1.1200000000000001</v>
      </c>
      <c r="D51">
        <v>1.04</v>
      </c>
      <c r="E51">
        <v>1.1399999999999999</v>
      </c>
      <c r="F51">
        <v>1.03</v>
      </c>
    </row>
    <row r="52" spans="1:8">
      <c r="A52" t="s">
        <v>1</v>
      </c>
      <c r="B52">
        <v>1</v>
      </c>
      <c r="C52">
        <v>0.98</v>
      </c>
      <c r="D52">
        <v>1.0900000000000001</v>
      </c>
      <c r="E52">
        <v>1.1100000000000001</v>
      </c>
      <c r="F52">
        <v>0.99</v>
      </c>
    </row>
    <row r="56" spans="1:8">
      <c r="A56" s="1" t="s">
        <v>11</v>
      </c>
      <c r="B56">
        <v>0</v>
      </c>
      <c r="C56">
        <v>1</v>
      </c>
      <c r="D56">
        <v>2</v>
      </c>
      <c r="E56">
        <v>3</v>
      </c>
      <c r="F56">
        <v>4</v>
      </c>
    </row>
    <row r="57" spans="1:8">
      <c r="A57" t="s">
        <v>0</v>
      </c>
      <c r="B57">
        <f>B47/B51</f>
        <v>0.90909090909090906</v>
      </c>
      <c r="C57">
        <f t="shared" ref="C57:F58" si="3">C47/C51</f>
        <v>0.46428571428571425</v>
      </c>
      <c r="D57">
        <f t="shared" si="3"/>
        <v>0.35576923076923073</v>
      </c>
      <c r="E57">
        <f t="shared" si="3"/>
        <v>0.16666666666666669</v>
      </c>
      <c r="F57">
        <f t="shared" si="3"/>
        <v>0.10679611650485436</v>
      </c>
    </row>
    <row r="58" spans="1:8">
      <c r="A58" t="s">
        <v>1</v>
      </c>
      <c r="B58">
        <f>B48/B52</f>
        <v>4.01</v>
      </c>
      <c r="C58">
        <f t="shared" si="3"/>
        <v>3.6020408163265305</v>
      </c>
      <c r="D58">
        <f t="shared" si="3"/>
        <v>2.8073394495412844</v>
      </c>
      <c r="E58">
        <f t="shared" si="3"/>
        <v>2.0180180180180178</v>
      </c>
      <c r="F58">
        <f t="shared" si="3"/>
        <v>1.8686868686868687</v>
      </c>
    </row>
    <row r="61" spans="1:8">
      <c r="A61" s="1" t="s">
        <v>6</v>
      </c>
      <c r="B61" s="1" t="s">
        <v>3</v>
      </c>
      <c r="D61" s="1" t="s">
        <v>16</v>
      </c>
      <c r="F61" s="1" t="s">
        <v>17</v>
      </c>
      <c r="H61" s="5" t="s">
        <v>75</v>
      </c>
    </row>
    <row r="62" spans="1:8">
      <c r="A62" t="s">
        <v>7</v>
      </c>
      <c r="B62" s="2" t="s">
        <v>8</v>
      </c>
      <c r="D62" s="1">
        <f>(0.781-0.5)/0.1902</f>
        <v>1.47739221871714</v>
      </c>
      <c r="F62">
        <v>0.16</v>
      </c>
      <c r="H62">
        <v>3.1699999999999999E-2</v>
      </c>
    </row>
    <row r="63" spans="1:8">
      <c r="B63" s="2"/>
      <c r="D63" s="1"/>
    </row>
    <row r="64" spans="1:8">
      <c r="A64" t="s">
        <v>1</v>
      </c>
      <c r="B64" s="2" t="s">
        <v>9</v>
      </c>
      <c r="D64" s="1">
        <f>(4.0345-0.5)/0.96475</f>
        <v>3.6636434309406587</v>
      </c>
      <c r="F64">
        <v>0.19</v>
      </c>
    </row>
    <row r="69" spans="19:19">
      <c r="S69">
        <v>0.16</v>
      </c>
    </row>
    <row r="71" spans="19:19">
      <c r="S71">
        <v>0.19</v>
      </c>
    </row>
  </sheetData>
  <phoneticPr fontId="11" type="noConversion"/>
  <pageMargins left="0.75" right="0.75" top="1" bottom="1" header="0.5" footer="0.5"/>
  <pageSetup scale="65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mRNA</vt:lpstr>
      <vt:lpstr>protein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 Dai</dc:creator>
  <cp:lastModifiedBy>Joe Avruch</cp:lastModifiedBy>
  <cp:lastPrinted>2017-05-09T22:23:31Z</cp:lastPrinted>
  <dcterms:created xsi:type="dcterms:W3CDTF">2014-08-03T17:56:27Z</dcterms:created>
  <dcterms:modified xsi:type="dcterms:W3CDTF">2017-05-11T14:51:18Z</dcterms:modified>
</cp:coreProperties>
</file>