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showInkAnnotation="0" autoCompressPictures="0"/>
  <bookViews>
    <workbookView xWindow="0" yWindow="0" windowWidth="25600" windowHeight="160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2" i="1" l="1"/>
  <c r="G62" i="1"/>
  <c r="F61" i="1"/>
  <c r="G61" i="1"/>
  <c r="F60" i="1"/>
  <c r="G60" i="1"/>
  <c r="I60" i="1"/>
  <c r="J60" i="1"/>
  <c r="H60" i="1"/>
  <c r="F59" i="1"/>
  <c r="G59" i="1"/>
  <c r="F58" i="1"/>
  <c r="G58" i="1"/>
  <c r="F57" i="1"/>
  <c r="G57" i="1"/>
  <c r="F56" i="1"/>
  <c r="G56" i="1"/>
  <c r="I56" i="1"/>
  <c r="J56" i="1"/>
  <c r="H56" i="1"/>
  <c r="F55" i="1"/>
  <c r="G55" i="1"/>
  <c r="F54" i="1"/>
  <c r="G54" i="1"/>
  <c r="F53" i="1"/>
  <c r="G53" i="1"/>
  <c r="I53" i="1"/>
  <c r="J53" i="1"/>
  <c r="H53" i="1"/>
  <c r="F52" i="1"/>
  <c r="G52" i="1"/>
  <c r="F51" i="1"/>
  <c r="G51" i="1"/>
  <c r="F50" i="1"/>
  <c r="G50" i="1"/>
  <c r="F49" i="1"/>
  <c r="G49" i="1"/>
  <c r="I49" i="1"/>
  <c r="J49" i="1"/>
  <c r="H49" i="1"/>
  <c r="F48" i="1"/>
  <c r="G48" i="1"/>
  <c r="F47" i="1"/>
  <c r="G47" i="1"/>
  <c r="F46" i="1"/>
  <c r="G46" i="1"/>
  <c r="I46" i="1"/>
  <c r="J46" i="1"/>
  <c r="H46" i="1"/>
  <c r="F45" i="1"/>
  <c r="G45" i="1"/>
  <c r="F44" i="1"/>
  <c r="G44" i="1"/>
  <c r="F43" i="1"/>
  <c r="G43" i="1"/>
  <c r="F42" i="1"/>
  <c r="G42" i="1"/>
  <c r="I42" i="1"/>
  <c r="J42" i="1"/>
  <c r="H42" i="1"/>
  <c r="F41" i="1"/>
  <c r="G41" i="1"/>
  <c r="F40" i="1"/>
  <c r="G40" i="1"/>
  <c r="F39" i="1"/>
  <c r="G39" i="1"/>
  <c r="I39" i="1"/>
  <c r="J39" i="1"/>
  <c r="H39" i="1"/>
  <c r="F38" i="1"/>
  <c r="G38" i="1"/>
  <c r="F37" i="1"/>
  <c r="G37" i="1"/>
  <c r="F36" i="1"/>
  <c r="G36" i="1"/>
  <c r="F35" i="1"/>
  <c r="G35" i="1"/>
  <c r="F34" i="1"/>
  <c r="G34" i="1"/>
  <c r="I34" i="1"/>
  <c r="J34" i="1"/>
  <c r="H34" i="1"/>
  <c r="F33" i="1"/>
  <c r="G33" i="1"/>
  <c r="F32" i="1"/>
  <c r="G32" i="1"/>
  <c r="F31" i="1"/>
  <c r="G31" i="1"/>
  <c r="F30" i="1"/>
  <c r="G30" i="1"/>
  <c r="F29" i="1"/>
  <c r="G29" i="1"/>
  <c r="I29" i="1"/>
  <c r="J29" i="1"/>
  <c r="H29" i="1"/>
  <c r="F28" i="1"/>
  <c r="G28" i="1"/>
  <c r="F27" i="1"/>
  <c r="G27" i="1"/>
  <c r="F26" i="1"/>
  <c r="G26" i="1"/>
  <c r="I26" i="1"/>
  <c r="H26" i="1"/>
  <c r="F21" i="1"/>
  <c r="G21" i="1"/>
  <c r="F20" i="1"/>
  <c r="G20" i="1"/>
  <c r="F19" i="1"/>
  <c r="G19" i="1"/>
  <c r="F18" i="1"/>
  <c r="G18" i="1"/>
  <c r="I18" i="1"/>
  <c r="J18" i="1"/>
  <c r="H18" i="1"/>
  <c r="F17" i="1"/>
  <c r="G17" i="1"/>
  <c r="F16" i="1"/>
  <c r="G16" i="1"/>
  <c r="F15" i="1"/>
  <c r="G15" i="1"/>
  <c r="F14" i="1"/>
  <c r="G14" i="1"/>
  <c r="I14" i="1"/>
  <c r="J14" i="1"/>
  <c r="H14" i="1"/>
  <c r="F13" i="1"/>
  <c r="G13" i="1"/>
  <c r="F12" i="1"/>
  <c r="G12" i="1"/>
  <c r="F11" i="1"/>
  <c r="G11" i="1"/>
  <c r="I11" i="1"/>
  <c r="J11" i="1"/>
  <c r="H11" i="1"/>
  <c r="F10" i="1"/>
  <c r="G10" i="1"/>
  <c r="F9" i="1"/>
  <c r="G9" i="1"/>
  <c r="F8" i="1"/>
  <c r="G8" i="1"/>
  <c r="I8" i="1"/>
  <c r="J8" i="1"/>
  <c r="H8" i="1"/>
</calcChain>
</file>

<file path=xl/sharedStrings.xml><?xml version="1.0" encoding="utf-8"?>
<sst xmlns="http://schemas.openxmlformats.org/spreadsheetml/2006/main" count="104" uniqueCount="43">
  <si>
    <t>TM 5 ug/ml, Doxycycline is in ng/ml</t>
  </si>
  <si>
    <t>Cell type</t>
  </si>
  <si>
    <t>Treatment</t>
  </si>
  <si>
    <t>image name</t>
  </si>
  <si>
    <t>Total # of cells</t>
  </si>
  <si>
    <t># cells with clusters</t>
  </si>
  <si>
    <t>ratio clusters</t>
  </si>
  <si>
    <t>% clusters</t>
  </si>
  <si>
    <t>Mean</t>
  </si>
  <si>
    <t>S.D.</t>
  </si>
  <si>
    <t>S.E.M.</t>
  </si>
  <si>
    <t>Ire1</t>
  </si>
  <si>
    <t>0-2ng/ml Dox, TM</t>
  </si>
  <si>
    <t>NO CLUSTERS OBSERVED</t>
  </si>
  <si>
    <t>5 ng Dox, TM</t>
  </si>
  <si>
    <t>Series001</t>
  </si>
  <si>
    <t>Series003</t>
  </si>
  <si>
    <t>Series005</t>
  </si>
  <si>
    <t>20 ng Dox, TM</t>
  </si>
  <si>
    <t>Series002</t>
  </si>
  <si>
    <t>Series007</t>
  </si>
  <si>
    <t>50 ng Dox, TM</t>
  </si>
  <si>
    <t>Series015</t>
  </si>
  <si>
    <t>Series009</t>
  </si>
  <si>
    <t>200 ng Dox, TM</t>
  </si>
  <si>
    <t>Series012</t>
  </si>
  <si>
    <t>Series010</t>
  </si>
  <si>
    <t xml:space="preserve">Mean </t>
  </si>
  <si>
    <t>S.D</t>
  </si>
  <si>
    <t>wIre1</t>
  </si>
  <si>
    <t>0 ng, TM</t>
  </si>
  <si>
    <t>Series006</t>
  </si>
  <si>
    <t>Series008</t>
  </si>
  <si>
    <t>0.1 ng Dox, TM</t>
  </si>
  <si>
    <t>Series004</t>
  </si>
  <si>
    <t>0.2 ng Dox, TM</t>
  </si>
  <si>
    <t>Series011</t>
  </si>
  <si>
    <t>0.5 ng dox, TM</t>
  </si>
  <si>
    <t>1 ng Dox,TM</t>
  </si>
  <si>
    <t>2ng Dox, TM</t>
  </si>
  <si>
    <t>Series 004</t>
  </si>
  <si>
    <t>Series013</t>
  </si>
  <si>
    <t>Doxycycline titration and quantification of IRE1α clusters as described Figure 3C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</si>
</sst>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0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2"/>
  <sheetViews>
    <sheetView tabSelected="1" workbookViewId="0">
      <selection activeCell="A3" sqref="A3"/>
    </sheetView>
  </sheetViews>
  <sheetFormatPr baseColWidth="10" defaultRowHeight="15" x14ac:dyDescent="0"/>
  <sheetData>
    <row r="2" spans="1:11">
      <c r="A2" s="1"/>
    </row>
    <row r="3" spans="1:11">
      <c r="A3" s="1" t="s">
        <v>42</v>
      </c>
    </row>
    <row r="4" spans="1:11">
      <c r="A4" t="s">
        <v>0</v>
      </c>
    </row>
    <row r="6" spans="1:11">
      <c r="A6" s="1" t="s">
        <v>1</v>
      </c>
      <c r="B6" s="1" t="s">
        <v>2</v>
      </c>
      <c r="C6" s="1" t="s">
        <v>3</v>
      </c>
      <c r="D6" s="1" t="s">
        <v>4</v>
      </c>
      <c r="E6" s="1" t="s">
        <v>5</v>
      </c>
      <c r="F6" s="1" t="s">
        <v>6</v>
      </c>
      <c r="G6" s="1" t="s">
        <v>7</v>
      </c>
      <c r="H6" s="1" t="s">
        <v>8</v>
      </c>
      <c r="I6" s="1" t="s">
        <v>9</v>
      </c>
      <c r="J6" s="1" t="s">
        <v>10</v>
      </c>
    </row>
    <row r="7" spans="1:11">
      <c r="A7" t="s">
        <v>11</v>
      </c>
      <c r="B7" t="s">
        <v>12</v>
      </c>
      <c r="E7" t="s">
        <v>13</v>
      </c>
    </row>
    <row r="8" spans="1:11">
      <c r="A8" t="s">
        <v>11</v>
      </c>
      <c r="B8" t="s">
        <v>14</v>
      </c>
      <c r="C8" t="s">
        <v>15</v>
      </c>
      <c r="D8">
        <v>56</v>
      </c>
      <c r="E8">
        <v>0</v>
      </c>
      <c r="F8">
        <f t="shared" ref="F8:F21" si="0">E8/D8</f>
        <v>0</v>
      </c>
      <c r="G8">
        <f t="shared" ref="G8:G21" si="1">F8*100</f>
        <v>0</v>
      </c>
      <c r="H8">
        <f>AVERAGE(G8:G10)</f>
        <v>3.9725532683279163</v>
      </c>
      <c r="I8">
        <f>STDEV(G8:G10)</f>
        <v>3.8523797645172309</v>
      </c>
      <c r="J8">
        <f>I8/SQRT(3)</f>
        <v>2.2241724940646903</v>
      </c>
    </row>
    <row r="9" spans="1:11">
      <c r="C9" t="s">
        <v>16</v>
      </c>
      <c r="D9">
        <v>71</v>
      </c>
      <c r="E9">
        <v>3</v>
      </c>
      <c r="F9">
        <f t="shared" si="0"/>
        <v>4.2253521126760563E-2</v>
      </c>
      <c r="G9">
        <f t="shared" si="1"/>
        <v>4.225352112676056</v>
      </c>
    </row>
    <row r="10" spans="1:11">
      <c r="C10" t="s">
        <v>17</v>
      </c>
      <c r="D10">
        <v>39</v>
      </c>
      <c r="E10">
        <v>3</v>
      </c>
      <c r="F10">
        <f t="shared" si="0"/>
        <v>7.6923076923076927E-2</v>
      </c>
      <c r="G10">
        <f t="shared" si="1"/>
        <v>7.6923076923076925</v>
      </c>
    </row>
    <row r="11" spans="1:11">
      <c r="A11" t="s">
        <v>11</v>
      </c>
      <c r="B11" t="s">
        <v>18</v>
      </c>
      <c r="C11" t="s">
        <v>19</v>
      </c>
      <c r="D11">
        <v>67</v>
      </c>
      <c r="E11">
        <v>2</v>
      </c>
      <c r="F11">
        <f t="shared" si="0"/>
        <v>2.9850746268656716E-2</v>
      </c>
      <c r="G11">
        <f t="shared" si="1"/>
        <v>2.9850746268656714</v>
      </c>
      <c r="H11">
        <f>AVERAGE(G11:G13)</f>
        <v>5.3263957755377858</v>
      </c>
      <c r="I11">
        <f>STDEV(G11:G13)</f>
        <v>2.0666240816783521</v>
      </c>
      <c r="J11">
        <f>I11/SQRT(3)</f>
        <v>1.1931659698707597</v>
      </c>
    </row>
    <row r="12" spans="1:11">
      <c r="C12" t="s">
        <v>17</v>
      </c>
      <c r="D12">
        <v>82</v>
      </c>
      <c r="E12">
        <v>5</v>
      </c>
      <c r="F12">
        <f t="shared" si="0"/>
        <v>6.097560975609756E-2</v>
      </c>
      <c r="G12">
        <f t="shared" si="1"/>
        <v>6.0975609756097562</v>
      </c>
      <c r="J12" s="1"/>
      <c r="K12" s="1"/>
    </row>
    <row r="13" spans="1:11">
      <c r="C13" t="s">
        <v>20</v>
      </c>
      <c r="D13">
        <v>58</v>
      </c>
      <c r="E13">
        <v>4</v>
      </c>
      <c r="F13">
        <f t="shared" si="0"/>
        <v>6.8965517241379309E-2</v>
      </c>
      <c r="G13">
        <f t="shared" si="1"/>
        <v>6.8965517241379306</v>
      </c>
    </row>
    <row r="14" spans="1:11">
      <c r="A14" t="s">
        <v>11</v>
      </c>
      <c r="B14" t="s">
        <v>21</v>
      </c>
      <c r="C14" t="s">
        <v>22</v>
      </c>
      <c r="D14">
        <v>52</v>
      </c>
      <c r="E14">
        <v>5</v>
      </c>
      <c r="F14">
        <f t="shared" si="0"/>
        <v>9.6153846153846159E-2</v>
      </c>
      <c r="G14">
        <f t="shared" si="1"/>
        <v>9.6153846153846168</v>
      </c>
      <c r="H14">
        <f>AVERAGE(G14:G17)</f>
        <v>11.582442714518187</v>
      </c>
      <c r="I14">
        <f>STDEV(G14:G17)</f>
        <v>2.4501003896299793</v>
      </c>
      <c r="J14">
        <f>I14/SQRT(4)</f>
        <v>1.2250501948149897</v>
      </c>
    </row>
    <row r="15" spans="1:11">
      <c r="C15" t="s">
        <v>23</v>
      </c>
      <c r="D15">
        <v>39</v>
      </c>
      <c r="E15">
        <v>4</v>
      </c>
      <c r="F15">
        <f t="shared" si="0"/>
        <v>0.10256410256410256</v>
      </c>
      <c r="G15">
        <f t="shared" si="1"/>
        <v>10.256410256410255</v>
      </c>
    </row>
    <row r="16" spans="1:11">
      <c r="C16" t="s">
        <v>17</v>
      </c>
      <c r="D16">
        <v>44</v>
      </c>
      <c r="E16">
        <v>5</v>
      </c>
      <c r="F16">
        <f t="shared" si="0"/>
        <v>0.11363636363636363</v>
      </c>
      <c r="G16">
        <f t="shared" si="1"/>
        <v>11.363636363636363</v>
      </c>
    </row>
    <row r="17" spans="1:10">
      <c r="C17" t="s">
        <v>20</v>
      </c>
      <c r="D17">
        <v>53</v>
      </c>
      <c r="E17">
        <v>8</v>
      </c>
      <c r="F17">
        <f t="shared" si="0"/>
        <v>0.15094339622641509</v>
      </c>
      <c r="G17">
        <f t="shared" si="1"/>
        <v>15.09433962264151</v>
      </c>
    </row>
    <row r="18" spans="1:10">
      <c r="A18" t="s">
        <v>11</v>
      </c>
      <c r="B18" t="s">
        <v>24</v>
      </c>
      <c r="C18" t="s">
        <v>25</v>
      </c>
      <c r="D18">
        <v>45</v>
      </c>
      <c r="E18">
        <v>4</v>
      </c>
      <c r="F18">
        <f t="shared" si="0"/>
        <v>8.8888888888888892E-2</v>
      </c>
      <c r="G18">
        <f t="shared" si="1"/>
        <v>8.8888888888888893</v>
      </c>
      <c r="H18">
        <f>AVERAGE(G18:G21)</f>
        <v>15.064664867296445</v>
      </c>
      <c r="I18">
        <f>STDEV(G18:G21)</f>
        <v>4.3866270824412297</v>
      </c>
      <c r="J18">
        <f>I18/SQRT(4)</f>
        <v>2.1933135412206148</v>
      </c>
    </row>
    <row r="19" spans="1:10">
      <c r="C19" t="s">
        <v>26</v>
      </c>
      <c r="D19">
        <v>40</v>
      </c>
      <c r="E19">
        <v>6</v>
      </c>
      <c r="F19">
        <f t="shared" si="0"/>
        <v>0.15</v>
      </c>
      <c r="G19">
        <f t="shared" si="1"/>
        <v>15</v>
      </c>
    </row>
    <row r="20" spans="1:10">
      <c r="C20" t="s">
        <v>17</v>
      </c>
      <c r="D20">
        <v>38</v>
      </c>
      <c r="E20">
        <v>7</v>
      </c>
      <c r="F20">
        <f t="shared" si="0"/>
        <v>0.18421052631578946</v>
      </c>
      <c r="G20">
        <f t="shared" si="1"/>
        <v>18.421052631578945</v>
      </c>
    </row>
    <row r="21" spans="1:10">
      <c r="C21" t="s">
        <v>19</v>
      </c>
      <c r="D21">
        <v>39</v>
      </c>
      <c r="E21">
        <v>7</v>
      </c>
      <c r="F21">
        <f t="shared" si="0"/>
        <v>0.17948717948717949</v>
      </c>
      <c r="G21">
        <f t="shared" si="1"/>
        <v>17.948717948717949</v>
      </c>
    </row>
    <row r="25" spans="1:10">
      <c r="A25" s="1" t="s">
        <v>1</v>
      </c>
      <c r="B25" s="1" t="s">
        <v>2</v>
      </c>
      <c r="C25" s="1" t="s">
        <v>3</v>
      </c>
      <c r="D25" s="1" t="s">
        <v>4</v>
      </c>
      <c r="E25" s="1" t="s">
        <v>5</v>
      </c>
      <c r="F25" s="1" t="s">
        <v>6</v>
      </c>
      <c r="G25" s="1" t="s">
        <v>7</v>
      </c>
      <c r="H25" s="1" t="s">
        <v>27</v>
      </c>
      <c r="I25" s="1" t="s">
        <v>28</v>
      </c>
      <c r="J25" s="1" t="s">
        <v>10</v>
      </c>
    </row>
    <row r="26" spans="1:10">
      <c r="A26" t="s">
        <v>29</v>
      </c>
      <c r="B26" t="s">
        <v>30</v>
      </c>
      <c r="C26" t="s">
        <v>19</v>
      </c>
      <c r="D26">
        <v>53</v>
      </c>
      <c r="E26">
        <v>0</v>
      </c>
      <c r="F26">
        <f t="shared" ref="F26:F41" si="2">E26/D26</f>
        <v>0</v>
      </c>
      <c r="G26">
        <f t="shared" ref="G26:G62" si="3">F26*100</f>
        <v>0</v>
      </c>
      <c r="H26">
        <f>AVERAGE(G26:G28)</f>
        <v>0</v>
      </c>
      <c r="I26">
        <f>STDEV(G26:G28)</f>
        <v>0</v>
      </c>
    </row>
    <row r="27" spans="1:10">
      <c r="C27" t="s">
        <v>31</v>
      </c>
      <c r="D27">
        <v>74</v>
      </c>
      <c r="E27">
        <v>0</v>
      </c>
      <c r="F27">
        <f t="shared" si="2"/>
        <v>0</v>
      </c>
      <c r="G27">
        <f t="shared" si="3"/>
        <v>0</v>
      </c>
    </row>
    <row r="28" spans="1:10">
      <c r="C28" t="s">
        <v>32</v>
      </c>
      <c r="D28">
        <v>48</v>
      </c>
      <c r="E28">
        <v>0</v>
      </c>
      <c r="F28">
        <f t="shared" si="2"/>
        <v>0</v>
      </c>
      <c r="G28">
        <f t="shared" si="3"/>
        <v>0</v>
      </c>
    </row>
    <row r="29" spans="1:10">
      <c r="A29" t="s">
        <v>29</v>
      </c>
      <c r="B29" t="s">
        <v>33</v>
      </c>
      <c r="C29" t="s">
        <v>19</v>
      </c>
      <c r="D29">
        <v>40</v>
      </c>
      <c r="E29">
        <v>4</v>
      </c>
      <c r="F29">
        <f t="shared" si="2"/>
        <v>0.1</v>
      </c>
      <c r="G29">
        <f t="shared" si="3"/>
        <v>10</v>
      </c>
      <c r="H29">
        <f>AVERAGE(G29:G33)</f>
        <v>16.739266520994505</v>
      </c>
      <c r="I29">
        <f>STDEV(G29:G33)</f>
        <v>9.9639488163853827</v>
      </c>
      <c r="J29">
        <f>I29/SQRT(5)</f>
        <v>4.4560133755532574</v>
      </c>
    </row>
    <row r="30" spans="1:10">
      <c r="C30" t="s">
        <v>16</v>
      </c>
      <c r="D30">
        <v>59</v>
      </c>
      <c r="E30">
        <v>11</v>
      </c>
      <c r="F30">
        <f t="shared" si="2"/>
        <v>0.1864406779661017</v>
      </c>
      <c r="G30">
        <f t="shared" si="3"/>
        <v>18.64406779661017</v>
      </c>
    </row>
    <row r="31" spans="1:10">
      <c r="C31" t="s">
        <v>34</v>
      </c>
      <c r="D31">
        <v>42</v>
      </c>
      <c r="E31">
        <v>4</v>
      </c>
      <c r="F31">
        <f t="shared" si="2"/>
        <v>9.5238095238095233E-2</v>
      </c>
      <c r="G31">
        <f t="shared" si="3"/>
        <v>9.5238095238095237</v>
      </c>
    </row>
    <row r="32" spans="1:10">
      <c r="C32" t="s">
        <v>17</v>
      </c>
      <c r="D32">
        <v>42</v>
      </c>
      <c r="E32">
        <v>14</v>
      </c>
      <c r="F32">
        <f t="shared" si="2"/>
        <v>0.33333333333333331</v>
      </c>
      <c r="G32">
        <f t="shared" si="3"/>
        <v>33.333333333333329</v>
      </c>
    </row>
    <row r="33" spans="1:10">
      <c r="C33" t="s">
        <v>31</v>
      </c>
      <c r="D33">
        <v>41</v>
      </c>
      <c r="E33">
        <v>5</v>
      </c>
      <c r="F33">
        <f t="shared" si="2"/>
        <v>0.12195121951219512</v>
      </c>
      <c r="G33">
        <f t="shared" si="3"/>
        <v>12.195121951219512</v>
      </c>
    </row>
    <row r="34" spans="1:10">
      <c r="A34" t="s">
        <v>29</v>
      </c>
      <c r="B34" t="s">
        <v>35</v>
      </c>
      <c r="C34" t="s">
        <v>20</v>
      </c>
      <c r="D34">
        <v>34</v>
      </c>
      <c r="E34">
        <v>2</v>
      </c>
      <c r="F34">
        <f t="shared" si="2"/>
        <v>5.8823529411764705E-2</v>
      </c>
      <c r="G34">
        <f t="shared" si="3"/>
        <v>5.8823529411764701</v>
      </c>
      <c r="H34">
        <f>AVERAGE(G34:G38)</f>
        <v>19.264553299512123</v>
      </c>
      <c r="I34">
        <f>STDEV(G34:G38)</f>
        <v>11.352313574990681</v>
      </c>
      <c r="J34">
        <f>I34/SQRT(5)</f>
        <v>5.0769089711145634</v>
      </c>
    </row>
    <row r="35" spans="1:10">
      <c r="C35" t="s">
        <v>32</v>
      </c>
      <c r="D35">
        <v>43</v>
      </c>
      <c r="E35">
        <v>5</v>
      </c>
      <c r="F35">
        <f t="shared" si="2"/>
        <v>0.11627906976744186</v>
      </c>
      <c r="G35">
        <f t="shared" si="3"/>
        <v>11.627906976744185</v>
      </c>
    </row>
    <row r="36" spans="1:10">
      <c r="C36" t="s">
        <v>23</v>
      </c>
      <c r="D36">
        <v>35</v>
      </c>
      <c r="E36">
        <v>11</v>
      </c>
      <c r="F36">
        <f t="shared" si="2"/>
        <v>0.31428571428571428</v>
      </c>
      <c r="G36">
        <f t="shared" si="3"/>
        <v>31.428571428571427</v>
      </c>
    </row>
    <row r="37" spans="1:10">
      <c r="C37" t="s">
        <v>26</v>
      </c>
      <c r="D37">
        <v>46</v>
      </c>
      <c r="E37">
        <v>14</v>
      </c>
      <c r="F37">
        <f t="shared" si="2"/>
        <v>0.30434782608695654</v>
      </c>
      <c r="G37">
        <f t="shared" si="3"/>
        <v>30.434782608695656</v>
      </c>
    </row>
    <row r="38" spans="1:10">
      <c r="C38" t="s">
        <v>36</v>
      </c>
      <c r="D38">
        <v>59</v>
      </c>
      <c r="E38">
        <v>10</v>
      </c>
      <c r="F38">
        <f t="shared" si="2"/>
        <v>0.16949152542372881</v>
      </c>
      <c r="G38">
        <f t="shared" si="3"/>
        <v>16.949152542372879</v>
      </c>
    </row>
    <row r="39" spans="1:10">
      <c r="A39" t="s">
        <v>29</v>
      </c>
      <c r="B39" t="s">
        <v>37</v>
      </c>
      <c r="C39" t="s">
        <v>34</v>
      </c>
      <c r="D39">
        <v>74</v>
      </c>
      <c r="E39">
        <v>44</v>
      </c>
      <c r="F39">
        <f t="shared" si="2"/>
        <v>0.59459459459459463</v>
      </c>
      <c r="G39">
        <f t="shared" si="3"/>
        <v>59.45945945945946</v>
      </c>
      <c r="H39">
        <f>AVERAGE(G39:G41)</f>
        <v>56.354282089576202</v>
      </c>
      <c r="I39">
        <f>STDEV(G39:G41)</f>
        <v>2.8295254897665769</v>
      </c>
      <c r="J39">
        <f>I39/SQRT(3)</f>
        <v>1.633627303195641</v>
      </c>
    </row>
    <row r="40" spans="1:10">
      <c r="C40" t="s">
        <v>31</v>
      </c>
      <c r="D40">
        <v>88</v>
      </c>
      <c r="E40">
        <v>49</v>
      </c>
      <c r="F40">
        <f t="shared" si="2"/>
        <v>0.55681818181818177</v>
      </c>
      <c r="G40">
        <f t="shared" si="3"/>
        <v>55.68181818181818</v>
      </c>
    </row>
    <row r="41" spans="1:10">
      <c r="C41" t="s">
        <v>32</v>
      </c>
      <c r="D41">
        <v>102</v>
      </c>
      <c r="E41">
        <v>55</v>
      </c>
      <c r="F41">
        <f t="shared" si="2"/>
        <v>0.53921568627450978</v>
      </c>
      <c r="G41">
        <f t="shared" si="3"/>
        <v>53.921568627450981</v>
      </c>
    </row>
    <row r="42" spans="1:10">
      <c r="A42" t="s">
        <v>29</v>
      </c>
      <c r="B42" t="s">
        <v>38</v>
      </c>
      <c r="C42" t="s">
        <v>19</v>
      </c>
      <c r="D42">
        <v>64</v>
      </c>
      <c r="E42">
        <v>43</v>
      </c>
      <c r="F42">
        <f>E42/D42</f>
        <v>0.671875</v>
      </c>
      <c r="G42">
        <f t="shared" si="3"/>
        <v>67.1875</v>
      </c>
      <c r="H42">
        <f>AVERAGE(G42:G45)</f>
        <v>67.194417214773594</v>
      </c>
      <c r="I42">
        <f>STDEV(G42:G45)</f>
        <v>7.6485065971242543</v>
      </c>
      <c r="J42">
        <f>I42/SQRT(4)</f>
        <v>3.8242532985621271</v>
      </c>
    </row>
    <row r="43" spans="1:10">
      <c r="C43" t="s">
        <v>34</v>
      </c>
      <c r="D43">
        <v>64</v>
      </c>
      <c r="E43">
        <v>39</v>
      </c>
      <c r="F43">
        <f t="shared" ref="F43:F62" si="4">E43/D43</f>
        <v>0.609375</v>
      </c>
      <c r="G43">
        <f t="shared" si="3"/>
        <v>60.9375</v>
      </c>
    </row>
    <row r="44" spans="1:10">
      <c r="C44" t="s">
        <v>31</v>
      </c>
      <c r="D44">
        <v>59</v>
      </c>
      <c r="E44">
        <v>46</v>
      </c>
      <c r="F44">
        <f t="shared" si="4"/>
        <v>0.77966101694915257</v>
      </c>
      <c r="G44">
        <f t="shared" si="3"/>
        <v>77.966101694915253</v>
      </c>
    </row>
    <row r="45" spans="1:10">
      <c r="C45" t="s">
        <v>32</v>
      </c>
      <c r="D45">
        <v>67</v>
      </c>
      <c r="E45">
        <v>42</v>
      </c>
      <c r="F45">
        <f t="shared" si="4"/>
        <v>0.62686567164179108</v>
      </c>
      <c r="G45">
        <f t="shared" si="3"/>
        <v>62.68656716417911</v>
      </c>
    </row>
    <row r="46" spans="1:10">
      <c r="A46" t="s">
        <v>29</v>
      </c>
      <c r="B46" t="s">
        <v>39</v>
      </c>
      <c r="C46" t="s">
        <v>19</v>
      </c>
      <c r="D46">
        <v>53</v>
      </c>
      <c r="E46">
        <v>46</v>
      </c>
      <c r="F46">
        <f t="shared" si="4"/>
        <v>0.86792452830188682</v>
      </c>
      <c r="G46">
        <f t="shared" si="3"/>
        <v>86.79245283018868</v>
      </c>
      <c r="H46">
        <f>AVERAGE(G46:G48)</f>
        <v>91.041473347767806</v>
      </c>
      <c r="I46">
        <f>STDEV(G46:G48)</f>
        <v>4.1486895159439108</v>
      </c>
      <c r="J46">
        <f>I46/SQRT(3)</f>
        <v>2.3952470088143953</v>
      </c>
    </row>
    <row r="47" spans="1:10">
      <c r="C47" t="s">
        <v>40</v>
      </c>
      <c r="D47">
        <v>80</v>
      </c>
      <c r="E47">
        <v>73</v>
      </c>
      <c r="F47">
        <f t="shared" si="4"/>
        <v>0.91249999999999998</v>
      </c>
      <c r="G47">
        <f t="shared" si="3"/>
        <v>91.25</v>
      </c>
    </row>
    <row r="48" spans="1:10">
      <c r="C48" t="s">
        <v>31</v>
      </c>
      <c r="D48">
        <v>61</v>
      </c>
      <c r="E48">
        <v>58</v>
      </c>
      <c r="F48">
        <f t="shared" si="4"/>
        <v>0.95081967213114749</v>
      </c>
      <c r="G48">
        <f t="shared" si="3"/>
        <v>95.081967213114751</v>
      </c>
    </row>
    <row r="49" spans="1:10">
      <c r="A49" t="s">
        <v>29</v>
      </c>
      <c r="B49" t="s">
        <v>14</v>
      </c>
      <c r="C49" t="s">
        <v>19</v>
      </c>
      <c r="D49">
        <v>39</v>
      </c>
      <c r="E49">
        <v>38</v>
      </c>
      <c r="F49">
        <f t="shared" si="4"/>
        <v>0.97435897435897434</v>
      </c>
      <c r="G49">
        <f t="shared" si="3"/>
        <v>97.435897435897431</v>
      </c>
      <c r="H49">
        <f>AVERAGE(G49:G52)</f>
        <v>94.844425889202</v>
      </c>
      <c r="I49">
        <f>STDEV(G49:G52)</f>
        <v>4.3085716187875205</v>
      </c>
      <c r="J49">
        <f>I49/SQRT(4)</f>
        <v>2.1542858093937602</v>
      </c>
    </row>
    <row r="50" spans="1:10">
      <c r="C50" t="s">
        <v>36</v>
      </c>
      <c r="D50">
        <v>55</v>
      </c>
      <c r="E50">
        <v>52</v>
      </c>
      <c r="F50">
        <f t="shared" si="4"/>
        <v>0.94545454545454544</v>
      </c>
      <c r="G50">
        <f t="shared" si="3"/>
        <v>94.545454545454547</v>
      </c>
    </row>
    <row r="51" spans="1:10">
      <c r="C51" t="s">
        <v>41</v>
      </c>
      <c r="D51">
        <v>67</v>
      </c>
      <c r="E51">
        <v>66</v>
      </c>
      <c r="F51">
        <f t="shared" si="4"/>
        <v>0.9850746268656716</v>
      </c>
      <c r="G51">
        <f t="shared" si="3"/>
        <v>98.507462686567166</v>
      </c>
    </row>
    <row r="52" spans="1:10">
      <c r="C52" t="s">
        <v>22</v>
      </c>
      <c r="D52">
        <v>72</v>
      </c>
      <c r="E52">
        <v>64</v>
      </c>
      <c r="F52">
        <f t="shared" si="4"/>
        <v>0.88888888888888884</v>
      </c>
      <c r="G52">
        <f t="shared" si="3"/>
        <v>88.888888888888886</v>
      </c>
    </row>
    <row r="53" spans="1:10">
      <c r="A53" t="s">
        <v>29</v>
      </c>
      <c r="B53" t="s">
        <v>18</v>
      </c>
      <c r="C53" t="s">
        <v>15</v>
      </c>
      <c r="D53">
        <v>65</v>
      </c>
      <c r="E53">
        <v>62</v>
      </c>
      <c r="F53">
        <f t="shared" si="4"/>
        <v>0.9538461538461539</v>
      </c>
      <c r="G53">
        <f t="shared" si="3"/>
        <v>95.384615384615387</v>
      </c>
      <c r="H53">
        <f>AVERAGE(G53:G55)</f>
        <v>95.72929802438</v>
      </c>
      <c r="I53">
        <f>STDEV(G53:G55)</f>
        <v>4.1092170368715175</v>
      </c>
      <c r="J53">
        <f>I53/SQRT(3)</f>
        <v>2.3724575623963671</v>
      </c>
    </row>
    <row r="54" spans="1:10">
      <c r="C54" t="s">
        <v>16</v>
      </c>
      <c r="D54">
        <v>75</v>
      </c>
      <c r="E54">
        <v>75</v>
      </c>
      <c r="F54">
        <f t="shared" si="4"/>
        <v>1</v>
      </c>
      <c r="G54">
        <f t="shared" si="3"/>
        <v>100</v>
      </c>
    </row>
    <row r="55" spans="1:10">
      <c r="C55" t="s">
        <v>17</v>
      </c>
      <c r="D55">
        <v>61</v>
      </c>
      <c r="E55">
        <v>56</v>
      </c>
      <c r="F55">
        <f t="shared" si="4"/>
        <v>0.91803278688524592</v>
      </c>
      <c r="G55">
        <f t="shared" si="3"/>
        <v>91.803278688524586</v>
      </c>
    </row>
    <row r="56" spans="1:10">
      <c r="A56" t="s">
        <v>29</v>
      </c>
      <c r="B56" t="s">
        <v>21</v>
      </c>
      <c r="C56" t="s">
        <v>34</v>
      </c>
      <c r="D56">
        <v>50</v>
      </c>
      <c r="E56">
        <v>50</v>
      </c>
      <c r="F56">
        <f t="shared" si="4"/>
        <v>1</v>
      </c>
      <c r="G56">
        <f t="shared" si="3"/>
        <v>100</v>
      </c>
      <c r="H56">
        <f>AVERAGE(G56:G59)</f>
        <v>98.319628082414027</v>
      </c>
      <c r="I56">
        <f>STDEV(G56:G59)</f>
        <v>1.262718703554063</v>
      </c>
      <c r="J56">
        <f>I56/SQRT(4)</f>
        <v>0.63135935177703151</v>
      </c>
    </row>
    <row r="57" spans="1:10">
      <c r="C57" t="s">
        <v>31</v>
      </c>
      <c r="D57">
        <v>46</v>
      </c>
      <c r="E57">
        <v>45</v>
      </c>
      <c r="F57">
        <f t="shared" si="4"/>
        <v>0.97826086956521741</v>
      </c>
      <c r="G57">
        <f t="shared" si="3"/>
        <v>97.826086956521735</v>
      </c>
    </row>
    <row r="58" spans="1:10">
      <c r="C58" t="s">
        <v>32</v>
      </c>
      <c r="D58">
        <v>64</v>
      </c>
      <c r="E58">
        <v>63</v>
      </c>
      <c r="F58">
        <f t="shared" si="4"/>
        <v>0.984375</v>
      </c>
      <c r="G58">
        <f t="shared" si="3"/>
        <v>98.4375</v>
      </c>
    </row>
    <row r="59" spans="1:10">
      <c r="C59" t="s">
        <v>26</v>
      </c>
      <c r="D59">
        <v>67</v>
      </c>
      <c r="E59">
        <v>65</v>
      </c>
      <c r="F59">
        <f t="shared" si="4"/>
        <v>0.97014925373134331</v>
      </c>
      <c r="G59">
        <f t="shared" si="3"/>
        <v>97.014925373134332</v>
      </c>
    </row>
    <row r="60" spans="1:10">
      <c r="A60" t="s">
        <v>29</v>
      </c>
      <c r="B60" t="s">
        <v>24</v>
      </c>
      <c r="C60" t="s">
        <v>19</v>
      </c>
      <c r="D60">
        <v>70</v>
      </c>
      <c r="E60">
        <v>58</v>
      </c>
      <c r="F60">
        <f t="shared" si="4"/>
        <v>0.82857142857142863</v>
      </c>
      <c r="G60">
        <f t="shared" si="3"/>
        <v>82.857142857142861</v>
      </c>
      <c r="H60">
        <f>AVERAGE(G60:G62)</f>
        <v>91.076152339348553</v>
      </c>
      <c r="I60">
        <f>STDEV(G60:G62)</f>
        <v>7.2111008822216123</v>
      </c>
      <c r="J60">
        <f>I60/SQRT(3)</f>
        <v>4.1633310355041964</v>
      </c>
    </row>
    <row r="61" spans="1:10">
      <c r="C61" t="s">
        <v>34</v>
      </c>
      <c r="D61">
        <v>82</v>
      </c>
      <c r="E61">
        <v>79</v>
      </c>
      <c r="F61">
        <f t="shared" si="4"/>
        <v>0.96341463414634143</v>
      </c>
      <c r="G61">
        <f t="shared" si="3"/>
        <v>96.341463414634148</v>
      </c>
    </row>
    <row r="62" spans="1:10">
      <c r="C62" t="s">
        <v>32</v>
      </c>
      <c r="D62">
        <v>67</v>
      </c>
      <c r="E62">
        <v>63</v>
      </c>
      <c r="F62">
        <f t="shared" si="4"/>
        <v>0.94029850746268662</v>
      </c>
      <c r="G62">
        <f t="shared" si="3"/>
        <v>94.029850746268664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Yale School of Medicine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Mals Mariappan</dc:creator>
  <cp:lastModifiedBy>Mals Mariappan</cp:lastModifiedBy>
  <dcterms:created xsi:type="dcterms:W3CDTF">2017-05-03T19:09:18Z</dcterms:created>
  <dcterms:modified xsi:type="dcterms:W3CDTF">2017-05-03T21:04:00Z</dcterms:modified>
</cp:coreProperties>
</file>