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640" yWindow="1160" windowWidth="28160" windowHeight="16880" tabRatio="500"/>
  </bookViews>
  <sheets>
    <sheet name="Figure 5A-5E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76" i="1" l="1"/>
  <c r="I376" i="1"/>
  <c r="K375" i="1"/>
  <c r="E368" i="1"/>
  <c r="C368" i="1"/>
  <c r="E367" i="1"/>
  <c r="Q363" i="1"/>
  <c r="O363" i="1"/>
  <c r="Q362" i="1"/>
  <c r="K356" i="1"/>
  <c r="I356" i="1"/>
  <c r="K355" i="1"/>
  <c r="E353" i="1"/>
  <c r="C353" i="1"/>
  <c r="E352" i="1"/>
  <c r="Q350" i="1"/>
  <c r="O350" i="1"/>
  <c r="Q349" i="1"/>
  <c r="AA331" i="1"/>
  <c r="Z331" i="1"/>
  <c r="M331" i="1"/>
  <c r="L331" i="1"/>
  <c r="I317" i="1"/>
  <c r="E305" i="1"/>
  <c r="E306" i="1"/>
  <c r="E307" i="1"/>
  <c r="E308" i="1"/>
  <c r="E309" i="1"/>
  <c r="E310" i="1"/>
  <c r="E311" i="1"/>
  <c r="E312" i="1"/>
  <c r="E313" i="1"/>
  <c r="E314" i="1"/>
  <c r="E315" i="1"/>
  <c r="E317" i="1"/>
  <c r="D317" i="1"/>
  <c r="C317" i="1"/>
  <c r="I316" i="1"/>
  <c r="E316" i="1"/>
  <c r="D316" i="1"/>
  <c r="C316" i="1"/>
  <c r="I302" i="1"/>
  <c r="E294" i="1"/>
  <c r="E295" i="1"/>
  <c r="E296" i="1"/>
  <c r="E297" i="1"/>
  <c r="E298" i="1"/>
  <c r="E299" i="1"/>
  <c r="E300" i="1"/>
  <c r="E302" i="1"/>
  <c r="D302" i="1"/>
  <c r="C302" i="1"/>
  <c r="I301" i="1"/>
  <c r="E301" i="1"/>
  <c r="D301" i="1"/>
  <c r="C301" i="1"/>
  <c r="K252" i="1"/>
  <c r="H252" i="1"/>
  <c r="K251" i="1"/>
  <c r="E245" i="1"/>
  <c r="B245" i="1"/>
  <c r="E244" i="1"/>
  <c r="T241" i="1"/>
  <c r="S241" i="1"/>
  <c r="R241" i="1"/>
  <c r="Q241" i="1"/>
  <c r="P241" i="1"/>
  <c r="T240" i="1"/>
  <c r="S240" i="1"/>
  <c r="R240" i="1"/>
  <c r="Q240" i="1"/>
  <c r="P240" i="1"/>
  <c r="T224" i="1"/>
  <c r="S224" i="1"/>
  <c r="R224" i="1"/>
  <c r="Q224" i="1"/>
  <c r="P224" i="1"/>
  <c r="T223" i="1"/>
  <c r="S223" i="1"/>
  <c r="R223" i="1"/>
  <c r="Q223" i="1"/>
  <c r="P223" i="1"/>
  <c r="AJ176" i="1"/>
  <c r="AH176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6" i="1"/>
  <c r="X176" i="1"/>
  <c r="W176" i="1"/>
  <c r="V176" i="1"/>
  <c r="U176" i="1"/>
  <c r="T176" i="1"/>
  <c r="S176" i="1"/>
  <c r="Q176" i="1"/>
  <c r="AJ175" i="1"/>
  <c r="Y175" i="1"/>
  <c r="X175" i="1"/>
  <c r="W175" i="1"/>
  <c r="V175" i="1"/>
  <c r="U175" i="1"/>
  <c r="T175" i="1"/>
  <c r="S175" i="1"/>
  <c r="AD172" i="1"/>
  <c r="AB172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2" i="1"/>
  <c r="J172" i="1"/>
  <c r="I172" i="1"/>
  <c r="H172" i="1"/>
  <c r="G172" i="1"/>
  <c r="F172" i="1"/>
  <c r="E172" i="1"/>
  <c r="C172" i="1"/>
  <c r="AD171" i="1"/>
  <c r="K171" i="1"/>
  <c r="J171" i="1"/>
  <c r="I171" i="1"/>
  <c r="H171" i="1"/>
  <c r="G171" i="1"/>
  <c r="F171" i="1"/>
  <c r="E171" i="1"/>
  <c r="Z81" i="1"/>
  <c r="Y81" i="1"/>
  <c r="X81" i="1"/>
  <c r="V81" i="1"/>
  <c r="U81" i="1"/>
  <c r="T81" i="1"/>
  <c r="Q81" i="1"/>
  <c r="P81" i="1"/>
  <c r="O81" i="1"/>
  <c r="M81" i="1"/>
  <c r="L81" i="1"/>
  <c r="K81" i="1"/>
  <c r="H81" i="1"/>
  <c r="G81" i="1"/>
  <c r="F81" i="1"/>
  <c r="D81" i="1"/>
  <c r="C81" i="1"/>
  <c r="B81" i="1"/>
  <c r="Z80" i="1"/>
  <c r="Y80" i="1"/>
  <c r="X80" i="1"/>
  <c r="V80" i="1"/>
  <c r="U80" i="1"/>
  <c r="T80" i="1"/>
  <c r="Q80" i="1"/>
  <c r="P80" i="1"/>
  <c r="O80" i="1"/>
  <c r="M80" i="1"/>
  <c r="L80" i="1"/>
  <c r="K80" i="1"/>
  <c r="H80" i="1"/>
  <c r="G80" i="1"/>
  <c r="F80" i="1"/>
  <c r="D80" i="1"/>
  <c r="C80" i="1"/>
  <c r="B80" i="1"/>
  <c r="A39" i="1"/>
  <c r="Z38" i="1"/>
  <c r="Y38" i="1"/>
  <c r="X38" i="1"/>
  <c r="V38" i="1"/>
  <c r="U38" i="1"/>
  <c r="T38" i="1"/>
  <c r="Q38" i="1"/>
  <c r="P38" i="1"/>
  <c r="O38" i="1"/>
  <c r="M38" i="1"/>
  <c r="L38" i="1"/>
  <c r="K38" i="1"/>
  <c r="H38" i="1"/>
  <c r="G38" i="1"/>
  <c r="F38" i="1"/>
  <c r="D38" i="1"/>
  <c r="C38" i="1"/>
  <c r="B38" i="1"/>
  <c r="Z37" i="1"/>
  <c r="Y37" i="1"/>
  <c r="X37" i="1"/>
  <c r="V37" i="1"/>
  <c r="U37" i="1"/>
  <c r="T37" i="1"/>
  <c r="Q37" i="1"/>
  <c r="P37" i="1"/>
  <c r="O37" i="1"/>
  <c r="M37" i="1"/>
  <c r="L37" i="1"/>
  <c r="K37" i="1"/>
  <c r="H37" i="1"/>
  <c r="G37" i="1"/>
  <c r="F37" i="1"/>
  <c r="D37" i="1"/>
  <c r="C37" i="1"/>
  <c r="B37" i="1"/>
</calcChain>
</file>

<file path=xl/sharedStrings.xml><?xml version="1.0" encoding="utf-8"?>
<sst xmlns="http://schemas.openxmlformats.org/spreadsheetml/2006/main" count="1170" uniqueCount="187">
  <si>
    <t>Dopamine Neuron Dependent Behaviors</t>
  </si>
  <si>
    <t xml:space="preserve">Rotarod - Figure 5A </t>
  </si>
  <si>
    <t>Rotarod 20 rpm - latency to fall in min</t>
  </si>
  <si>
    <t>Rotarod 30 rpm</t>
  </si>
  <si>
    <t>Rotarod 40 rpm</t>
  </si>
  <si>
    <t>CTRL</t>
  </si>
  <si>
    <t>trial 1 (min)</t>
  </si>
  <si>
    <t>trial 2 (min)</t>
  </si>
  <si>
    <t>trial 3 (min)</t>
  </si>
  <si>
    <t xml:space="preserve">trial 1 (# falls) </t>
  </si>
  <si>
    <t xml:space="preserve">trial 2 (# falls) </t>
  </si>
  <si>
    <t xml:space="preserve">trial 3 (# falls) </t>
  </si>
  <si>
    <t>trial 1</t>
  </si>
  <si>
    <t>trial 2</t>
  </si>
  <si>
    <t>trial 3</t>
  </si>
  <si>
    <t>average</t>
  </si>
  <si>
    <t>SEM</t>
  </si>
  <si>
    <t>Rotarod 20 rpm</t>
  </si>
  <si>
    <t>HET</t>
  </si>
  <si>
    <t>Het</t>
  </si>
  <si>
    <t>STATISTICS</t>
  </si>
  <si>
    <t>Figure 5A (Rotarod) - Univariate Analysis of Variance -  RM ANOVA 9(trials) x 2 (genotype)</t>
  </si>
  <si>
    <t>Tests of Within-Subjects Effects</t>
  </si>
  <si>
    <t xml:space="preserve">Measure: </t>
  </si>
  <si>
    <t>MEASURE_1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</si>
  <si>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</si>
  <si>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</si>
  <si>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</si>
  <si>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</si>
  <si>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</si>
  <si>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</si>
  <si>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</si>
  <si>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</si>
  <si>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a</t>
    </r>
  </si>
  <si>
    <t>trials</t>
  </si>
  <si>
    <t>Sphericity Assumed</t>
  </si>
  <si>
    <t>Greenhouse-Geisser</t>
  </si>
  <si>
    <t>Huynh-Feldt</t>
  </si>
  <si>
    <t>Lower-bound</t>
  </si>
  <si>
    <t>trials * genotype</t>
  </si>
  <si>
    <t>Error(trials)</t>
  </si>
  <si>
    <t>Tests of Between-Subjects Effects</t>
  </si>
  <si>
    <t xml:space="preserve">Transformed Variable: </t>
  </si>
  <si>
    <t>Average</t>
  </si>
  <si>
    <t>Intercept</t>
  </si>
  <si>
    <t>genotype</t>
  </si>
  <si>
    <t>Error</t>
  </si>
  <si>
    <t>Open Field - Novelty-induced locomotion and center time - Figure 5B  (Open field locomotion) and in Results Section (Center Time)</t>
  </si>
  <si>
    <t xml:space="preserve">OPEN FIELD Novelty-induced locomotion </t>
  </si>
  <si>
    <t>CENTER OPEN FIELD Time (seconds)</t>
  </si>
  <si>
    <t>CTRL</t>
    <phoneticPr fontId="0" type="noConversion"/>
  </si>
  <si>
    <t>cHET</t>
    <phoneticPr fontId="0" type="noConversion"/>
  </si>
  <si>
    <t>CTRL</t>
    <phoneticPr fontId="0" type="noConversion"/>
  </si>
  <si>
    <t>Cage</t>
  </si>
  <si>
    <t>Mouse ID</t>
  </si>
  <si>
    <t>Genotype</t>
  </si>
  <si>
    <t>Cohort</t>
  </si>
  <si>
    <t>BM bin1</t>
  </si>
  <si>
    <t>BM bin2</t>
  </si>
  <si>
    <t>BM bin3</t>
  </si>
  <si>
    <t>BM bin4</t>
  </si>
  <si>
    <t>BM bin5</t>
  </si>
  <si>
    <t>BM bin6</t>
  </si>
  <si>
    <t>SUM BEFORE</t>
    <phoneticPr fontId="0" type="noConversion"/>
  </si>
  <si>
    <t>Center time (during 60 min)</t>
  </si>
  <si>
    <t xml:space="preserve">ctrl </t>
  </si>
  <si>
    <t>1st cohort</t>
  </si>
  <si>
    <t>chet</t>
  </si>
  <si>
    <t>2nd cohort</t>
  </si>
  <si>
    <t>ctrl</t>
  </si>
  <si>
    <t>AVG</t>
    <phoneticPr fontId="0" type="noConversion"/>
  </si>
  <si>
    <t>SEM</t>
    <phoneticPr fontId="0" type="noConversion"/>
  </si>
  <si>
    <t>het</t>
  </si>
  <si>
    <t>Figure 5B (Open Field) - Univariate Analysis of Variance - Total locomotion RM ANOVA 6 (bins of 10 min) x 2 (genotype); Center time One-way ANOVA, genotype effect</t>
  </si>
  <si>
    <t>Total Locomotion</t>
  </si>
  <si>
    <t>Center time</t>
  </si>
  <si>
    <t xml:space="preserve">Dependent Variable: </t>
  </si>
  <si>
    <t>SumCenterTime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</si>
  <si>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</si>
  <si>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t>bins</t>
  </si>
  <si>
    <t>Corrected Model</t>
  </si>
  <si>
    <r>
      <rPr>
        <sz val="12"/>
        <color rgb="FF000000"/>
        <rFont val="Arial"/>
        <family val="2"/>
      </rPr>
      <t>51402.464</t>
    </r>
    <r>
      <rPr>
        <vertAlign val="superscript"/>
        <sz val="12"/>
        <color rgb="FF000000"/>
        <rFont val="Arial"/>
      </rPr>
      <t>a</t>
    </r>
  </si>
  <si>
    <t>bins * genotype</t>
  </si>
  <si>
    <t>Total</t>
  </si>
  <si>
    <t>Corrected Total</t>
  </si>
  <si>
    <t>Error(bins)</t>
  </si>
  <si>
    <t xml:space="preserve">Elevated Plus Maze - Mention in Result Section (EPM short arms) and in Figure 5C (EPM long arms) </t>
  </si>
  <si>
    <t>EPM short arms</t>
  </si>
  <si>
    <t>EPM long arms</t>
  </si>
  <si>
    <t>Open arms Proximal time</t>
  </si>
  <si>
    <t>Open arms Distal time</t>
  </si>
  <si>
    <t>Time Open Arms</t>
  </si>
  <si>
    <t>Time Open arms (Perc of 360 sec)</t>
  </si>
  <si>
    <t>time per entries</t>
  </si>
  <si>
    <t>Group</t>
  </si>
  <si>
    <t>Zones</t>
  </si>
  <si>
    <t>Duration(Second)</t>
  </si>
  <si>
    <t>control</t>
  </si>
  <si>
    <t>M1</t>
  </si>
  <si>
    <t>Open</t>
  </si>
  <si>
    <t>M2</t>
  </si>
  <si>
    <t>M3</t>
  </si>
  <si>
    <t>M5</t>
  </si>
  <si>
    <t>M6</t>
  </si>
  <si>
    <t>M7</t>
  </si>
  <si>
    <t>M4</t>
  </si>
  <si>
    <t>M8</t>
  </si>
  <si>
    <t>AVG</t>
  </si>
  <si>
    <t>M9</t>
  </si>
  <si>
    <t>M10</t>
  </si>
  <si>
    <t>M13</t>
  </si>
  <si>
    <t>M14</t>
  </si>
  <si>
    <t>M15</t>
  </si>
  <si>
    <t>Figure 5C (Elevated Plus Maze) - Univariate Analysis of Variance - one-way ANOVA, genotype effect</t>
  </si>
  <si>
    <t>EPM short arms , time in open arms</t>
  </si>
  <si>
    <t>totaltime</t>
  </si>
  <si>
    <r>
      <rPr>
        <sz val="12"/>
        <color rgb="FF000000"/>
        <rFont val="Arial"/>
        <family val="2"/>
      </rPr>
      <t>477.399</t>
    </r>
    <r>
      <rPr>
        <vertAlign val="superscript"/>
        <sz val="12"/>
        <color rgb="FF000000"/>
        <rFont val="Arial"/>
      </rPr>
      <t>a</t>
    </r>
  </si>
  <si>
    <t>EPM long arms, percentage time in open arms</t>
  </si>
  <si>
    <t>EPM long arms, time per entries open arms</t>
  </si>
  <si>
    <t>EPM long arms, proximal open arms</t>
  </si>
  <si>
    <t>EPM long arms, distal open arms</t>
  </si>
  <si>
    <t>totalPerc</t>
  </si>
  <si>
    <t>timeperentries</t>
  </si>
  <si>
    <t>totaltimeProx</t>
  </si>
  <si>
    <t>totaltimeDistal</t>
  </si>
  <si>
    <r>
      <rPr>
        <sz val="12"/>
        <color rgb="FF000000"/>
        <rFont val="Arial"/>
        <family val="2"/>
      </rPr>
      <t>.527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</si>
  <si>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1.746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</si>
  <si>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246.783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</si>
  <si>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335.289</t>
    </r>
    <r>
      <rPr>
        <vertAlign val="superscript"/>
        <sz val="12"/>
        <color rgb="FF000000"/>
        <rFont val="Arial"/>
      </rPr>
      <t>a</t>
    </r>
  </si>
  <si>
    <t xml:space="preserve">Fear Conditioning - Figure 5D </t>
  </si>
  <si>
    <t>Tone Freezing</t>
  </si>
  <si>
    <t>Context Freezing</t>
  </si>
  <si>
    <t>% freeze</t>
  </si>
  <si>
    <t>Onset</t>
  </si>
  <si>
    <t>Duration</t>
  </si>
  <si>
    <t xml:space="preserve">MouseID </t>
  </si>
  <si>
    <t>CS1</t>
  </si>
  <si>
    <t>CS2</t>
  </si>
  <si>
    <t>Average CS1 and CS2</t>
  </si>
  <si>
    <t>MouseID</t>
  </si>
  <si>
    <t>Freezing</t>
  </si>
  <si>
    <t>m3495b3</t>
  </si>
  <si>
    <t>m3509b3</t>
  </si>
  <si>
    <t>m3496b4</t>
  </si>
  <si>
    <t>m3508b4</t>
  </si>
  <si>
    <t>m3562b3</t>
  </si>
  <si>
    <t>m3510b1</t>
  </si>
  <si>
    <t>m3576b3</t>
  </si>
  <si>
    <t>m3562b4</t>
  </si>
  <si>
    <t>m3454b1</t>
  </si>
  <si>
    <t>m3455b3</t>
  </si>
  <si>
    <t>m3492b3</t>
  </si>
  <si>
    <t>m3505b1</t>
  </si>
  <si>
    <t>m3494b1</t>
  </si>
  <si>
    <t>m3511b4</t>
  </si>
  <si>
    <t>m3507b3</t>
  </si>
  <si>
    <t>m3559b2</t>
  </si>
  <si>
    <t>m3512b3</t>
  </si>
  <si>
    <t>m3575b1</t>
  </si>
  <si>
    <t>m3559b3</t>
  </si>
  <si>
    <t>m3582b1</t>
  </si>
  <si>
    <t>Figure 5D (Fear Conditioning) - Univariate Analysis of Variance - one-way ANOVA, genotype effect for the Tone and Context</t>
  </si>
  <si>
    <t>Tone</t>
  </si>
  <si>
    <t>Context</t>
  </si>
  <si>
    <t>TONEfreez</t>
  </si>
  <si>
    <t>CONTfreez</t>
  </si>
  <si>
    <r>
      <rPr>
        <sz val="12"/>
        <color rgb="FF000000"/>
        <rFont val="Arial"/>
        <family val="2"/>
      </rPr>
      <t>678.853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</si>
  <si>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60.687</t>
    </r>
    <r>
      <rPr>
        <vertAlign val="superscript"/>
        <sz val="12"/>
        <color rgb="FF000000"/>
        <rFont val="Arial"/>
      </rPr>
      <t>a</t>
    </r>
  </si>
  <si>
    <t>partial eta square</t>
  </si>
  <si>
    <t xml:space="preserve">power </t>
  </si>
  <si>
    <t xml:space="preserve">Amphetamine - Dose Response Curve - Figure 5E </t>
  </si>
  <si>
    <t>VEHICLE</t>
    <phoneticPr fontId="0" type="noConversion"/>
  </si>
  <si>
    <t>2.5 mg/kg</t>
    <phoneticPr fontId="0" type="noConversion"/>
  </si>
  <si>
    <t>5 mg/kg</t>
    <phoneticPr fontId="0" type="noConversion"/>
  </si>
  <si>
    <t>Drug treatment</t>
    <phoneticPr fontId="0" type="noConversion"/>
  </si>
  <si>
    <t>After injection (90 min loc counts)</t>
  </si>
  <si>
    <t>Drug treatment</t>
  </si>
  <si>
    <t>SUM before</t>
  </si>
  <si>
    <t>wt</t>
  </si>
  <si>
    <t>AVG</t>
    <phoneticPr fontId="0" type="noConversion"/>
  </si>
  <si>
    <t>n=</t>
  </si>
  <si>
    <t>SEM</t>
    <phoneticPr fontId="0" type="noConversion"/>
  </si>
  <si>
    <t>Figure 5E (Acute Amphetamine) - Univariate Analysis of Variance - ANOVA 3 (dose) x 2 (genotype)</t>
  </si>
  <si>
    <t>sumafter</t>
  </si>
  <si>
    <r>
      <rPr>
        <sz val="12"/>
        <color rgb="FF000000"/>
        <rFont val="Arial"/>
        <family val="2"/>
      </rPr>
      <t>3262561259.237</t>
    </r>
    <r>
      <rPr>
        <vertAlign val="superscript"/>
        <sz val="12"/>
        <color rgb="FF000000"/>
        <rFont val="Arial"/>
      </rPr>
      <t>a</t>
    </r>
  </si>
  <si>
    <t>drugtreat</t>
  </si>
  <si>
    <t>genotype * drugtreat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</si>
</sst>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##0.000"/>
    <numFmt numFmtId="166" formatCode="###0"/>
    <numFmt numFmtId="167" formatCode="####.000"/>
    <numFmt numFmtId="168" formatCode="0.000"/>
  </numFmts>
  <fonts count="17" x14ac:knownFonts="1">
    <font>
      <sz val="12"/>
      <color theme="1"/>
      <name val="Calibri"/>
      <family val="2"/>
      <scheme val="minor"/>
    </font>
    <font>
      <sz val="20"/>
      <name val="Verdana"/>
    </font>
    <font>
      <b/>
      <sz val="18"/>
      <name val="Verdana"/>
    </font>
    <font>
      <b/>
      <sz val="26"/>
      <color theme="9" tint="-0.249977111117893"/>
      <name val="Calibri"/>
      <scheme val="minor"/>
    </font>
    <font>
      <b/>
      <sz val="18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Bold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</font>
    <font>
      <sz val="16"/>
      <name val="Verdana"/>
    </font>
    <font>
      <b/>
      <sz val="16"/>
      <name val="Verdana"/>
    </font>
    <font>
      <sz val="10"/>
      <color theme="1" tint="0.499984740745262"/>
      <name val="Verdana"/>
    </font>
    <font>
      <b/>
      <sz val="18"/>
      <name val="Calibri"/>
      <scheme val="minor"/>
    </font>
    <font>
      <sz val="11"/>
      <color indexed="8"/>
      <name val="Calibri"/>
      <family val="2"/>
    </font>
    <font>
      <sz val="11"/>
      <name val="Calibri"/>
    </font>
    <font>
      <sz val="14"/>
      <name val="Verdana"/>
    </font>
    <font>
      <sz val="10"/>
      <name val="Verdana"/>
    </font>
  </fonts>
  <fills count="2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89999084444715716"/>
        <bgColor indexed="64"/>
      </patternFill>
    </fill>
    <fill>
      <patternFill patternType="solid">
        <fgColor theme="8" tint="0.749992370372631"/>
        <bgColor indexed="64"/>
      </patternFill>
    </fill>
    <fill>
      <patternFill patternType="solid">
        <fgColor theme="8" tint="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799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61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5" borderId="0" xfId="0" applyFill="1"/>
    <xf numFmtId="0" fontId="0" fillId="6" borderId="0" xfId="0" applyFill="1"/>
    <xf numFmtId="0" fontId="2" fillId="0" borderId="0" xfId="0" applyFont="1"/>
    <xf numFmtId="164" fontId="0" fillId="3" borderId="0" xfId="0" applyNumberFormat="1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164" fontId="0" fillId="10" borderId="0" xfId="0" applyNumberFormat="1" applyFill="1"/>
    <xf numFmtId="0" fontId="3" fillId="0" borderId="0" xfId="0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4" fillId="11" borderId="0" xfId="0" applyFont="1" applyFill="1"/>
    <xf numFmtId="0" fontId="0" fillId="11" borderId="0" xfId="0" applyFill="1"/>
    <xf numFmtId="0" fontId="6" fillId="0" borderId="0" xfId="1" applyFont="1" applyFill="1" applyBorder="1" applyAlignment="1">
      <alignment horizontal="center" vertical="center" wrapText="1"/>
    </xf>
    <xf numFmtId="0" fontId="7" fillId="12" borderId="0" xfId="2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left" wrapText="1"/>
    </xf>
    <xf numFmtId="0" fontId="7" fillId="0" borderId="5" xfId="4" applyFont="1" applyFill="1" applyBorder="1" applyAlignment="1">
      <alignment horizontal="left" wrapText="1"/>
    </xf>
    <xf numFmtId="0" fontId="7" fillId="0" borderId="6" xfId="5" applyFont="1" applyFill="1" applyBorder="1" applyAlignment="1">
      <alignment horizontal="center" wrapText="1"/>
    </xf>
    <xf numFmtId="0" fontId="7" fillId="0" borderId="7" xfId="6" applyFont="1" applyFill="1" applyBorder="1" applyAlignment="1">
      <alignment horizontal="center" wrapText="1"/>
    </xf>
    <xf numFmtId="0" fontId="7" fillId="0" borderId="8" xfId="7" applyFont="1" applyFill="1" applyBorder="1" applyAlignment="1">
      <alignment horizontal="center" wrapText="1"/>
    </xf>
    <xf numFmtId="0" fontId="7" fillId="0" borderId="9" xfId="8" applyFont="1" applyFill="1" applyBorder="1" applyAlignment="1">
      <alignment horizontal="left" vertical="top" wrapText="1"/>
    </xf>
    <xf numFmtId="0" fontId="7" fillId="0" borderId="10" xfId="9" applyFont="1" applyFill="1" applyBorder="1" applyAlignment="1">
      <alignment horizontal="left" vertical="top" wrapText="1"/>
    </xf>
    <xf numFmtId="165" fontId="7" fillId="3" borderId="11" xfId="10" applyNumberFormat="1" applyFont="1" applyFill="1" applyBorder="1" applyAlignment="1">
      <alignment horizontal="right" vertical="center"/>
    </xf>
    <xf numFmtId="166" fontId="7" fillId="3" borderId="12" xfId="11" applyNumberFormat="1" applyFont="1" applyFill="1" applyBorder="1" applyAlignment="1">
      <alignment horizontal="right" vertical="center"/>
    </xf>
    <xf numFmtId="165" fontId="7" fillId="3" borderId="12" xfId="12" applyNumberFormat="1" applyFont="1" applyFill="1" applyBorder="1" applyAlignment="1">
      <alignment horizontal="right" vertical="center"/>
    </xf>
    <xf numFmtId="167" fontId="7" fillId="3" borderId="12" xfId="13" applyNumberFormat="1" applyFont="1" applyFill="1" applyBorder="1" applyAlignment="1">
      <alignment horizontal="right" vertical="center"/>
    </xf>
    <xf numFmtId="165" fontId="7" fillId="3" borderId="13" xfId="14" applyNumberFormat="1" applyFont="1" applyFill="1" applyBorder="1" applyAlignment="1">
      <alignment horizontal="right" vertical="center"/>
    </xf>
    <xf numFmtId="0" fontId="7" fillId="0" borderId="14" xfId="15" applyFont="1" applyFill="1" applyBorder="1" applyAlignment="1">
      <alignment horizontal="left" vertical="top" wrapText="1"/>
    </xf>
    <xf numFmtId="0" fontId="7" fillId="0" borderId="15" xfId="16" applyFont="1" applyFill="1" applyBorder="1" applyAlignment="1">
      <alignment horizontal="left" vertical="top" wrapText="1"/>
    </xf>
    <xf numFmtId="165" fontId="7" fillId="0" borderId="16" xfId="17" applyNumberFormat="1" applyFont="1" applyFill="1" applyBorder="1" applyAlignment="1">
      <alignment horizontal="right" vertical="center"/>
    </xf>
    <xf numFmtId="165" fontId="7" fillId="0" borderId="17" xfId="18" applyNumberFormat="1" applyFont="1" applyFill="1" applyBorder="1" applyAlignment="1">
      <alignment horizontal="right" vertical="center"/>
    </xf>
    <xf numFmtId="167" fontId="7" fillId="0" borderId="17" xfId="19" applyNumberFormat="1" applyFont="1" applyFill="1" applyBorder="1" applyAlignment="1">
      <alignment horizontal="right" vertical="center"/>
    </xf>
    <xf numFmtId="167" fontId="7" fillId="0" borderId="18" xfId="20" applyNumberFormat="1" applyFont="1" applyFill="1" applyBorder="1" applyAlignment="1">
      <alignment horizontal="right" vertical="center"/>
    </xf>
    <xf numFmtId="0" fontId="7" fillId="0" borderId="19" xfId="21" applyFont="1" applyFill="1" applyBorder="1" applyAlignment="1">
      <alignment horizontal="left" vertical="top" wrapText="1"/>
    </xf>
    <xf numFmtId="0" fontId="7" fillId="0" borderId="20" xfId="22" applyFont="1" applyFill="1" applyBorder="1" applyAlignment="1">
      <alignment horizontal="left" vertical="top" wrapText="1"/>
    </xf>
    <xf numFmtId="165" fontId="7" fillId="0" borderId="21" xfId="23" applyNumberFormat="1" applyFont="1" applyFill="1" applyBorder="1" applyAlignment="1">
      <alignment horizontal="right" vertical="center"/>
    </xf>
    <xf numFmtId="165" fontId="7" fillId="0" borderId="22" xfId="24" applyNumberFormat="1" applyFont="1" applyFill="1" applyBorder="1" applyAlignment="1">
      <alignment horizontal="right" vertical="center"/>
    </xf>
    <xf numFmtId="167" fontId="7" fillId="0" borderId="22" xfId="25" applyNumberFormat="1" applyFont="1" applyFill="1" applyBorder="1" applyAlignment="1">
      <alignment horizontal="right" vertical="center"/>
    </xf>
    <xf numFmtId="167" fontId="7" fillId="0" borderId="23" xfId="26" applyNumberFormat="1" applyFont="1" applyFill="1" applyBorder="1" applyAlignment="1">
      <alignment horizontal="right" vertical="center"/>
    </xf>
    <xf numFmtId="166" fontId="7" fillId="0" borderId="17" xfId="27" applyNumberFormat="1" applyFont="1" applyFill="1" applyBorder="1" applyAlignment="1">
      <alignment horizontal="right" vertical="center"/>
    </xf>
    <xf numFmtId="0" fontId="7" fillId="0" borderId="17" xfId="28" applyFont="1" applyFill="1" applyBorder="1" applyAlignment="1">
      <alignment horizontal="left" vertical="center" wrapText="1"/>
    </xf>
    <xf numFmtId="0" fontId="7" fillId="0" borderId="18" xfId="29" applyFont="1" applyFill="1" applyBorder="1" applyAlignment="1">
      <alignment horizontal="left" vertical="center" wrapText="1"/>
    </xf>
    <xf numFmtId="0" fontId="7" fillId="0" borderId="24" xfId="30" applyFont="1" applyFill="1" applyBorder="1" applyAlignment="1">
      <alignment horizontal="left" vertical="top" wrapText="1"/>
    </xf>
    <xf numFmtId="0" fontId="7" fillId="0" borderId="25" xfId="31" applyFont="1" applyFill="1" applyBorder="1" applyAlignment="1">
      <alignment horizontal="left" vertical="top" wrapText="1"/>
    </xf>
    <xf numFmtId="165" fontId="7" fillId="0" borderId="26" xfId="32" applyNumberFormat="1" applyFont="1" applyFill="1" applyBorder="1" applyAlignment="1">
      <alignment horizontal="right" vertical="center"/>
    </xf>
    <xf numFmtId="165" fontId="7" fillId="0" borderId="27" xfId="33" applyNumberFormat="1" applyFont="1" applyFill="1" applyBorder="1" applyAlignment="1">
      <alignment horizontal="right" vertical="center"/>
    </xf>
    <xf numFmtId="0" fontId="7" fillId="0" borderId="27" xfId="34" applyFont="1" applyFill="1" applyBorder="1" applyAlignment="1">
      <alignment horizontal="left" vertical="center" wrapText="1"/>
    </xf>
    <xf numFmtId="0" fontId="7" fillId="0" borderId="28" xfId="35" applyFont="1" applyFill="1" applyBorder="1" applyAlignment="1">
      <alignment horizontal="left" vertical="center" wrapText="1"/>
    </xf>
    <xf numFmtId="0" fontId="7" fillId="0" borderId="29" xfId="36" applyFont="1" applyFill="1" applyBorder="1" applyAlignment="1">
      <alignment horizontal="left" wrapText="1"/>
    </xf>
    <xf numFmtId="0" fontId="7" fillId="0" borderId="30" xfId="37" applyFont="1" applyFill="1" applyBorder="1" applyAlignment="1">
      <alignment horizontal="left" vertical="top" wrapText="1"/>
    </xf>
    <xf numFmtId="165" fontId="7" fillId="0" borderId="11" xfId="10" applyNumberFormat="1" applyFont="1" applyFill="1" applyBorder="1" applyAlignment="1">
      <alignment horizontal="right" vertical="center"/>
    </xf>
    <xf numFmtId="166" fontId="7" fillId="0" borderId="12" xfId="11" applyNumberFormat="1" applyFont="1" applyFill="1" applyBorder="1" applyAlignment="1">
      <alignment horizontal="right" vertical="center"/>
    </xf>
    <xf numFmtId="165" fontId="7" fillId="0" borderId="12" xfId="12" applyNumberFormat="1" applyFont="1" applyFill="1" applyBorder="1" applyAlignment="1">
      <alignment horizontal="right" vertical="center"/>
    </xf>
    <xf numFmtId="167" fontId="7" fillId="0" borderId="12" xfId="13" applyNumberFormat="1" applyFont="1" applyFill="1" applyBorder="1" applyAlignment="1">
      <alignment horizontal="right" vertical="center"/>
    </xf>
    <xf numFmtId="165" fontId="7" fillId="0" borderId="13" xfId="14" applyNumberFormat="1" applyFont="1" applyFill="1" applyBorder="1" applyAlignment="1">
      <alignment horizontal="right" vertical="center"/>
    </xf>
    <xf numFmtId="0" fontId="7" fillId="0" borderId="31" xfId="38" applyFont="1" applyFill="1" applyBorder="1" applyAlignment="1">
      <alignment horizontal="left" vertical="top" wrapText="1"/>
    </xf>
    <xf numFmtId="167" fontId="7" fillId="0" borderId="21" xfId="39" applyNumberFormat="1" applyFont="1" applyFill="1" applyBorder="1" applyAlignment="1">
      <alignment horizontal="right" vertical="center"/>
    </xf>
    <xf numFmtId="166" fontId="7" fillId="0" borderId="22" xfId="40" applyNumberFormat="1" applyFont="1" applyFill="1" applyBorder="1" applyAlignment="1">
      <alignment horizontal="right" vertical="center"/>
    </xf>
    <xf numFmtId="0" fontId="7" fillId="0" borderId="32" xfId="41" applyFont="1" applyFill="1" applyBorder="1" applyAlignment="1">
      <alignment horizontal="left" vertical="top" wrapText="1"/>
    </xf>
    <xf numFmtId="166" fontId="7" fillId="0" borderId="27" xfId="42" applyNumberFormat="1" applyFont="1" applyFill="1" applyBorder="1" applyAlignment="1">
      <alignment horizontal="right" vertical="center"/>
    </xf>
    <xf numFmtId="0" fontId="9" fillId="13" borderId="0" xfId="0" applyFont="1" applyFill="1" applyAlignment="1">
      <alignment horizontal="center"/>
    </xf>
    <xf numFmtId="0" fontId="10" fillId="14" borderId="0" xfId="0" applyFont="1" applyFill="1"/>
    <xf numFmtId="0" fontId="10" fillId="15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" fontId="0" fillId="0" borderId="0" xfId="0" applyNumberFormat="1" applyFont="1"/>
    <xf numFmtId="0" fontId="11" fillId="0" borderId="0" xfId="0" applyFont="1" applyFill="1"/>
    <xf numFmtId="0" fontId="0" fillId="0" borderId="0" xfId="0" applyFont="1" applyFill="1"/>
    <xf numFmtId="0" fontId="11" fillId="0" borderId="0" xfId="0" applyFont="1"/>
    <xf numFmtId="0" fontId="0" fillId="0" borderId="0" xfId="0" applyFont="1" applyFill="1" applyAlignment="1">
      <alignment horizontal="center"/>
    </xf>
    <xf numFmtId="1" fontId="0" fillId="0" borderId="0" xfId="0" applyNumberFormat="1"/>
    <xf numFmtId="0" fontId="0" fillId="14" borderId="0" xfId="0" applyFill="1" applyAlignment="1">
      <alignment horizontal="center"/>
    </xf>
    <xf numFmtId="1" fontId="0" fillId="14" borderId="0" xfId="0" applyNumberFormat="1" applyFill="1"/>
    <xf numFmtId="0" fontId="0" fillId="0" borderId="0" xfId="0" applyFill="1" applyAlignment="1">
      <alignment horizontal="center"/>
    </xf>
    <xf numFmtId="0" fontId="0" fillId="15" borderId="0" xfId="0" applyFill="1" applyAlignment="1">
      <alignment horizontal="center"/>
    </xf>
    <xf numFmtId="1" fontId="0" fillId="15" borderId="0" xfId="0" applyNumberFormat="1" applyFill="1"/>
    <xf numFmtId="0" fontId="12" fillId="11" borderId="0" xfId="0" applyFont="1" applyFill="1" applyAlignment="1">
      <alignment horizontal="center" vertical="center"/>
    </xf>
    <xf numFmtId="0" fontId="6" fillId="0" borderId="0" xfId="43" applyFont="1" applyFill="1" applyBorder="1" applyAlignment="1">
      <alignment horizontal="center" vertical="center" wrapText="1"/>
    </xf>
    <xf numFmtId="0" fontId="6" fillId="0" borderId="0" xfId="44" applyFont="1" applyFill="1" applyBorder="1" applyAlignment="1">
      <alignment horizontal="center" vertical="center" wrapText="1"/>
    </xf>
    <xf numFmtId="0" fontId="7" fillId="12" borderId="0" xfId="45" applyFont="1" applyFill="1" applyBorder="1" applyAlignment="1">
      <alignment horizontal="left" vertical="center" wrapText="1"/>
    </xf>
    <xf numFmtId="0" fontId="7" fillId="12" borderId="0" xfId="46" applyFont="1" applyFill="1" applyBorder="1" applyAlignment="1">
      <alignment horizontal="left" vertical="center" wrapText="1"/>
    </xf>
    <xf numFmtId="0" fontId="7" fillId="0" borderId="4" xfId="47" applyFont="1" applyFill="1" applyBorder="1" applyAlignment="1">
      <alignment horizontal="left" wrapText="1"/>
    </xf>
    <xf numFmtId="0" fontId="7" fillId="0" borderId="5" xfId="48" applyFont="1" applyFill="1" applyBorder="1" applyAlignment="1">
      <alignment horizontal="left" wrapText="1"/>
    </xf>
    <xf numFmtId="0" fontId="7" fillId="0" borderId="6" xfId="49" applyFont="1" applyFill="1" applyBorder="1" applyAlignment="1">
      <alignment horizontal="center" wrapText="1"/>
    </xf>
    <xf numFmtId="0" fontId="7" fillId="0" borderId="7" xfId="50" applyFont="1" applyFill="1" applyBorder="1" applyAlignment="1">
      <alignment horizontal="center" wrapText="1"/>
    </xf>
    <xf numFmtId="0" fontId="7" fillId="0" borderId="8" xfId="51" applyFont="1" applyFill="1" applyBorder="1" applyAlignment="1">
      <alignment horizontal="center" wrapText="1"/>
    </xf>
    <xf numFmtId="0" fontId="7" fillId="0" borderId="29" xfId="52" applyFont="1" applyFill="1" applyBorder="1" applyAlignment="1">
      <alignment horizontal="left" wrapText="1"/>
    </xf>
    <xf numFmtId="0" fontId="7" fillId="0" borderId="6" xfId="53" applyFont="1" applyFill="1" applyBorder="1" applyAlignment="1">
      <alignment horizontal="center" wrapText="1"/>
    </xf>
    <xf numFmtId="0" fontId="7" fillId="0" borderId="7" xfId="54" applyFont="1" applyFill="1" applyBorder="1" applyAlignment="1">
      <alignment horizontal="center" wrapText="1"/>
    </xf>
    <xf numFmtId="0" fontId="7" fillId="0" borderId="8" xfId="55" applyFont="1" applyFill="1" applyBorder="1" applyAlignment="1">
      <alignment horizontal="center" wrapText="1"/>
    </xf>
    <xf numFmtId="0" fontId="7" fillId="0" borderId="9" xfId="56" applyFont="1" applyFill="1" applyBorder="1" applyAlignment="1">
      <alignment horizontal="left" vertical="top" wrapText="1"/>
    </xf>
    <xf numFmtId="0" fontId="7" fillId="0" borderId="10" xfId="57" applyFont="1" applyFill="1" applyBorder="1" applyAlignment="1">
      <alignment horizontal="left" vertical="top" wrapText="1"/>
    </xf>
    <xf numFmtId="165" fontId="7" fillId="3" borderId="11" xfId="58" applyNumberFormat="1" applyFont="1" applyFill="1" applyBorder="1" applyAlignment="1">
      <alignment horizontal="right" vertical="center"/>
    </xf>
    <xf numFmtId="166" fontId="7" fillId="3" borderId="12" xfId="59" applyNumberFormat="1" applyFont="1" applyFill="1" applyBorder="1" applyAlignment="1">
      <alignment horizontal="right" vertical="center"/>
    </xf>
    <xf numFmtId="165" fontId="7" fillId="3" borderId="12" xfId="60" applyNumberFormat="1" applyFont="1" applyFill="1" applyBorder="1" applyAlignment="1">
      <alignment horizontal="right" vertical="center"/>
    </xf>
    <xf numFmtId="167" fontId="7" fillId="3" borderId="12" xfId="61" applyNumberFormat="1" applyFont="1" applyFill="1" applyBorder="1" applyAlignment="1">
      <alignment horizontal="right" vertical="center"/>
    </xf>
    <xf numFmtId="165" fontId="7" fillId="3" borderId="13" xfId="62" applyNumberFormat="1" applyFont="1" applyFill="1" applyBorder="1" applyAlignment="1">
      <alignment horizontal="right" vertical="center"/>
    </xf>
    <xf numFmtId="0" fontId="7" fillId="0" borderId="30" xfId="63" applyFont="1" applyFill="1" applyBorder="1" applyAlignment="1">
      <alignment horizontal="left" vertical="top" wrapText="1"/>
    </xf>
    <xf numFmtId="0" fontId="7" fillId="0" borderId="11" xfId="64" applyFont="1" applyFill="1" applyBorder="1" applyAlignment="1">
      <alignment horizontal="right" vertical="center"/>
    </xf>
    <xf numFmtId="166" fontId="7" fillId="0" borderId="12" xfId="65" applyNumberFormat="1" applyFont="1" applyFill="1" applyBorder="1" applyAlignment="1">
      <alignment horizontal="right" vertical="center"/>
    </xf>
    <xf numFmtId="165" fontId="7" fillId="0" borderId="12" xfId="66" applyNumberFormat="1" applyFont="1" applyFill="1" applyBorder="1" applyAlignment="1">
      <alignment horizontal="right" vertical="center"/>
    </xf>
    <xf numFmtId="167" fontId="7" fillId="0" borderId="12" xfId="67" applyNumberFormat="1" applyFont="1" applyFill="1" applyBorder="1" applyAlignment="1">
      <alignment horizontal="right" vertical="center"/>
    </xf>
    <xf numFmtId="167" fontId="7" fillId="0" borderId="13" xfId="68" applyNumberFormat="1" applyFont="1" applyFill="1" applyBorder="1" applyAlignment="1">
      <alignment horizontal="right" vertical="center"/>
    </xf>
    <xf numFmtId="0" fontId="7" fillId="0" borderId="14" xfId="69" applyFont="1" applyFill="1" applyBorder="1" applyAlignment="1">
      <alignment horizontal="left" vertical="top" wrapText="1"/>
    </xf>
    <xf numFmtId="0" fontId="7" fillId="0" borderId="15" xfId="70" applyFont="1" applyFill="1" applyBorder="1" applyAlignment="1">
      <alignment horizontal="left" vertical="top" wrapText="1"/>
    </xf>
    <xf numFmtId="165" fontId="7" fillId="0" borderId="16" xfId="71" applyNumberFormat="1" applyFont="1" applyFill="1" applyBorder="1" applyAlignment="1">
      <alignment horizontal="right" vertical="center"/>
    </xf>
    <xf numFmtId="165" fontId="7" fillId="0" borderId="17" xfId="72" applyNumberFormat="1" applyFont="1" applyFill="1" applyBorder="1" applyAlignment="1">
      <alignment horizontal="right" vertical="center"/>
    </xf>
    <xf numFmtId="167" fontId="7" fillId="0" borderId="17" xfId="73" applyNumberFormat="1" applyFont="1" applyFill="1" applyBorder="1" applyAlignment="1">
      <alignment horizontal="right" vertical="center"/>
    </xf>
    <xf numFmtId="165" fontId="7" fillId="0" borderId="18" xfId="74" applyNumberFormat="1" applyFont="1" applyFill="1" applyBorder="1" applyAlignment="1">
      <alignment horizontal="right" vertical="center"/>
    </xf>
    <xf numFmtId="0" fontId="7" fillId="0" borderId="33" xfId="75" applyFont="1" applyFill="1" applyBorder="1" applyAlignment="1">
      <alignment horizontal="left" vertical="top" wrapText="1"/>
    </xf>
    <xf numFmtId="165" fontId="7" fillId="0" borderId="16" xfId="76" applyNumberFormat="1" applyFont="1" applyFill="1" applyBorder="1" applyAlignment="1">
      <alignment horizontal="right" vertical="center"/>
    </xf>
    <xf numFmtId="166" fontId="7" fillId="0" borderId="17" xfId="77" applyNumberFormat="1" applyFont="1" applyFill="1" applyBorder="1" applyAlignment="1">
      <alignment horizontal="right" vertical="center"/>
    </xf>
    <xf numFmtId="165" fontId="7" fillId="0" borderId="17" xfId="78" applyNumberFormat="1" applyFont="1" applyFill="1" applyBorder="1" applyAlignment="1">
      <alignment horizontal="right" vertical="center"/>
    </xf>
    <xf numFmtId="167" fontId="7" fillId="0" borderId="17" xfId="79" applyNumberFormat="1" applyFont="1" applyFill="1" applyBorder="1" applyAlignment="1">
      <alignment horizontal="right" vertical="center"/>
    </xf>
    <xf numFmtId="167" fontId="7" fillId="0" borderId="18" xfId="80" applyNumberFormat="1" applyFont="1" applyFill="1" applyBorder="1" applyAlignment="1">
      <alignment horizontal="right" vertical="center"/>
    </xf>
    <xf numFmtId="0" fontId="7" fillId="0" borderId="19" xfId="81" applyFont="1" applyFill="1" applyBorder="1" applyAlignment="1">
      <alignment horizontal="left" vertical="top" wrapText="1"/>
    </xf>
    <xf numFmtId="0" fontId="7" fillId="0" borderId="20" xfId="82" applyFont="1" applyFill="1" applyBorder="1" applyAlignment="1">
      <alignment horizontal="left" vertical="top" wrapText="1"/>
    </xf>
    <xf numFmtId="165" fontId="7" fillId="0" borderId="21" xfId="83" applyNumberFormat="1" applyFont="1" applyFill="1" applyBorder="1" applyAlignment="1">
      <alignment horizontal="right" vertical="center"/>
    </xf>
    <xf numFmtId="165" fontId="7" fillId="0" borderId="22" xfId="84" applyNumberFormat="1" applyFont="1" applyFill="1" applyBorder="1" applyAlignment="1">
      <alignment horizontal="right" vertical="center"/>
    </xf>
    <xf numFmtId="167" fontId="7" fillId="0" borderId="22" xfId="85" applyNumberFormat="1" applyFont="1" applyFill="1" applyBorder="1" applyAlignment="1">
      <alignment horizontal="right" vertical="center"/>
    </xf>
    <xf numFmtId="165" fontId="7" fillId="0" borderId="23" xfId="86" applyNumberFormat="1" applyFont="1" applyFill="1" applyBorder="1" applyAlignment="1">
      <alignment horizontal="right" vertical="center"/>
    </xf>
    <xf numFmtId="165" fontId="7" fillId="16" borderId="16" xfId="76" applyNumberFormat="1" applyFont="1" applyFill="1" applyBorder="1" applyAlignment="1">
      <alignment horizontal="right" vertical="center"/>
    </xf>
    <xf numFmtId="166" fontId="7" fillId="16" borderId="17" xfId="77" applyNumberFormat="1" applyFont="1" applyFill="1" applyBorder="1" applyAlignment="1">
      <alignment horizontal="right" vertical="center"/>
    </xf>
    <xf numFmtId="165" fontId="7" fillId="16" borderId="17" xfId="78" applyNumberFormat="1" applyFont="1" applyFill="1" applyBorder="1" applyAlignment="1">
      <alignment horizontal="right" vertical="center"/>
    </xf>
    <xf numFmtId="167" fontId="7" fillId="16" borderId="17" xfId="79" applyNumberFormat="1" applyFont="1" applyFill="1" applyBorder="1" applyAlignment="1">
      <alignment horizontal="right" vertical="center"/>
    </xf>
    <xf numFmtId="167" fontId="7" fillId="16" borderId="18" xfId="80" applyNumberFormat="1" applyFont="1" applyFill="1" applyBorder="1" applyAlignment="1">
      <alignment horizontal="right" vertical="center"/>
    </xf>
    <xf numFmtId="0" fontId="7" fillId="0" borderId="17" xfId="87" applyFont="1" applyFill="1" applyBorder="1" applyAlignment="1">
      <alignment horizontal="left" vertical="center" wrapText="1"/>
    </xf>
    <xf numFmtId="0" fontId="7" fillId="0" borderId="18" xfId="88" applyFont="1" applyFill="1" applyBorder="1" applyAlignment="1">
      <alignment horizontal="left" vertical="center" wrapText="1"/>
    </xf>
    <xf numFmtId="165" fontId="7" fillId="16" borderId="16" xfId="71" applyNumberFormat="1" applyFont="1" applyFill="1" applyBorder="1" applyAlignment="1">
      <alignment horizontal="right" vertical="center"/>
    </xf>
    <xf numFmtId="166" fontId="7" fillId="16" borderId="17" xfId="89" applyNumberFormat="1" applyFont="1" applyFill="1" applyBorder="1" applyAlignment="1">
      <alignment horizontal="right" vertical="center"/>
    </xf>
    <xf numFmtId="165" fontId="7" fillId="16" borderId="17" xfId="72" applyNumberFormat="1" applyFont="1" applyFill="1" applyBorder="1" applyAlignment="1">
      <alignment horizontal="right" vertical="center"/>
    </xf>
    <xf numFmtId="167" fontId="7" fillId="16" borderId="17" xfId="73" applyNumberFormat="1" applyFont="1" applyFill="1" applyBorder="1" applyAlignment="1">
      <alignment horizontal="right" vertical="center"/>
    </xf>
    <xf numFmtId="167" fontId="7" fillId="16" borderId="18" xfId="90" applyNumberFormat="1" applyFont="1" applyFill="1" applyBorder="1" applyAlignment="1">
      <alignment horizontal="right" vertical="center"/>
    </xf>
    <xf numFmtId="167" fontId="7" fillId="0" borderId="18" xfId="90" applyNumberFormat="1" applyFont="1" applyFill="1" applyBorder="1" applyAlignment="1">
      <alignment horizontal="right" vertical="center"/>
    </xf>
    <xf numFmtId="0" fontId="7" fillId="0" borderId="32" xfId="91" applyFont="1" applyFill="1" applyBorder="1" applyAlignment="1">
      <alignment horizontal="left" vertical="top" wrapText="1"/>
    </xf>
    <xf numFmtId="165" fontId="7" fillId="0" borderId="26" xfId="92" applyNumberFormat="1" applyFont="1" applyFill="1" applyBorder="1" applyAlignment="1">
      <alignment horizontal="right" vertical="center"/>
    </xf>
    <xf numFmtId="166" fontId="7" fillId="0" borderId="27" xfId="93" applyNumberFormat="1" applyFont="1" applyFill="1" applyBorder="1" applyAlignment="1">
      <alignment horizontal="right" vertical="center"/>
    </xf>
    <xf numFmtId="0" fontId="7" fillId="0" borderId="27" xfId="94" applyFont="1" applyFill="1" applyBorder="1" applyAlignment="1">
      <alignment horizontal="left" vertical="center" wrapText="1"/>
    </xf>
    <xf numFmtId="0" fontId="7" fillId="0" borderId="28" xfId="95" applyFont="1" applyFill="1" applyBorder="1" applyAlignment="1">
      <alignment horizontal="left" vertical="center" wrapText="1"/>
    </xf>
    <xf numFmtId="167" fontId="7" fillId="0" borderId="23" xfId="96" applyNumberFormat="1" applyFont="1" applyFill="1" applyBorder="1" applyAlignment="1">
      <alignment horizontal="right" vertical="center"/>
    </xf>
    <xf numFmtId="166" fontId="7" fillId="0" borderId="17" xfId="89" applyNumberFormat="1" applyFont="1" applyFill="1" applyBorder="1" applyAlignment="1">
      <alignment horizontal="right" vertical="center"/>
    </xf>
    <xf numFmtId="0" fontId="7" fillId="0" borderId="17" xfId="97" applyFont="1" applyFill="1" applyBorder="1" applyAlignment="1">
      <alignment horizontal="left" vertical="center" wrapText="1"/>
    </xf>
    <xf numFmtId="0" fontId="7" fillId="0" borderId="18" xfId="98" applyFont="1" applyFill="1" applyBorder="1" applyAlignment="1">
      <alignment horizontal="left" vertical="center" wrapText="1"/>
    </xf>
    <xf numFmtId="0" fontId="7" fillId="0" borderId="24" xfId="99" applyFont="1" applyFill="1" applyBorder="1" applyAlignment="1">
      <alignment horizontal="left" vertical="top" wrapText="1"/>
    </xf>
    <xf numFmtId="0" fontId="7" fillId="0" borderId="25" xfId="100" applyFont="1" applyFill="1" applyBorder="1" applyAlignment="1">
      <alignment horizontal="left" vertical="top" wrapText="1"/>
    </xf>
    <xf numFmtId="165" fontId="7" fillId="0" borderId="26" xfId="101" applyNumberFormat="1" applyFont="1" applyFill="1" applyBorder="1" applyAlignment="1">
      <alignment horizontal="right" vertical="center"/>
    </xf>
    <xf numFmtId="165" fontId="7" fillId="0" borderId="27" xfId="102" applyNumberFormat="1" applyFont="1" applyFill="1" applyBorder="1" applyAlignment="1">
      <alignment horizontal="right" vertical="center"/>
    </xf>
    <xf numFmtId="0" fontId="7" fillId="0" borderId="27" xfId="103" applyFont="1" applyFill="1" applyBorder="1" applyAlignment="1">
      <alignment horizontal="left" vertical="center" wrapText="1"/>
    </xf>
    <xf numFmtId="0" fontId="7" fillId="0" borderId="28" xfId="104" applyFont="1" applyFill="1" applyBorder="1" applyAlignment="1">
      <alignment horizontal="left" vertical="center" wrapText="1"/>
    </xf>
    <xf numFmtId="0" fontId="7" fillId="0" borderId="29" xfId="105" applyFont="1" applyFill="1" applyBorder="1" applyAlignment="1">
      <alignment horizontal="left" wrapText="1"/>
    </xf>
    <xf numFmtId="0" fontId="7" fillId="0" borderId="30" xfId="106" applyFont="1" applyFill="1" applyBorder="1" applyAlignment="1">
      <alignment horizontal="left" vertical="top" wrapText="1"/>
    </xf>
    <xf numFmtId="165" fontId="7" fillId="0" borderId="11" xfId="58" applyNumberFormat="1" applyFont="1" applyFill="1" applyBorder="1" applyAlignment="1">
      <alignment horizontal="right" vertical="center"/>
    </xf>
    <xf numFmtId="166" fontId="7" fillId="0" borderId="12" xfId="59" applyNumberFormat="1" applyFont="1" applyFill="1" applyBorder="1" applyAlignment="1">
      <alignment horizontal="right" vertical="center"/>
    </xf>
    <xf numFmtId="165" fontId="7" fillId="0" borderId="12" xfId="60" applyNumberFormat="1" applyFont="1" applyFill="1" applyBorder="1" applyAlignment="1">
      <alignment horizontal="right" vertical="center"/>
    </xf>
    <xf numFmtId="167" fontId="7" fillId="0" borderId="12" xfId="61" applyNumberFormat="1" applyFont="1" applyFill="1" applyBorder="1" applyAlignment="1">
      <alignment horizontal="right" vertical="center"/>
    </xf>
    <xf numFmtId="165" fontId="7" fillId="0" borderId="13" xfId="62" applyNumberFormat="1" applyFont="1" applyFill="1" applyBorder="1" applyAlignment="1">
      <alignment horizontal="right" vertical="center"/>
    </xf>
    <xf numFmtId="0" fontId="7" fillId="0" borderId="31" xfId="107" applyFont="1" applyFill="1" applyBorder="1" applyAlignment="1">
      <alignment horizontal="left" vertical="top" wrapText="1"/>
    </xf>
    <xf numFmtId="165" fontId="7" fillId="16" borderId="21" xfId="83" applyNumberFormat="1" applyFont="1" applyFill="1" applyBorder="1" applyAlignment="1">
      <alignment horizontal="right" vertical="center"/>
    </xf>
    <xf numFmtId="166" fontId="7" fillId="16" borderId="22" xfId="108" applyNumberFormat="1" applyFont="1" applyFill="1" applyBorder="1" applyAlignment="1">
      <alignment horizontal="right" vertical="center"/>
    </xf>
    <xf numFmtId="165" fontId="7" fillId="16" borderId="22" xfId="84" applyNumberFormat="1" applyFont="1" applyFill="1" applyBorder="1" applyAlignment="1">
      <alignment horizontal="right" vertical="center"/>
    </xf>
    <xf numFmtId="167" fontId="7" fillId="16" borderId="22" xfId="85" applyNumberFormat="1" applyFont="1" applyFill="1" applyBorder="1" applyAlignment="1">
      <alignment horizontal="right" vertical="center"/>
    </xf>
    <xf numFmtId="167" fontId="7" fillId="16" borderId="23" xfId="96" applyNumberFormat="1" applyFont="1" applyFill="1" applyBorder="1" applyAlignment="1">
      <alignment horizontal="right" vertical="center"/>
    </xf>
    <xf numFmtId="0" fontId="7" fillId="0" borderId="32" xfId="109" applyFont="1" applyFill="1" applyBorder="1" applyAlignment="1">
      <alignment horizontal="left" vertical="top" wrapText="1"/>
    </xf>
    <xf numFmtId="166" fontId="7" fillId="0" borderId="27" xfId="110" applyNumberFormat="1" applyFont="1" applyFill="1" applyBorder="1" applyAlignment="1">
      <alignment horizontal="right" vertical="center"/>
    </xf>
    <xf numFmtId="0" fontId="13" fillId="14" borderId="0" xfId="0" applyFont="1" applyFill="1"/>
    <xf numFmtId="0" fontId="13" fillId="14" borderId="0" xfId="0" applyFont="1" applyFill="1" applyAlignment="1">
      <alignment horizontal="center"/>
    </xf>
    <xf numFmtId="0" fontId="13" fillId="15" borderId="0" xfId="0" applyFont="1" applyFill="1"/>
    <xf numFmtId="0" fontId="13" fillId="15" borderId="0" xfId="0" applyFont="1" applyFill="1" applyAlignment="1">
      <alignment horizontal="center" vertical="center"/>
    </xf>
    <xf numFmtId="0" fontId="13" fillId="15" borderId="0" xfId="0" applyFont="1" applyFill="1" applyAlignment="1">
      <alignment horizontal="center"/>
    </xf>
    <xf numFmtId="164" fontId="0" fillId="0" borderId="0" xfId="0" applyNumberForma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17" borderId="0" xfId="0" applyFill="1"/>
    <xf numFmtId="2" fontId="0" fillId="17" borderId="0" xfId="0" applyNumberFormat="1" applyFill="1"/>
    <xf numFmtId="0" fontId="14" fillId="0" borderId="0" xfId="0" applyFont="1" applyFill="1" applyAlignment="1">
      <alignment horizontal="center"/>
    </xf>
    <xf numFmtId="0" fontId="0" fillId="18" borderId="0" xfId="0" applyFill="1"/>
    <xf numFmtId="2" fontId="0" fillId="18" borderId="0" xfId="0" applyNumberFormat="1" applyFill="1"/>
    <xf numFmtId="2" fontId="0" fillId="14" borderId="0" xfId="0" applyNumberForma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2" fillId="11" borderId="0" xfId="0" applyFont="1" applyFill="1" applyAlignment="1">
      <alignment vertical="center"/>
    </xf>
    <xf numFmtId="0" fontId="6" fillId="0" borderId="0" xfId="111" applyFont="1" applyFill="1" applyBorder="1" applyAlignment="1">
      <alignment horizontal="center" vertical="center" wrapText="1"/>
    </xf>
    <xf numFmtId="0" fontId="7" fillId="12" borderId="0" xfId="112" applyFont="1" applyFill="1" applyBorder="1" applyAlignment="1">
      <alignment horizontal="left" vertical="center" wrapText="1"/>
    </xf>
    <xf numFmtId="0" fontId="7" fillId="0" borderId="29" xfId="113" applyFont="1" applyFill="1" applyBorder="1" applyAlignment="1">
      <alignment horizontal="left" wrapText="1"/>
    </xf>
    <xf numFmtId="0" fontId="7" fillId="0" borderId="6" xfId="114" applyFont="1" applyFill="1" applyBorder="1" applyAlignment="1">
      <alignment horizontal="center" wrapText="1"/>
    </xf>
    <xf numFmtId="0" fontId="7" fillId="0" borderId="7" xfId="115" applyFont="1" applyFill="1" applyBorder="1" applyAlignment="1">
      <alignment horizontal="center" wrapText="1"/>
    </xf>
    <xf numFmtId="0" fontId="7" fillId="0" borderId="8" xfId="116" applyFont="1" applyFill="1" applyBorder="1" applyAlignment="1">
      <alignment horizontal="center" wrapText="1"/>
    </xf>
    <xf numFmtId="0" fontId="7" fillId="0" borderId="30" xfId="117" applyFont="1" applyFill="1" applyBorder="1" applyAlignment="1">
      <alignment horizontal="left" vertical="top" wrapText="1"/>
    </xf>
    <xf numFmtId="0" fontId="7" fillId="0" borderId="11" xfId="118" applyFont="1" applyFill="1" applyBorder="1" applyAlignment="1">
      <alignment horizontal="right" vertical="center"/>
    </xf>
    <xf numFmtId="166" fontId="7" fillId="0" borderId="12" xfId="119" applyNumberFormat="1" applyFont="1" applyFill="1" applyBorder="1" applyAlignment="1">
      <alignment horizontal="right" vertical="center"/>
    </xf>
    <xf numFmtId="165" fontId="7" fillId="0" borderId="12" xfId="120" applyNumberFormat="1" applyFont="1" applyFill="1" applyBorder="1" applyAlignment="1">
      <alignment horizontal="right" vertical="center"/>
    </xf>
    <xf numFmtId="167" fontId="7" fillId="0" borderId="12" xfId="121" applyNumberFormat="1" applyFont="1" applyFill="1" applyBorder="1" applyAlignment="1">
      <alignment horizontal="right" vertical="center"/>
    </xf>
    <xf numFmtId="167" fontId="7" fillId="0" borderId="13" xfId="122" applyNumberFormat="1" applyFont="1" applyFill="1" applyBorder="1" applyAlignment="1">
      <alignment horizontal="right" vertical="center"/>
    </xf>
    <xf numFmtId="0" fontId="7" fillId="0" borderId="33" xfId="123" applyFont="1" applyFill="1" applyBorder="1" applyAlignment="1">
      <alignment horizontal="left" vertical="top" wrapText="1"/>
    </xf>
    <xf numFmtId="165" fontId="7" fillId="0" borderId="16" xfId="124" applyNumberFormat="1" applyFont="1" applyFill="1" applyBorder="1" applyAlignment="1">
      <alignment horizontal="right" vertical="center"/>
    </xf>
    <xf numFmtId="166" fontId="7" fillId="0" borderId="17" xfId="125" applyNumberFormat="1" applyFont="1" applyFill="1" applyBorder="1" applyAlignment="1">
      <alignment horizontal="right" vertical="center"/>
    </xf>
    <xf numFmtId="165" fontId="7" fillId="0" borderId="17" xfId="126" applyNumberFormat="1" applyFont="1" applyFill="1" applyBorder="1" applyAlignment="1">
      <alignment horizontal="right" vertical="center"/>
    </xf>
    <xf numFmtId="167" fontId="7" fillId="0" borderId="17" xfId="127" applyNumberFormat="1" applyFont="1" applyFill="1" applyBorder="1" applyAlignment="1">
      <alignment horizontal="right" vertical="center"/>
    </xf>
    <xf numFmtId="165" fontId="7" fillId="0" borderId="18" xfId="128" applyNumberFormat="1" applyFont="1" applyFill="1" applyBorder="1" applyAlignment="1">
      <alignment horizontal="right" vertical="center"/>
    </xf>
    <xf numFmtId="165" fontId="7" fillId="16" borderId="16" xfId="124" applyNumberFormat="1" applyFont="1" applyFill="1" applyBorder="1" applyAlignment="1">
      <alignment horizontal="right" vertical="center"/>
    </xf>
    <xf numFmtId="166" fontId="7" fillId="16" borderId="17" xfId="125" applyNumberFormat="1" applyFont="1" applyFill="1" applyBorder="1" applyAlignment="1">
      <alignment horizontal="right" vertical="center"/>
    </xf>
    <xf numFmtId="165" fontId="7" fillId="16" borderId="17" xfId="126" applyNumberFormat="1" applyFont="1" applyFill="1" applyBorder="1" applyAlignment="1">
      <alignment horizontal="right" vertical="center"/>
    </xf>
    <xf numFmtId="167" fontId="7" fillId="16" borderId="17" xfId="127" applyNumberFormat="1" applyFont="1" applyFill="1" applyBorder="1" applyAlignment="1">
      <alignment horizontal="right" vertical="center"/>
    </xf>
    <xf numFmtId="167" fontId="7" fillId="16" borderId="18" xfId="129" applyNumberFormat="1" applyFont="1" applyFill="1" applyBorder="1" applyAlignment="1">
      <alignment horizontal="right" vertical="center"/>
    </xf>
    <xf numFmtId="0" fontId="7" fillId="0" borderId="17" xfId="130" applyFont="1" applyFill="1" applyBorder="1" applyAlignment="1">
      <alignment horizontal="left" vertical="center" wrapText="1"/>
    </xf>
    <xf numFmtId="0" fontId="7" fillId="0" borderId="18" xfId="131" applyFont="1" applyFill="1" applyBorder="1" applyAlignment="1">
      <alignment horizontal="left" vertical="center" wrapText="1"/>
    </xf>
    <xf numFmtId="0" fontId="7" fillId="0" borderId="32" xfId="132" applyFont="1" applyFill="1" applyBorder="1" applyAlignment="1">
      <alignment horizontal="left" vertical="top" wrapText="1"/>
    </xf>
    <xf numFmtId="165" fontId="7" fillId="0" borderId="26" xfId="133" applyNumberFormat="1" applyFont="1" applyFill="1" applyBorder="1" applyAlignment="1">
      <alignment horizontal="right" vertical="center"/>
    </xf>
    <xf numFmtId="166" fontId="7" fillId="0" borderId="27" xfId="134" applyNumberFormat="1" applyFont="1" applyFill="1" applyBorder="1" applyAlignment="1">
      <alignment horizontal="right" vertical="center"/>
    </xf>
    <xf numFmtId="0" fontId="7" fillId="0" borderId="27" xfId="135" applyFont="1" applyFill="1" applyBorder="1" applyAlignment="1">
      <alignment horizontal="left" vertical="center" wrapText="1"/>
    </xf>
    <xf numFmtId="0" fontId="7" fillId="0" borderId="28" xfId="136" applyFont="1" applyFill="1" applyBorder="1" applyAlignment="1">
      <alignment horizontal="left" vertical="center" wrapText="1"/>
    </xf>
    <xf numFmtId="0" fontId="6" fillId="0" borderId="0" xfId="137" applyFont="1" applyFill="1" applyBorder="1" applyAlignment="1">
      <alignment horizontal="center" vertical="center" wrapText="1"/>
    </xf>
    <xf numFmtId="0" fontId="6" fillId="0" borderId="0" xfId="138" applyFont="1" applyFill="1" applyBorder="1" applyAlignment="1">
      <alignment horizontal="center" vertical="center" wrapText="1"/>
    </xf>
    <xf numFmtId="0" fontId="7" fillId="12" borderId="0" xfId="139" applyFont="1" applyFill="1" applyBorder="1" applyAlignment="1">
      <alignment horizontal="left" vertical="center" wrapText="1"/>
    </xf>
    <xf numFmtId="0" fontId="7" fillId="12" borderId="0" xfId="140" applyFont="1" applyFill="1" applyBorder="1" applyAlignment="1">
      <alignment horizontal="left" vertical="center" wrapText="1"/>
    </xf>
    <xf numFmtId="0" fontId="7" fillId="0" borderId="29" xfId="141" applyFont="1" applyFill="1" applyBorder="1" applyAlignment="1">
      <alignment horizontal="left" wrapText="1"/>
    </xf>
    <xf numFmtId="0" fontId="7" fillId="0" borderId="6" xfId="142" applyFont="1" applyFill="1" applyBorder="1" applyAlignment="1">
      <alignment horizontal="center" wrapText="1"/>
    </xf>
    <xf numFmtId="0" fontId="7" fillId="0" borderId="7" xfId="143" applyFont="1" applyFill="1" applyBorder="1" applyAlignment="1">
      <alignment horizontal="center" wrapText="1"/>
    </xf>
    <xf numFmtId="0" fontId="7" fillId="0" borderId="8" xfId="144" applyFont="1" applyFill="1" applyBorder="1" applyAlignment="1">
      <alignment horizontal="center" wrapText="1"/>
    </xf>
    <xf numFmtId="0" fontId="7" fillId="0" borderId="29" xfId="145" applyFont="1" applyFill="1" applyBorder="1" applyAlignment="1">
      <alignment horizontal="left" wrapText="1"/>
    </xf>
    <xf numFmtId="0" fontId="7" fillId="0" borderId="6" xfId="146" applyFont="1" applyFill="1" applyBorder="1" applyAlignment="1">
      <alignment horizontal="center" wrapText="1"/>
    </xf>
    <xf numFmtId="0" fontId="7" fillId="0" borderId="7" xfId="147" applyFont="1" applyFill="1" applyBorder="1" applyAlignment="1">
      <alignment horizontal="center" wrapText="1"/>
    </xf>
    <xf numFmtId="0" fontId="7" fillId="0" borderId="8" xfId="148" applyFont="1" applyFill="1" applyBorder="1" applyAlignment="1">
      <alignment horizontal="center" wrapText="1"/>
    </xf>
    <xf numFmtId="0" fontId="7" fillId="0" borderId="30" xfId="149" applyFont="1" applyFill="1" applyBorder="1" applyAlignment="1">
      <alignment horizontal="left" vertical="top" wrapText="1"/>
    </xf>
    <xf numFmtId="0" fontId="7" fillId="0" borderId="11" xfId="150" applyFont="1" applyFill="1" applyBorder="1" applyAlignment="1">
      <alignment horizontal="right" vertical="center"/>
    </xf>
    <xf numFmtId="166" fontId="7" fillId="0" borderId="12" xfId="151" applyNumberFormat="1" applyFont="1" applyFill="1" applyBorder="1" applyAlignment="1">
      <alignment horizontal="right" vertical="center"/>
    </xf>
    <xf numFmtId="167" fontId="7" fillId="0" borderId="12" xfId="152" applyNumberFormat="1" applyFont="1" applyFill="1" applyBorder="1" applyAlignment="1">
      <alignment horizontal="right" vertical="center"/>
    </xf>
    <xf numFmtId="167" fontId="7" fillId="0" borderId="13" xfId="153" applyNumberFormat="1" applyFont="1" applyFill="1" applyBorder="1" applyAlignment="1">
      <alignment horizontal="right" vertical="center"/>
    </xf>
    <xf numFmtId="165" fontId="7" fillId="0" borderId="12" xfId="154" applyNumberFormat="1" applyFont="1" applyFill="1" applyBorder="1" applyAlignment="1">
      <alignment horizontal="right" vertical="center"/>
    </xf>
    <xf numFmtId="0" fontId="7" fillId="0" borderId="30" xfId="155" applyFont="1" applyFill="1" applyBorder="1" applyAlignment="1">
      <alignment horizontal="left" vertical="top" wrapText="1"/>
    </xf>
    <xf numFmtId="0" fontId="7" fillId="0" borderId="11" xfId="156" applyFont="1" applyFill="1" applyBorder="1" applyAlignment="1">
      <alignment horizontal="right" vertical="center"/>
    </xf>
    <xf numFmtId="166" fontId="7" fillId="0" borderId="12" xfId="157" applyNumberFormat="1" applyFont="1" applyFill="1" applyBorder="1" applyAlignment="1">
      <alignment horizontal="right" vertical="center"/>
    </xf>
    <xf numFmtId="165" fontId="7" fillId="0" borderId="12" xfId="158" applyNumberFormat="1" applyFont="1" applyFill="1" applyBorder="1" applyAlignment="1">
      <alignment horizontal="right" vertical="center"/>
    </xf>
    <xf numFmtId="167" fontId="7" fillId="0" borderId="12" xfId="159" applyNumberFormat="1" applyFont="1" applyFill="1" applyBorder="1" applyAlignment="1">
      <alignment horizontal="right" vertical="center"/>
    </xf>
    <xf numFmtId="167" fontId="7" fillId="0" borderId="13" xfId="160" applyNumberFormat="1" applyFont="1" applyFill="1" applyBorder="1" applyAlignment="1">
      <alignment horizontal="right" vertical="center"/>
    </xf>
    <xf numFmtId="0" fontId="7" fillId="0" borderId="33" xfId="161" applyFont="1" applyFill="1" applyBorder="1" applyAlignment="1">
      <alignment horizontal="left" vertical="top" wrapText="1"/>
    </xf>
    <xf numFmtId="165" fontId="7" fillId="0" borderId="16" xfId="162" applyNumberFormat="1" applyFont="1" applyFill="1" applyBorder="1" applyAlignment="1">
      <alignment horizontal="right" vertical="center"/>
    </xf>
    <xf numFmtId="166" fontId="7" fillId="0" borderId="17" xfId="163" applyNumberFormat="1" applyFont="1" applyFill="1" applyBorder="1" applyAlignment="1">
      <alignment horizontal="right" vertical="center"/>
    </xf>
    <xf numFmtId="165" fontId="7" fillId="0" borderId="17" xfId="164" applyNumberFormat="1" applyFont="1" applyFill="1" applyBorder="1" applyAlignment="1">
      <alignment horizontal="right" vertical="center"/>
    </xf>
    <xf numFmtId="167" fontId="7" fillId="0" borderId="17" xfId="165" applyNumberFormat="1" applyFont="1" applyFill="1" applyBorder="1" applyAlignment="1">
      <alignment horizontal="right" vertical="center"/>
    </xf>
    <xf numFmtId="165" fontId="7" fillId="0" borderId="18" xfId="166" applyNumberFormat="1" applyFont="1" applyFill="1" applyBorder="1" applyAlignment="1">
      <alignment horizontal="right" vertical="center"/>
    </xf>
    <xf numFmtId="0" fontId="7" fillId="0" borderId="33" xfId="167" applyFont="1" applyFill="1" applyBorder="1" applyAlignment="1">
      <alignment horizontal="left" vertical="top" wrapText="1"/>
    </xf>
    <xf numFmtId="165" fontId="7" fillId="0" borderId="16" xfId="168" applyNumberFormat="1" applyFont="1" applyFill="1" applyBorder="1" applyAlignment="1">
      <alignment horizontal="right" vertical="center"/>
    </xf>
    <xf numFmtId="166" fontId="7" fillId="0" borderId="17" xfId="169" applyNumberFormat="1" applyFont="1" applyFill="1" applyBorder="1" applyAlignment="1">
      <alignment horizontal="right" vertical="center"/>
    </xf>
    <xf numFmtId="165" fontId="7" fillId="0" borderId="17" xfId="170" applyNumberFormat="1" applyFont="1" applyFill="1" applyBorder="1" applyAlignment="1">
      <alignment horizontal="right" vertical="center"/>
    </xf>
    <xf numFmtId="167" fontId="7" fillId="0" borderId="17" xfId="171" applyNumberFormat="1" applyFont="1" applyFill="1" applyBorder="1" applyAlignment="1">
      <alignment horizontal="right" vertical="center"/>
    </xf>
    <xf numFmtId="165" fontId="7" fillId="0" borderId="18" xfId="172" applyNumberFormat="1" applyFont="1" applyFill="1" applyBorder="1" applyAlignment="1">
      <alignment horizontal="right" vertical="center"/>
    </xf>
    <xf numFmtId="167" fontId="7" fillId="0" borderId="18" xfId="173" applyNumberFormat="1" applyFont="1" applyFill="1" applyBorder="1" applyAlignment="1">
      <alignment horizontal="right" vertical="center"/>
    </xf>
    <xf numFmtId="167" fontId="7" fillId="16" borderId="16" xfId="174" applyNumberFormat="1" applyFont="1" applyFill="1" applyBorder="1" applyAlignment="1">
      <alignment horizontal="right" vertical="center"/>
    </xf>
    <xf numFmtId="166" fontId="7" fillId="16" borderId="17" xfId="163" applyNumberFormat="1" applyFont="1" applyFill="1" applyBorder="1" applyAlignment="1">
      <alignment horizontal="right" vertical="center"/>
    </xf>
    <xf numFmtId="167" fontId="7" fillId="16" borderId="17" xfId="165" applyNumberFormat="1" applyFont="1" applyFill="1" applyBorder="1" applyAlignment="1">
      <alignment horizontal="right" vertical="center"/>
    </xf>
    <xf numFmtId="167" fontId="7" fillId="16" borderId="18" xfId="175" applyNumberFormat="1" applyFont="1" applyFill="1" applyBorder="1" applyAlignment="1">
      <alignment horizontal="right" vertical="center"/>
    </xf>
    <xf numFmtId="165" fontId="7" fillId="16" borderId="16" xfId="162" applyNumberFormat="1" applyFont="1" applyFill="1" applyBorder="1" applyAlignment="1">
      <alignment horizontal="right" vertical="center"/>
    </xf>
    <xf numFmtId="165" fontId="7" fillId="16" borderId="17" xfId="164" applyNumberFormat="1" applyFont="1" applyFill="1" applyBorder="1" applyAlignment="1">
      <alignment horizontal="right" vertical="center"/>
    </xf>
    <xf numFmtId="165" fontId="7" fillId="16" borderId="16" xfId="168" applyNumberFormat="1" applyFont="1" applyFill="1" applyBorder="1" applyAlignment="1">
      <alignment horizontal="right" vertical="center"/>
    </xf>
    <xf numFmtId="166" fontId="7" fillId="16" borderId="17" xfId="169" applyNumberFormat="1" applyFont="1" applyFill="1" applyBorder="1" applyAlignment="1">
      <alignment horizontal="right" vertical="center"/>
    </xf>
    <xf numFmtId="165" fontId="7" fillId="16" borderId="17" xfId="170" applyNumberFormat="1" applyFont="1" applyFill="1" applyBorder="1" applyAlignment="1">
      <alignment horizontal="right" vertical="center"/>
    </xf>
    <xf numFmtId="167" fontId="7" fillId="16" borderId="17" xfId="171" applyNumberFormat="1" applyFont="1" applyFill="1" applyBorder="1" applyAlignment="1">
      <alignment horizontal="right" vertical="center"/>
    </xf>
    <xf numFmtId="167" fontId="7" fillId="16" borderId="18" xfId="173" applyNumberFormat="1" applyFont="1" applyFill="1" applyBorder="1" applyAlignment="1">
      <alignment horizontal="right" vertical="center"/>
    </xf>
    <xf numFmtId="0" fontId="7" fillId="0" borderId="17" xfId="176" applyFont="1" applyFill="1" applyBorder="1" applyAlignment="1">
      <alignment horizontal="left" vertical="center" wrapText="1"/>
    </xf>
    <xf numFmtId="0" fontId="7" fillId="0" borderId="18" xfId="177" applyFont="1" applyFill="1" applyBorder="1" applyAlignment="1">
      <alignment horizontal="left" vertical="center" wrapText="1"/>
    </xf>
    <xf numFmtId="0" fontId="7" fillId="0" borderId="17" xfId="178" applyFont="1" applyFill="1" applyBorder="1" applyAlignment="1">
      <alignment horizontal="left" vertical="center" wrapText="1"/>
    </xf>
    <xf numFmtId="0" fontId="7" fillId="0" borderId="18" xfId="179" applyFont="1" applyFill="1" applyBorder="1" applyAlignment="1">
      <alignment horizontal="left" vertical="center" wrapText="1"/>
    </xf>
    <xf numFmtId="0" fontId="7" fillId="0" borderId="32" xfId="180" applyFont="1" applyFill="1" applyBorder="1" applyAlignment="1">
      <alignment horizontal="left" vertical="top" wrapText="1"/>
    </xf>
    <xf numFmtId="165" fontId="7" fillId="0" borderId="26" xfId="181" applyNumberFormat="1" applyFont="1" applyFill="1" applyBorder="1" applyAlignment="1">
      <alignment horizontal="right" vertical="center"/>
    </xf>
    <xf numFmtId="166" fontId="7" fillId="0" borderId="27" xfId="182" applyNumberFormat="1" applyFont="1" applyFill="1" applyBorder="1" applyAlignment="1">
      <alignment horizontal="right" vertical="center"/>
    </xf>
    <xf numFmtId="0" fontId="7" fillId="0" borderId="27" xfId="183" applyFont="1" applyFill="1" applyBorder="1" applyAlignment="1">
      <alignment horizontal="left" vertical="center" wrapText="1"/>
    </xf>
    <xf numFmtId="0" fontId="7" fillId="0" borderId="28" xfId="184" applyFont="1" applyFill="1" applyBorder="1" applyAlignment="1">
      <alignment horizontal="left" vertical="center" wrapText="1"/>
    </xf>
    <xf numFmtId="0" fontId="7" fillId="0" borderId="32" xfId="185" applyFont="1" applyFill="1" applyBorder="1" applyAlignment="1">
      <alignment horizontal="left" vertical="top" wrapText="1"/>
    </xf>
    <xf numFmtId="165" fontId="7" fillId="0" borderId="26" xfId="186" applyNumberFormat="1" applyFont="1" applyFill="1" applyBorder="1" applyAlignment="1">
      <alignment horizontal="right" vertical="center"/>
    </xf>
    <xf numFmtId="166" fontId="7" fillId="0" borderId="27" xfId="187" applyNumberFormat="1" applyFont="1" applyFill="1" applyBorder="1" applyAlignment="1">
      <alignment horizontal="right" vertical="center"/>
    </xf>
    <xf numFmtId="0" fontId="7" fillId="0" borderId="27" xfId="188" applyFont="1" applyFill="1" applyBorder="1" applyAlignment="1">
      <alignment horizontal="left" vertical="center" wrapText="1"/>
    </xf>
    <xf numFmtId="0" fontId="7" fillId="0" borderId="28" xfId="189" applyFont="1" applyFill="1" applyBorder="1" applyAlignment="1">
      <alignment horizontal="left" vertical="center" wrapText="1"/>
    </xf>
    <xf numFmtId="164" fontId="0" fillId="17" borderId="0" xfId="0" applyNumberFormat="1" applyFill="1"/>
    <xf numFmtId="164" fontId="0" fillId="18" borderId="0" xfId="0" applyNumberFormat="1" applyFill="1"/>
    <xf numFmtId="0" fontId="6" fillId="0" borderId="0" xfId="190" applyFont="1" applyFill="1" applyBorder="1" applyAlignment="1">
      <alignment horizontal="center" vertical="center" wrapText="1"/>
    </xf>
    <xf numFmtId="0" fontId="7" fillId="12" borderId="0" xfId="191" applyFont="1" applyFill="1" applyBorder="1" applyAlignment="1">
      <alignment horizontal="left" vertical="center" wrapText="1"/>
    </xf>
    <xf numFmtId="0" fontId="7" fillId="0" borderId="29" xfId="192" applyFont="1" applyFill="1" applyBorder="1" applyAlignment="1">
      <alignment horizontal="left" wrapText="1"/>
    </xf>
    <xf numFmtId="0" fontId="7" fillId="0" borderId="6" xfId="193" applyFont="1" applyFill="1" applyBorder="1" applyAlignment="1">
      <alignment horizontal="center" wrapText="1"/>
    </xf>
    <xf numFmtId="0" fontId="7" fillId="0" borderId="7" xfId="194" applyFont="1" applyFill="1" applyBorder="1" applyAlignment="1">
      <alignment horizontal="center" wrapText="1"/>
    </xf>
    <xf numFmtId="0" fontId="7" fillId="0" borderId="8" xfId="195" applyFont="1" applyFill="1" applyBorder="1" applyAlignment="1">
      <alignment horizontal="center" wrapText="1"/>
    </xf>
    <xf numFmtId="0" fontId="7" fillId="0" borderId="30" xfId="196" applyFont="1" applyFill="1" applyBorder="1" applyAlignment="1">
      <alignment horizontal="left" vertical="top" wrapText="1"/>
    </xf>
    <xf numFmtId="0" fontId="7" fillId="0" borderId="11" xfId="197" applyFont="1" applyFill="1" applyBorder="1" applyAlignment="1">
      <alignment horizontal="right" vertical="center"/>
    </xf>
    <xf numFmtId="166" fontId="7" fillId="0" borderId="12" xfId="198" applyNumberFormat="1" applyFont="1" applyFill="1" applyBorder="1" applyAlignment="1">
      <alignment horizontal="right" vertical="center"/>
    </xf>
    <xf numFmtId="165" fontId="7" fillId="0" borderId="12" xfId="199" applyNumberFormat="1" applyFont="1" applyFill="1" applyBorder="1" applyAlignment="1">
      <alignment horizontal="right" vertical="center"/>
    </xf>
    <xf numFmtId="167" fontId="7" fillId="0" borderId="12" xfId="200" applyNumberFormat="1" applyFont="1" applyFill="1" applyBorder="1" applyAlignment="1">
      <alignment horizontal="right" vertical="center"/>
    </xf>
    <xf numFmtId="167" fontId="7" fillId="0" borderId="13" xfId="201" applyNumberFormat="1" applyFont="1" applyFill="1" applyBorder="1" applyAlignment="1">
      <alignment horizontal="right" vertical="center"/>
    </xf>
    <xf numFmtId="0" fontId="7" fillId="0" borderId="33" xfId="202" applyFont="1" applyFill="1" applyBorder="1" applyAlignment="1">
      <alignment horizontal="left" vertical="top" wrapText="1"/>
    </xf>
    <xf numFmtId="165" fontId="7" fillId="0" borderId="16" xfId="203" applyNumberFormat="1" applyFont="1" applyFill="1" applyBorder="1" applyAlignment="1">
      <alignment horizontal="right" vertical="center"/>
    </xf>
    <xf numFmtId="166" fontId="7" fillId="0" borderId="17" xfId="204" applyNumberFormat="1" applyFont="1" applyFill="1" applyBorder="1" applyAlignment="1">
      <alignment horizontal="right" vertical="center"/>
    </xf>
    <xf numFmtId="165" fontId="7" fillId="0" borderId="17" xfId="205" applyNumberFormat="1" applyFont="1" applyFill="1" applyBorder="1" applyAlignment="1">
      <alignment horizontal="right" vertical="center"/>
    </xf>
    <xf numFmtId="167" fontId="7" fillId="0" borderId="17" xfId="206" applyNumberFormat="1" applyFont="1" applyFill="1" applyBorder="1" applyAlignment="1">
      <alignment horizontal="right" vertical="center"/>
    </xf>
    <xf numFmtId="167" fontId="7" fillId="0" borderId="18" xfId="207" applyNumberFormat="1" applyFont="1" applyFill="1" applyBorder="1" applyAlignment="1">
      <alignment horizontal="right" vertical="center"/>
    </xf>
    <xf numFmtId="0" fontId="7" fillId="0" borderId="34" xfId="208" applyFont="1" applyFill="1" applyBorder="1" applyAlignment="1">
      <alignment horizontal="center" wrapText="1"/>
    </xf>
    <xf numFmtId="0" fontId="0" fillId="0" borderId="34" xfId="0" applyBorder="1"/>
    <xf numFmtId="165" fontId="7" fillId="16" borderId="16" xfId="203" applyNumberFormat="1" applyFont="1" applyFill="1" applyBorder="1" applyAlignment="1">
      <alignment horizontal="right" vertical="center"/>
    </xf>
    <xf numFmtId="166" fontId="7" fillId="16" borderId="17" xfId="204" applyNumberFormat="1" applyFont="1" applyFill="1" applyBorder="1" applyAlignment="1">
      <alignment horizontal="right" vertical="center"/>
    </xf>
    <xf numFmtId="165" fontId="7" fillId="16" borderId="17" xfId="205" applyNumberFormat="1" applyFont="1" applyFill="1" applyBorder="1" applyAlignment="1">
      <alignment horizontal="right" vertical="center"/>
    </xf>
    <xf numFmtId="167" fontId="7" fillId="16" borderId="17" xfId="206" applyNumberFormat="1" applyFont="1" applyFill="1" applyBorder="1" applyAlignment="1">
      <alignment horizontal="right" vertical="center"/>
    </xf>
    <xf numFmtId="167" fontId="7" fillId="16" borderId="18" xfId="207" applyNumberFormat="1" applyFont="1" applyFill="1" applyBorder="1" applyAlignment="1">
      <alignment horizontal="right" vertical="center"/>
    </xf>
    <xf numFmtId="0" fontId="7" fillId="0" borderId="34" xfId="209" applyFont="1" applyFill="1" applyBorder="1" applyAlignment="1">
      <alignment horizontal="left" vertical="top" wrapText="1"/>
    </xf>
    <xf numFmtId="168" fontId="0" fillId="16" borderId="0" xfId="0" applyNumberFormat="1" applyFill="1"/>
    <xf numFmtId="168" fontId="0" fillId="0" borderId="0" xfId="0" applyNumberFormat="1" applyFill="1"/>
    <xf numFmtId="0" fontId="7" fillId="0" borderId="17" xfId="210" applyFont="1" applyFill="1" applyBorder="1" applyAlignment="1">
      <alignment horizontal="left" vertical="center" wrapText="1"/>
    </xf>
    <xf numFmtId="0" fontId="7" fillId="0" borderId="18" xfId="211" applyFont="1" applyFill="1" applyBorder="1" applyAlignment="1">
      <alignment horizontal="left" vertical="center" wrapText="1"/>
    </xf>
    <xf numFmtId="0" fontId="7" fillId="0" borderId="32" xfId="212" applyFont="1" applyFill="1" applyBorder="1" applyAlignment="1">
      <alignment horizontal="left" vertical="top" wrapText="1"/>
    </xf>
    <xf numFmtId="165" fontId="7" fillId="0" borderId="26" xfId="213" applyNumberFormat="1" applyFont="1" applyFill="1" applyBorder="1" applyAlignment="1">
      <alignment horizontal="right" vertical="center"/>
    </xf>
    <xf numFmtId="166" fontId="7" fillId="0" borderId="27" xfId="214" applyNumberFormat="1" applyFont="1" applyFill="1" applyBorder="1" applyAlignment="1">
      <alignment horizontal="right" vertical="center"/>
    </xf>
    <xf numFmtId="0" fontId="7" fillId="0" borderId="27" xfId="215" applyFont="1" applyFill="1" applyBorder="1" applyAlignment="1">
      <alignment horizontal="left" vertical="center" wrapText="1"/>
    </xf>
    <xf numFmtId="0" fontId="7" fillId="0" borderId="28" xfId="216" applyFont="1" applyFill="1" applyBorder="1" applyAlignment="1">
      <alignment horizontal="left" vertical="center" wrapText="1"/>
    </xf>
    <xf numFmtId="0" fontId="15" fillId="14" borderId="0" xfId="0" applyFont="1" applyFill="1"/>
    <xf numFmtId="0" fontId="15" fillId="15" borderId="0" xfId="0" applyFont="1" applyFill="1"/>
    <xf numFmtId="0" fontId="15" fillId="19" borderId="0" xfId="0" applyFont="1" applyFill="1"/>
    <xf numFmtId="0" fontId="0" fillId="19" borderId="0" xfId="0" applyFont="1" applyFill="1" applyAlignment="1">
      <alignment horizontal="center"/>
    </xf>
    <xf numFmtId="1" fontId="0" fillId="19" borderId="0" xfId="0" applyNumberFormat="1" applyFont="1" applyFill="1"/>
    <xf numFmtId="0" fontId="0" fillId="0" borderId="0" xfId="0" applyFont="1" applyAlignment="1">
      <alignment horizontal="right"/>
    </xf>
    <xf numFmtId="0" fontId="0" fillId="14" borderId="0" xfId="0" applyFont="1" applyFill="1" applyAlignment="1">
      <alignment horizontal="center"/>
    </xf>
    <xf numFmtId="1" fontId="0" fillId="14" borderId="0" xfId="0" applyNumberFormat="1" applyFont="1" applyFill="1"/>
    <xf numFmtId="0" fontId="0" fillId="15" borderId="0" xfId="0" applyFont="1" applyFill="1" applyAlignment="1">
      <alignment horizontal="center"/>
    </xf>
    <xf numFmtId="1" fontId="0" fillId="15" borderId="0" xfId="0" applyNumberFormat="1" applyFont="1" applyFill="1"/>
    <xf numFmtId="0" fontId="6" fillId="0" borderId="0" xfId="217" applyFont="1" applyFill="1" applyBorder="1" applyAlignment="1">
      <alignment horizontal="center" vertical="center" wrapText="1"/>
    </xf>
    <xf numFmtId="0" fontId="7" fillId="12" borderId="0" xfId="218" applyFont="1" applyFill="1" applyBorder="1" applyAlignment="1">
      <alignment horizontal="left" vertical="center" wrapText="1"/>
    </xf>
    <xf numFmtId="0" fontId="7" fillId="0" borderId="29" xfId="219" applyFont="1" applyFill="1" applyBorder="1" applyAlignment="1">
      <alignment horizontal="left" wrapText="1"/>
    </xf>
    <xf numFmtId="0" fontId="7" fillId="0" borderId="6" xfId="220" applyFont="1" applyFill="1" applyBorder="1" applyAlignment="1">
      <alignment horizontal="center" wrapText="1"/>
    </xf>
    <xf numFmtId="0" fontId="7" fillId="0" borderId="7" xfId="221" applyFont="1" applyFill="1" applyBorder="1" applyAlignment="1">
      <alignment horizontal="center" wrapText="1"/>
    </xf>
    <xf numFmtId="0" fontId="7" fillId="0" borderId="8" xfId="222" applyFont="1" applyFill="1" applyBorder="1" applyAlignment="1">
      <alignment horizontal="center" wrapText="1"/>
    </xf>
    <xf numFmtId="0" fontId="7" fillId="0" borderId="30" xfId="223" applyFont="1" applyFill="1" applyBorder="1" applyAlignment="1">
      <alignment horizontal="left" vertical="top" wrapText="1"/>
    </xf>
    <xf numFmtId="0" fontId="7" fillId="0" borderId="11" xfId="224" applyFont="1" applyFill="1" applyBorder="1" applyAlignment="1">
      <alignment horizontal="right" vertical="center"/>
    </xf>
    <xf numFmtId="166" fontId="7" fillId="0" borderId="12" xfId="225" applyNumberFormat="1" applyFont="1" applyFill="1" applyBorder="1" applyAlignment="1">
      <alignment horizontal="right" vertical="center"/>
    </xf>
    <xf numFmtId="165" fontId="7" fillId="0" borderId="12" xfId="226" applyNumberFormat="1" applyFont="1" applyFill="1" applyBorder="1" applyAlignment="1">
      <alignment horizontal="right" vertical="center"/>
    </xf>
    <xf numFmtId="167" fontId="7" fillId="0" borderId="12" xfId="227" applyNumberFormat="1" applyFont="1" applyFill="1" applyBorder="1" applyAlignment="1">
      <alignment horizontal="right" vertical="center"/>
    </xf>
    <xf numFmtId="167" fontId="7" fillId="0" borderId="13" xfId="228" applyNumberFormat="1" applyFont="1" applyFill="1" applyBorder="1" applyAlignment="1">
      <alignment horizontal="right" vertical="center"/>
    </xf>
    <xf numFmtId="0" fontId="7" fillId="0" borderId="33" xfId="229" applyFont="1" applyFill="1" applyBorder="1" applyAlignment="1">
      <alignment horizontal="left" vertical="top" wrapText="1"/>
    </xf>
    <xf numFmtId="165" fontId="7" fillId="0" borderId="16" xfId="230" applyNumberFormat="1" applyFont="1" applyFill="1" applyBorder="1" applyAlignment="1">
      <alignment horizontal="right" vertical="center"/>
    </xf>
    <xf numFmtId="166" fontId="7" fillId="0" borderId="17" xfId="231" applyNumberFormat="1" applyFont="1" applyFill="1" applyBorder="1" applyAlignment="1">
      <alignment horizontal="right" vertical="center"/>
    </xf>
    <xf numFmtId="165" fontId="7" fillId="0" borderId="17" xfId="232" applyNumberFormat="1" applyFont="1" applyFill="1" applyBorder="1" applyAlignment="1">
      <alignment horizontal="right" vertical="center"/>
    </xf>
    <xf numFmtId="167" fontId="7" fillId="0" borderId="17" xfId="233" applyNumberFormat="1" applyFont="1" applyFill="1" applyBorder="1" applyAlignment="1">
      <alignment horizontal="right" vertical="center"/>
    </xf>
    <xf numFmtId="165" fontId="7" fillId="0" borderId="18" xfId="234" applyNumberFormat="1" applyFont="1" applyFill="1" applyBorder="1" applyAlignment="1">
      <alignment horizontal="right" vertical="center"/>
    </xf>
    <xf numFmtId="167" fontId="7" fillId="0" borderId="18" xfId="235" applyNumberFormat="1" applyFont="1" applyFill="1" applyBorder="1" applyAlignment="1">
      <alignment horizontal="right" vertical="center"/>
    </xf>
    <xf numFmtId="0" fontId="7" fillId="3" borderId="33" xfId="229" applyFont="1" applyFill="1" applyBorder="1" applyAlignment="1">
      <alignment horizontal="left" vertical="top" wrapText="1"/>
    </xf>
    <xf numFmtId="165" fontId="7" fillId="3" borderId="16" xfId="230" applyNumberFormat="1" applyFont="1" applyFill="1" applyBorder="1" applyAlignment="1">
      <alignment horizontal="right" vertical="center"/>
    </xf>
    <xf numFmtId="166" fontId="7" fillId="3" borderId="17" xfId="231" applyNumberFormat="1" applyFont="1" applyFill="1" applyBorder="1" applyAlignment="1">
      <alignment horizontal="right" vertical="center"/>
    </xf>
    <xf numFmtId="165" fontId="7" fillId="3" borderId="17" xfId="232" applyNumberFormat="1" applyFont="1" applyFill="1" applyBorder="1" applyAlignment="1">
      <alignment horizontal="right" vertical="center"/>
    </xf>
    <xf numFmtId="167" fontId="7" fillId="3" borderId="17" xfId="233" applyNumberFormat="1" applyFont="1" applyFill="1" applyBorder="1" applyAlignment="1">
      <alignment horizontal="right" vertical="center"/>
    </xf>
    <xf numFmtId="167" fontId="7" fillId="3" borderId="18" xfId="235" applyNumberFormat="1" applyFont="1" applyFill="1" applyBorder="1" applyAlignment="1">
      <alignment horizontal="right" vertical="center"/>
    </xf>
    <xf numFmtId="0" fontId="7" fillId="0" borderId="17" xfId="236" applyFont="1" applyFill="1" applyBorder="1" applyAlignment="1">
      <alignment horizontal="left" vertical="center" wrapText="1"/>
    </xf>
    <xf numFmtId="0" fontId="7" fillId="0" borderId="18" xfId="237" applyFont="1" applyFill="1" applyBorder="1" applyAlignment="1">
      <alignment horizontal="left" vertical="center" wrapText="1"/>
    </xf>
    <xf numFmtId="0" fontId="7" fillId="0" borderId="32" xfId="238" applyFont="1" applyFill="1" applyBorder="1" applyAlignment="1">
      <alignment horizontal="left" vertical="top" wrapText="1"/>
    </xf>
    <xf numFmtId="165" fontId="7" fillId="0" borderId="26" xfId="239" applyNumberFormat="1" applyFont="1" applyFill="1" applyBorder="1" applyAlignment="1">
      <alignment horizontal="right" vertical="center"/>
    </xf>
    <xf numFmtId="166" fontId="7" fillId="0" borderId="27" xfId="240" applyNumberFormat="1" applyFont="1" applyFill="1" applyBorder="1" applyAlignment="1">
      <alignment horizontal="right" vertical="center"/>
    </xf>
    <xf numFmtId="0" fontId="7" fillId="0" borderId="27" xfId="241" applyFont="1" applyFill="1" applyBorder="1" applyAlignment="1">
      <alignment horizontal="left" vertical="center" wrapText="1"/>
    </xf>
    <xf numFmtId="0" fontId="7" fillId="0" borderId="28" xfId="242" applyFont="1" applyFill="1" applyBorder="1" applyAlignment="1">
      <alignment horizontal="left" vertical="center" wrapText="1"/>
    </xf>
  </cellXfs>
  <cellStyles count="1799">
    <cellStyle name="Normal" xfId="0" builtinId="0"/>
    <cellStyle name="Normal 2" xfId="243"/>
    <cellStyle name="Normal 3" xfId="244"/>
    <cellStyle name="style1391031656711" xfId="245"/>
    <cellStyle name="style1391031656742" xfId="246"/>
    <cellStyle name="style1391031656779" xfId="247"/>
    <cellStyle name="style1391031656819" xfId="248"/>
    <cellStyle name="style1391031656858" xfId="249"/>
    <cellStyle name="style1391031656909" xfId="250"/>
    <cellStyle name="style1391031656946" xfId="251"/>
    <cellStyle name="style1391031657158" xfId="252"/>
    <cellStyle name="style1391031657479" xfId="253"/>
    <cellStyle name="style1391031657513" xfId="254"/>
    <cellStyle name="style1391031657547" xfId="255"/>
    <cellStyle name="style1391031657584" xfId="256"/>
    <cellStyle name="style1391031657619" xfId="257"/>
    <cellStyle name="style1391031657650" xfId="258"/>
    <cellStyle name="style1391031657762" xfId="259"/>
    <cellStyle name="style1391031657802" xfId="260"/>
    <cellStyle name="style1391031657840" xfId="261"/>
    <cellStyle name="style1391031657988" xfId="262"/>
    <cellStyle name="style1391031658015" xfId="263"/>
    <cellStyle name="style1391031658053" xfId="264"/>
    <cellStyle name="style1391031658122" xfId="265"/>
    <cellStyle name="style1391031658147" xfId="266"/>
    <cellStyle name="style1391031658182" xfId="267"/>
    <cellStyle name="style1391031658314" xfId="268"/>
    <cellStyle name="style1391031658706" xfId="269"/>
    <cellStyle name="style1391031658755" xfId="270"/>
    <cellStyle name="style1391031658855" xfId="271"/>
    <cellStyle name="style1391031658887" xfId="272"/>
    <cellStyle name="style1391031658917" xfId="273"/>
    <cellStyle name="style1391031658940" xfId="274"/>
    <cellStyle name="style1391031658992" xfId="275"/>
    <cellStyle name="style1391031659017" xfId="276"/>
    <cellStyle name="style1391031659039" xfId="277"/>
    <cellStyle name="style1391031659100" xfId="278"/>
    <cellStyle name="style1391031659229" xfId="279"/>
    <cellStyle name="style1391031659261" xfId="280"/>
    <cellStyle name="style1411158262124" xfId="281"/>
    <cellStyle name="style1411158262161" xfId="282"/>
    <cellStyle name="style1411158262200" xfId="283"/>
    <cellStyle name="style1411158262244" xfId="284"/>
    <cellStyle name="style1411158262280" xfId="285"/>
    <cellStyle name="style1411158262886" xfId="286"/>
    <cellStyle name="style1411158262989" xfId="287"/>
    <cellStyle name="style1411158263023" xfId="288"/>
    <cellStyle name="style1411158263059" xfId="289"/>
    <cellStyle name="style1411158263095" xfId="290"/>
    <cellStyle name="style1411158263122" xfId="291"/>
    <cellStyle name="style1411158263453" xfId="292"/>
    <cellStyle name="style1411158263480" xfId="293"/>
    <cellStyle name="style1411158263514" xfId="294"/>
    <cellStyle name="style1411158263585" xfId="295"/>
    <cellStyle name="style1411158263611" xfId="296"/>
    <cellStyle name="style1411158263643" xfId="297"/>
    <cellStyle name="style1411158263705" xfId="298"/>
    <cellStyle name="style1411158263729" xfId="299"/>
    <cellStyle name="style1411158263761" xfId="300"/>
    <cellStyle name="style1411158263786" xfId="301"/>
    <cellStyle name="style1411158263832" xfId="302"/>
    <cellStyle name="style1411158263891" xfId="303"/>
    <cellStyle name="style1411158264417" xfId="304"/>
    <cellStyle name="style1411158264557" xfId="305"/>
    <cellStyle name="style1411158264585" xfId="306"/>
    <cellStyle name="style1411158264607" xfId="307"/>
    <cellStyle name="style1411158264631" xfId="308"/>
    <cellStyle name="style1411158264655" xfId="309"/>
    <cellStyle name="style1411158264694" xfId="310"/>
    <cellStyle name="style1411158264719" xfId="311"/>
    <cellStyle name="style1411158264744" xfId="312"/>
    <cellStyle name="style1411158264787" xfId="313"/>
    <cellStyle name="style1411158264809" xfId="314"/>
    <cellStyle name="style1411158264846" xfId="315"/>
    <cellStyle name="style1411158264962" xfId="316"/>
    <cellStyle name="style1411158264984" xfId="317"/>
    <cellStyle name="style1433531280461" xfId="318"/>
    <cellStyle name="style1433531280793" xfId="319"/>
    <cellStyle name="style1433531281126" xfId="320"/>
    <cellStyle name="style1433531281167" xfId="321"/>
    <cellStyle name="style1433531281198" xfId="322"/>
    <cellStyle name="style1433531281236" xfId="323"/>
    <cellStyle name="style1433531281277" xfId="208"/>
    <cellStyle name="style1433531281313" xfId="324"/>
    <cellStyle name="style1433531281346" xfId="325"/>
    <cellStyle name="style1433531281378" xfId="326"/>
    <cellStyle name="style1433531281414" xfId="327"/>
    <cellStyle name="style1433531281448" xfId="328"/>
    <cellStyle name="style1433531281476" xfId="329"/>
    <cellStyle name="style1433531281514" xfId="330"/>
    <cellStyle name="style1433531281550" xfId="331"/>
    <cellStyle name="style1433531281589" xfId="332"/>
    <cellStyle name="style1433531281619" xfId="333"/>
    <cellStyle name="style1433531281668" xfId="334"/>
    <cellStyle name="style1433531281699" xfId="335"/>
    <cellStyle name="style1433531281728" xfId="336"/>
    <cellStyle name="style1433531281758" xfId="337"/>
    <cellStyle name="style1433531281793" xfId="338"/>
    <cellStyle name="style1433531281828" xfId="339"/>
    <cellStyle name="style1433531281854" xfId="340"/>
    <cellStyle name="style1456276981412" xfId="341"/>
    <cellStyle name="style1456276981452" xfId="342"/>
    <cellStyle name="style1456276981490" xfId="343"/>
    <cellStyle name="style1456276981538" xfId="344"/>
    <cellStyle name="style1456276981585" xfId="345"/>
    <cellStyle name="style1456276981643" xfId="346"/>
    <cellStyle name="style1456276981696" xfId="347"/>
    <cellStyle name="style1456276981744" xfId="348"/>
    <cellStyle name="style1456276981792" xfId="349"/>
    <cellStyle name="style1456276981837" xfId="350"/>
    <cellStyle name="style1456276981897" xfId="351"/>
    <cellStyle name="style1456276981966" xfId="352"/>
    <cellStyle name="style1456276982017" xfId="353"/>
    <cellStyle name="style1456276982051" xfId="354"/>
    <cellStyle name="style1456276982166" xfId="355"/>
    <cellStyle name="style1456276982200" xfId="356"/>
    <cellStyle name="style1456276982234" xfId="357"/>
    <cellStyle name="style1456276982278" xfId="358"/>
    <cellStyle name="style1456276982324" xfId="359"/>
    <cellStyle name="style1456276982514" xfId="360"/>
    <cellStyle name="style1456276982559" xfId="361"/>
    <cellStyle name="style1456276982607" xfId="362"/>
    <cellStyle name="style1456276982657" xfId="363"/>
    <cellStyle name="style1456276982705" xfId="364"/>
    <cellStyle name="style1456276982811" xfId="365"/>
    <cellStyle name="style1456276982897" xfId="366"/>
    <cellStyle name="style1456276982983" xfId="367"/>
    <cellStyle name="style1456276983073" xfId="368"/>
    <cellStyle name="style1456276983162" xfId="369"/>
    <cellStyle name="style1456276983208" xfId="370"/>
    <cellStyle name="style1456276983256" xfId="371"/>
    <cellStyle name="style1456276983303" xfId="372"/>
    <cellStyle name="style1456276983408" xfId="373"/>
    <cellStyle name="style1456276983440" xfId="374"/>
    <cellStyle name="style1456276983484" xfId="375"/>
    <cellStyle name="style1456276983531" xfId="376"/>
    <cellStyle name="style1456276983575" xfId="377"/>
    <cellStyle name="style1456276983625" xfId="378"/>
    <cellStyle name="style1456276983866" xfId="379"/>
    <cellStyle name="style1456276983908" xfId="380"/>
    <cellStyle name="style1456276983941" xfId="381"/>
    <cellStyle name="style1456276983972" xfId="382"/>
    <cellStyle name="style1456276984004" xfId="383"/>
    <cellStyle name="style1456276984073" xfId="384"/>
    <cellStyle name="style1456276984143" xfId="385"/>
    <cellStyle name="style1456276984176" xfId="386"/>
    <cellStyle name="style1456276984342" xfId="387"/>
    <cellStyle name="style1456276984404" xfId="388"/>
    <cellStyle name="style1456276984509" xfId="389"/>
    <cellStyle name="style1456276984570" xfId="390"/>
    <cellStyle name="style1456276984629" xfId="391"/>
    <cellStyle name="style1456276985063" xfId="392"/>
    <cellStyle name="style1456276986387" xfId="393"/>
    <cellStyle name="style1456276986428" xfId="394"/>
    <cellStyle name="style1456276986458" xfId="395"/>
    <cellStyle name="style1456276987588" xfId="396"/>
    <cellStyle name="style1456276987618" xfId="397"/>
    <cellStyle name="style1456276987648" xfId="398"/>
    <cellStyle name="style1456276987705" xfId="399"/>
    <cellStyle name="style1456276987741" xfId="400"/>
    <cellStyle name="style1456276987781" xfId="401"/>
    <cellStyle name="style1456276987820" xfId="402"/>
    <cellStyle name="style1456276987880" xfId="403"/>
    <cellStyle name="style1456276987910" xfId="404"/>
    <cellStyle name="style1456276987939" xfId="405"/>
    <cellStyle name="style1456276987978" xfId="406"/>
    <cellStyle name="style1456276988154" xfId="407"/>
    <cellStyle name="style1456276991919" xfId="408"/>
    <cellStyle name="style1456276991955" xfId="409"/>
    <cellStyle name="style1492537951750" xfId="410"/>
    <cellStyle name="style1492537951794" xfId="411"/>
    <cellStyle name="style1492537951841" xfId="412"/>
    <cellStyle name="style1492537952035" xfId="413"/>
    <cellStyle name="style1492537952084" xfId="414"/>
    <cellStyle name="style1492537952367" xfId="415"/>
    <cellStyle name="style1492537952427" xfId="416"/>
    <cellStyle name="style1492537952474" xfId="417"/>
    <cellStyle name="style1492537952528" xfId="418"/>
    <cellStyle name="style1492537952562" xfId="419"/>
    <cellStyle name="style1492537952604" xfId="420"/>
    <cellStyle name="style1492537952645" xfId="421"/>
    <cellStyle name="style1492537952679" xfId="422"/>
    <cellStyle name="style1492537952724" xfId="423"/>
    <cellStyle name="style1492537952771" xfId="424"/>
    <cellStyle name="style1492537952833" xfId="425"/>
    <cellStyle name="style1492537952867" xfId="209"/>
    <cellStyle name="style1492537952903" xfId="426"/>
    <cellStyle name="style1492537952942" xfId="427"/>
    <cellStyle name="style1492537952988" xfId="428"/>
    <cellStyle name="style1492537953037" xfId="429"/>
    <cellStyle name="style1492537953073" xfId="430"/>
    <cellStyle name="style1492537953110" xfId="431"/>
    <cellStyle name="style1492537953160" xfId="432"/>
    <cellStyle name="style1492537953219" xfId="433"/>
    <cellStyle name="style1492537953270" xfId="434"/>
    <cellStyle name="style1492537953309" xfId="435"/>
    <cellStyle name="style1492537953356" xfId="436"/>
    <cellStyle name="style1492537953392" xfId="437"/>
    <cellStyle name="style1492537953426" xfId="438"/>
    <cellStyle name="style1492537953464" xfId="439"/>
    <cellStyle name="style1492537953509" xfId="440"/>
    <cellStyle name="style1492537953557" xfId="441"/>
    <cellStyle name="style1492537953593" xfId="442"/>
    <cellStyle name="style1492537953880" xfId="443"/>
    <cellStyle name="style1492542202935" xfId="444"/>
    <cellStyle name="style1492542203741" xfId="445"/>
    <cellStyle name="style1492542203783" xfId="446"/>
    <cellStyle name="style1492542203816" xfId="447"/>
    <cellStyle name="style1492542203864" xfId="448"/>
    <cellStyle name="style1492542203930" xfId="449"/>
    <cellStyle name="style1492542203978" xfId="450"/>
    <cellStyle name="style1492542204013" xfId="451"/>
    <cellStyle name="style1492542204048" xfId="452"/>
    <cellStyle name="style1492542204081" xfId="453"/>
    <cellStyle name="style1492542204124" xfId="454"/>
    <cellStyle name="style1492542204168" xfId="455"/>
    <cellStyle name="style1492542204202" xfId="456"/>
    <cellStyle name="style1492542204237" xfId="457"/>
    <cellStyle name="style1492542204284" xfId="458"/>
    <cellStyle name="style1492542204330" xfId="459"/>
    <cellStyle name="style1492542204386" xfId="460"/>
    <cellStyle name="style1492542204420" xfId="461"/>
    <cellStyle name="style1492542204453" xfId="462"/>
    <cellStyle name="style1492542204499" xfId="463"/>
    <cellStyle name="style1492542204532" xfId="464"/>
    <cellStyle name="style1492542204568" xfId="465"/>
    <cellStyle name="style1492542204610" xfId="466"/>
    <cellStyle name="style1492542204653" xfId="467"/>
    <cellStyle name="style1492542204689" xfId="468"/>
    <cellStyle name="style1492542204735" xfId="469"/>
    <cellStyle name="style1492542205347" xfId="470"/>
    <cellStyle name="style1492548772963" xfId="471"/>
    <cellStyle name="style1492548773689" xfId="472"/>
    <cellStyle name="style1492548773725" xfId="473"/>
    <cellStyle name="style1492548773755" xfId="474"/>
    <cellStyle name="style1492548773794" xfId="475"/>
    <cellStyle name="style1492548773836" xfId="476"/>
    <cellStyle name="style1492548773876" xfId="477"/>
    <cellStyle name="style1492548773908" xfId="478"/>
    <cellStyle name="style1492548773940" xfId="479"/>
    <cellStyle name="style1492548773972" xfId="480"/>
    <cellStyle name="style1492548774011" xfId="481"/>
    <cellStyle name="style1492548774065" xfId="482"/>
    <cellStyle name="style1492548774095" xfId="483"/>
    <cellStyle name="style1492548774126" xfId="484"/>
    <cellStyle name="style1492548774165" xfId="485"/>
    <cellStyle name="style1492548774205" xfId="486"/>
    <cellStyle name="style1492548774244" xfId="487"/>
    <cellStyle name="style1492548774274" xfId="488"/>
    <cellStyle name="style1492548774304" xfId="489"/>
    <cellStyle name="style1492548774345" xfId="490"/>
    <cellStyle name="style1492548774382" xfId="491"/>
    <cellStyle name="style1492548774413" xfId="492"/>
    <cellStyle name="style1492548774444" xfId="493"/>
    <cellStyle name="style1492548774484" xfId="494"/>
    <cellStyle name="style1492548774537" xfId="495"/>
    <cellStyle name="style1492548774567" xfId="496"/>
    <cellStyle name="style1492551153594" xfId="497"/>
    <cellStyle name="style1492551154236" xfId="498"/>
    <cellStyle name="style1492551154271" xfId="499"/>
    <cellStyle name="style1492551154300" xfId="500"/>
    <cellStyle name="style1492551154338" xfId="501"/>
    <cellStyle name="style1492551154378" xfId="502"/>
    <cellStyle name="style1492551154416" xfId="503"/>
    <cellStyle name="style1492551154445" xfId="504"/>
    <cellStyle name="style1492551154477" xfId="505"/>
    <cellStyle name="style1492551154519" xfId="506"/>
    <cellStyle name="style1492551154560" xfId="507"/>
    <cellStyle name="style1492551154599" xfId="508"/>
    <cellStyle name="style1492551154629" xfId="509"/>
    <cellStyle name="style1492551154658" xfId="510"/>
    <cellStyle name="style1492551154705" xfId="511"/>
    <cellStyle name="style1492551154746" xfId="512"/>
    <cellStyle name="style1492551154787" xfId="513"/>
    <cellStyle name="style1492551154818" xfId="514"/>
    <cellStyle name="style1492551154849" xfId="515"/>
    <cellStyle name="style1492551154893" xfId="516"/>
    <cellStyle name="style1492551154926" xfId="517"/>
    <cellStyle name="style1492551154955" xfId="518"/>
    <cellStyle name="style1492551154985" xfId="519"/>
    <cellStyle name="style1492551155035" xfId="520"/>
    <cellStyle name="style1492551155073" xfId="521"/>
    <cellStyle name="style1492551155102" xfId="522"/>
    <cellStyle name="style1492551155140" xfId="523"/>
    <cellStyle name="style1492552176487" xfId="524"/>
    <cellStyle name="style1492552177120" xfId="525"/>
    <cellStyle name="style1492552177155" xfId="526"/>
    <cellStyle name="style1492552177184" xfId="527"/>
    <cellStyle name="style1492552177222" xfId="528"/>
    <cellStyle name="style1492552177261" xfId="529"/>
    <cellStyle name="style1492552177299" xfId="530"/>
    <cellStyle name="style1492552177328" xfId="531"/>
    <cellStyle name="style1492552177359" xfId="532"/>
    <cellStyle name="style1492552177394" xfId="533"/>
    <cellStyle name="style1492552177433" xfId="534"/>
    <cellStyle name="style1492552177471" xfId="535"/>
    <cellStyle name="style1492552177500" xfId="536"/>
    <cellStyle name="style1492552177529" xfId="537"/>
    <cellStyle name="style1492552177568" xfId="538"/>
    <cellStyle name="style1492552177606" xfId="539"/>
    <cellStyle name="style1492552177645" xfId="540"/>
    <cellStyle name="style1492552177674" xfId="541"/>
    <cellStyle name="style1492552177704" xfId="542"/>
    <cellStyle name="style1492552177744" xfId="543"/>
    <cellStyle name="style1492552177778" xfId="544"/>
    <cellStyle name="style1492552177807" xfId="545"/>
    <cellStyle name="style1492552177838" xfId="546"/>
    <cellStyle name="style1492552177875" xfId="547"/>
    <cellStyle name="style1492552177913" xfId="548"/>
    <cellStyle name="style1492552177951" xfId="549"/>
    <cellStyle name="style1492552177989" xfId="550"/>
    <cellStyle name="style1492552822846" xfId="551"/>
    <cellStyle name="style1492552822926" xfId="552"/>
    <cellStyle name="style1492552822965" xfId="553"/>
    <cellStyle name="style1492552823004" xfId="554"/>
    <cellStyle name="style1492552823048" xfId="555"/>
    <cellStyle name="style1492552823087" xfId="556"/>
    <cellStyle name="style1492552823332" xfId="557"/>
    <cellStyle name="style1492552823367" xfId="558"/>
    <cellStyle name="style1492552823435" xfId="559"/>
    <cellStyle name="style1492552823554" xfId="560"/>
    <cellStyle name="style1492552823675" xfId="561"/>
    <cellStyle name="style1492552823736" xfId="562"/>
    <cellStyle name="style1492552823836" xfId="563"/>
    <cellStyle name="style1492552823869" xfId="564"/>
    <cellStyle name="style1492552823907" xfId="565"/>
    <cellStyle name="style1492552823947" xfId="566"/>
    <cellStyle name="style1492552823986" xfId="567"/>
    <cellStyle name="style1492552824024" xfId="568"/>
    <cellStyle name="style1492552824063" xfId="569"/>
    <cellStyle name="style1492552825114" xfId="570"/>
    <cellStyle name="style1492552825143" xfId="571"/>
    <cellStyle name="style1492552825172" xfId="572"/>
    <cellStyle name="style1492552825201" xfId="573"/>
    <cellStyle name="style1492552825230" xfId="574"/>
    <cellStyle name="style1492552825259" xfId="575"/>
    <cellStyle name="style1492552825288" xfId="576"/>
    <cellStyle name="style1492552825317" xfId="577"/>
    <cellStyle name="style1492552825347" xfId="578"/>
    <cellStyle name="style1492552825375" xfId="579"/>
    <cellStyle name="style1492552825404" xfId="580"/>
    <cellStyle name="style1492552825433" xfId="581"/>
    <cellStyle name="style1492552825463" xfId="582"/>
    <cellStyle name="style1492552825517" xfId="583"/>
    <cellStyle name="style1492552825553" xfId="584"/>
    <cellStyle name="style1492552825586" xfId="585"/>
    <cellStyle name="style1492552825617" xfId="586"/>
    <cellStyle name="style1492552825646" xfId="587"/>
    <cellStyle name="style1492552825675" xfId="588"/>
    <cellStyle name="style1492552825704" xfId="589"/>
    <cellStyle name="style1492552825769" xfId="590"/>
    <cellStyle name="style1492552825803" xfId="591"/>
    <cellStyle name="style1492552825889" xfId="592"/>
    <cellStyle name="style1492552825928" xfId="593"/>
    <cellStyle name="style1492633250753" xfId="594"/>
    <cellStyle name="style1492633250826" xfId="595"/>
    <cellStyle name="style1492633250864" xfId="596"/>
    <cellStyle name="style1492633250901" xfId="597"/>
    <cellStyle name="style1492633250940" xfId="598"/>
    <cellStyle name="style1492633250986" xfId="599"/>
    <cellStyle name="style1492633251192" xfId="600"/>
    <cellStyle name="style1492633251226" xfId="601"/>
    <cellStyle name="style1492633251292" xfId="602"/>
    <cellStyle name="style1492633251406" xfId="603"/>
    <cellStyle name="style1492633251527" xfId="604"/>
    <cellStyle name="style1492633251564" xfId="605"/>
    <cellStyle name="style1492633251691" xfId="606"/>
    <cellStyle name="style1492633251729" xfId="607"/>
    <cellStyle name="style1492633251767" xfId="608"/>
    <cellStyle name="style1492633251805" xfId="609"/>
    <cellStyle name="style1492633251842" xfId="610"/>
    <cellStyle name="style1492633251879" xfId="611"/>
    <cellStyle name="style1492633251997" xfId="612"/>
    <cellStyle name="style1492633252026" xfId="613"/>
    <cellStyle name="style1492633252055" xfId="614"/>
    <cellStyle name="style1492633252167" xfId="615"/>
    <cellStyle name="style1492633252195" xfId="616"/>
    <cellStyle name="style1492633252224" xfId="617"/>
    <cellStyle name="style1492633252261" xfId="618"/>
    <cellStyle name="style1492633252290" xfId="619"/>
    <cellStyle name="style1492633252364" xfId="620"/>
    <cellStyle name="style1492633252392" xfId="621"/>
    <cellStyle name="style1492633252420" xfId="622"/>
    <cellStyle name="style1492633252461" xfId="623"/>
    <cellStyle name="style1492633252542" xfId="624"/>
    <cellStyle name="style1492633253132" xfId="625"/>
    <cellStyle name="style1492633253162" xfId="626"/>
    <cellStyle name="style1492633253195" xfId="627"/>
    <cellStyle name="style1492633253227" xfId="628"/>
    <cellStyle name="style1492633253255" xfId="629"/>
    <cellStyle name="style1492633253286" xfId="630"/>
    <cellStyle name="style1492633253316" xfId="631"/>
    <cellStyle name="style1492633253355" xfId="632"/>
    <cellStyle name="style1492633253390" xfId="633"/>
    <cellStyle name="style1492633253419" xfId="634"/>
    <cellStyle name="style1492633253448" xfId="635"/>
    <cellStyle name="style1492633253482" xfId="636"/>
    <cellStyle name="style1492711339842" xfId="637"/>
    <cellStyle name="style1492711340484" xfId="638"/>
    <cellStyle name="style1492711340518" xfId="639"/>
    <cellStyle name="style1492711340546" xfId="640"/>
    <cellStyle name="style1492711340583" xfId="641"/>
    <cellStyle name="style1492711340620" xfId="642"/>
    <cellStyle name="style1492711340657" xfId="643"/>
    <cellStyle name="style1492711340685" xfId="644"/>
    <cellStyle name="style1492711340714" xfId="645"/>
    <cellStyle name="style1492711340742" xfId="646"/>
    <cellStyle name="style1492711340800" xfId="647"/>
    <cellStyle name="style1492711340839" xfId="648"/>
    <cellStyle name="style1492711340869" xfId="649"/>
    <cellStyle name="style1492711340899" xfId="650"/>
    <cellStyle name="style1492711340938" xfId="651"/>
    <cellStyle name="style1492711340974" xfId="652"/>
    <cellStyle name="style1492711341012" xfId="653"/>
    <cellStyle name="style1492711341040" xfId="654"/>
    <cellStyle name="style1492711341068" xfId="655"/>
    <cellStyle name="style1492711341106" xfId="656"/>
    <cellStyle name="style1492711341136" xfId="657"/>
    <cellStyle name="style1492711341164" xfId="658"/>
    <cellStyle name="style1492711341193" xfId="659"/>
    <cellStyle name="style1492711341230" xfId="660"/>
    <cellStyle name="style1492711341266" xfId="661"/>
    <cellStyle name="style1492711341317" xfId="662"/>
    <cellStyle name="style1492711341396" xfId="663"/>
    <cellStyle name="style1492711341462" xfId="664"/>
    <cellStyle name="style1492711341491" xfId="665"/>
    <cellStyle name="style1492711341520" xfId="666"/>
    <cellStyle name="style1492711341550" xfId="667"/>
    <cellStyle name="style1492712400442" xfId="668"/>
    <cellStyle name="style1492712401131" xfId="669"/>
    <cellStyle name="style1492712401166" xfId="670"/>
    <cellStyle name="style1492712401194" xfId="671"/>
    <cellStyle name="style1492712401255" xfId="672"/>
    <cellStyle name="style1492712401304" xfId="673"/>
    <cellStyle name="style1492712401349" xfId="674"/>
    <cellStyle name="style1492712401378" xfId="675"/>
    <cellStyle name="style1492712401416" xfId="676"/>
    <cellStyle name="style1492712401456" xfId="677"/>
    <cellStyle name="style1492712401501" xfId="678"/>
    <cellStyle name="style1492712401543" xfId="679"/>
    <cellStyle name="style1492712401572" xfId="680"/>
    <cellStyle name="style1492712401603" xfId="681"/>
    <cellStyle name="style1492712401645" xfId="682"/>
    <cellStyle name="style1492712401698" xfId="683"/>
    <cellStyle name="style1492712401769" xfId="684"/>
    <cellStyle name="style1492712401799" xfId="685"/>
    <cellStyle name="style1492712401829" xfId="686"/>
    <cellStyle name="style1492712401871" xfId="687"/>
    <cellStyle name="style1492712401901" xfId="688"/>
    <cellStyle name="style1492712401935" xfId="689"/>
    <cellStyle name="style1492712401963" xfId="690"/>
    <cellStyle name="style1492712402000" xfId="691"/>
    <cellStyle name="style1492712402037" xfId="692"/>
    <cellStyle name="style1492712402065" xfId="693"/>
    <cellStyle name="style1492712973861" xfId="694"/>
    <cellStyle name="style1492712974711" xfId="695"/>
    <cellStyle name="style1492712974745" xfId="696"/>
    <cellStyle name="style1492712974773" xfId="697"/>
    <cellStyle name="style1492712974811" xfId="698"/>
    <cellStyle name="style1492712974848" xfId="699"/>
    <cellStyle name="style1492712974885" xfId="700"/>
    <cellStyle name="style1492712974918" xfId="701"/>
    <cellStyle name="style1492712974947" xfId="702"/>
    <cellStyle name="style1492712974976" xfId="703"/>
    <cellStyle name="style1492712975013" xfId="704"/>
    <cellStyle name="style1492712975049" xfId="705"/>
    <cellStyle name="style1492712975078" xfId="706"/>
    <cellStyle name="style1492712975106" xfId="707"/>
    <cellStyle name="style1492712975144" xfId="708"/>
    <cellStyle name="style1492712975181" xfId="709"/>
    <cellStyle name="style1492712975219" xfId="710"/>
    <cellStyle name="style1492712975253" xfId="711"/>
    <cellStyle name="style1492712975282" xfId="712"/>
    <cellStyle name="style1492712975319" xfId="713"/>
    <cellStyle name="style1492712975349" xfId="714"/>
    <cellStyle name="style1492712975377" xfId="715"/>
    <cellStyle name="style1492712975405" xfId="716"/>
    <cellStyle name="style1492712975442" xfId="717"/>
    <cellStyle name="style1492712975479" xfId="718"/>
    <cellStyle name="style1492712975507" xfId="719"/>
    <cellStyle name="style1492713742444" xfId="720"/>
    <cellStyle name="style1492713743081" xfId="721"/>
    <cellStyle name="style1492713743114" xfId="722"/>
    <cellStyle name="style1492713743142" xfId="723"/>
    <cellStyle name="style1492713743179" xfId="724"/>
    <cellStyle name="style1492713743216" xfId="725"/>
    <cellStyle name="style1492713743253" xfId="726"/>
    <cellStyle name="style1492713743281" xfId="727"/>
    <cellStyle name="style1492713743310" xfId="728"/>
    <cellStyle name="style1492713743345" xfId="729"/>
    <cellStyle name="style1492713743384" xfId="730"/>
    <cellStyle name="style1492713743421" xfId="731"/>
    <cellStyle name="style1492713743450" xfId="732"/>
    <cellStyle name="style1492713743478" xfId="733"/>
    <cellStyle name="style1492713743515" xfId="734"/>
    <cellStyle name="style1492713743551" xfId="735"/>
    <cellStyle name="style1492713743588" xfId="736"/>
    <cellStyle name="style1492713743617" xfId="737"/>
    <cellStyle name="style1492713743644" xfId="738"/>
    <cellStyle name="style1492713743682" xfId="739"/>
    <cellStyle name="style1492713743719" xfId="740"/>
    <cellStyle name="style1492713743747" xfId="741"/>
    <cellStyle name="style1492713743776" xfId="742"/>
    <cellStyle name="style1492713743813" xfId="743"/>
    <cellStyle name="style1492713743850" xfId="744"/>
    <cellStyle name="style1492713743878" xfId="745"/>
    <cellStyle name="style1492715151179" xfId="746"/>
    <cellStyle name="style1492715151842" xfId="747"/>
    <cellStyle name="style1492715151875" xfId="748"/>
    <cellStyle name="style1492715151904" xfId="749"/>
    <cellStyle name="style1492715151941" xfId="750"/>
    <cellStyle name="style1492715151978" xfId="751"/>
    <cellStyle name="style1492715152015" xfId="752"/>
    <cellStyle name="style1492715152055" xfId="753"/>
    <cellStyle name="style1492715152083" xfId="754"/>
    <cellStyle name="style1492715152112" xfId="755"/>
    <cellStyle name="style1492715152148" xfId="756"/>
    <cellStyle name="style1492715152185" xfId="757"/>
    <cellStyle name="style1492715152214" xfId="758"/>
    <cellStyle name="style1492715152250" xfId="759"/>
    <cellStyle name="style1492715152287" xfId="760"/>
    <cellStyle name="style1492715152325" xfId="761"/>
    <cellStyle name="style1492715152353" xfId="762"/>
    <cellStyle name="style1492715152381" xfId="763"/>
    <cellStyle name="style1492715152418" xfId="764"/>
    <cellStyle name="style1492715152465" xfId="765"/>
    <cellStyle name="style1492715152494" xfId="766"/>
    <cellStyle name="style1492715152522" xfId="767"/>
    <cellStyle name="style1492715152550" xfId="768"/>
    <cellStyle name="style1492715152587" xfId="769"/>
    <cellStyle name="style1492715152624" xfId="770"/>
    <cellStyle name="style1492715152652" xfId="771"/>
    <cellStyle name="style1492715152696" xfId="772"/>
    <cellStyle name="style1492723343765" xfId="773"/>
    <cellStyle name="style1492723343840" xfId="774"/>
    <cellStyle name="style1492723343878" xfId="775"/>
    <cellStyle name="style1492723343916" xfId="776"/>
    <cellStyle name="style1492723343955" xfId="777"/>
    <cellStyle name="style1492723343993" xfId="778"/>
    <cellStyle name="style1492723344220" xfId="779"/>
    <cellStyle name="style1492723344254" xfId="780"/>
    <cellStyle name="style1492723344320" xfId="781"/>
    <cellStyle name="style1492723344433" xfId="782"/>
    <cellStyle name="style1492723344546" xfId="783"/>
    <cellStyle name="style1492723344587" xfId="784"/>
    <cellStyle name="style1492723344718" xfId="785"/>
    <cellStyle name="style1492723344776" xfId="786"/>
    <cellStyle name="style1492723344815" xfId="787"/>
    <cellStyle name="style1492723344852" xfId="788"/>
    <cellStyle name="style1492723344892" xfId="789"/>
    <cellStyle name="style1492723344929" xfId="790"/>
    <cellStyle name="style1492723344968" xfId="791"/>
    <cellStyle name="style1492723345042" xfId="792"/>
    <cellStyle name="style1492723345070" xfId="793"/>
    <cellStyle name="style1492723345099" xfId="794"/>
    <cellStyle name="style1492723345137" xfId="795"/>
    <cellStyle name="style1492723345211" xfId="796"/>
    <cellStyle name="style1492723345239" xfId="797"/>
    <cellStyle name="style1492723345288" xfId="798"/>
    <cellStyle name="style1492723345325" xfId="799"/>
    <cellStyle name="style1492723345354" xfId="800"/>
    <cellStyle name="style1492723345428" xfId="801"/>
    <cellStyle name="style1492723345456" xfId="802"/>
    <cellStyle name="style1492723345484" xfId="803"/>
    <cellStyle name="style1492723345522" xfId="804"/>
    <cellStyle name="style1492723345552" xfId="805"/>
    <cellStyle name="style1492723345626" xfId="806"/>
    <cellStyle name="style1492723345654" xfId="807"/>
    <cellStyle name="style1492723346207" xfId="808"/>
    <cellStyle name="style1492723346258" xfId="809"/>
    <cellStyle name="style1492723346288" xfId="810"/>
    <cellStyle name="style1492723346319" xfId="811"/>
    <cellStyle name="style1492723346348" xfId="812"/>
    <cellStyle name="style1492723346376" xfId="813"/>
    <cellStyle name="style1492723346406" xfId="814"/>
    <cellStyle name="style1492723346434" xfId="815"/>
    <cellStyle name="style1492723346499" xfId="816"/>
    <cellStyle name="style1492723346531" xfId="817"/>
    <cellStyle name="style1492723346559" xfId="818"/>
    <cellStyle name="style1492723346588" xfId="819"/>
    <cellStyle name="style1492723346621" xfId="820"/>
    <cellStyle name="style1492723346659" xfId="821"/>
    <cellStyle name="style1492723346895" xfId="822"/>
    <cellStyle name="style1492723346923" xfId="823"/>
    <cellStyle name="style1492723346961" xfId="824"/>
    <cellStyle name="style1492738504706" xfId="825"/>
    <cellStyle name="style1492738504739" xfId="826"/>
    <cellStyle name="style1492738505391" xfId="827"/>
    <cellStyle name="style1492738505425" xfId="828"/>
    <cellStyle name="style1492738505453" xfId="829"/>
    <cellStyle name="style1492738505491" xfId="830"/>
    <cellStyle name="style1492738505528" xfId="831"/>
    <cellStyle name="style1492738505565" xfId="832"/>
    <cellStyle name="style1492738505593" xfId="833"/>
    <cellStyle name="style1492738505622" xfId="834"/>
    <cellStyle name="style1492738505650" xfId="835"/>
    <cellStyle name="style1492738505704" xfId="836"/>
    <cellStyle name="style1492738505745" xfId="837"/>
    <cellStyle name="style1492738505775" xfId="838"/>
    <cellStyle name="style1492738505804" xfId="839"/>
    <cellStyle name="style1492738505842" xfId="840"/>
    <cellStyle name="style1492738505878" xfId="841"/>
    <cellStyle name="style1492738505915" xfId="842"/>
    <cellStyle name="style1492738505943" xfId="843"/>
    <cellStyle name="style1492738505971" xfId="844"/>
    <cellStyle name="style1492738506009" xfId="845"/>
    <cellStyle name="style1492738506037" xfId="846"/>
    <cellStyle name="style1492738506065" xfId="847"/>
    <cellStyle name="style1492738506094" xfId="848"/>
    <cellStyle name="style1492738506131" xfId="849"/>
    <cellStyle name="style1492738506167" xfId="850"/>
    <cellStyle name="style1492738506195" xfId="851"/>
    <cellStyle name="style1492738506259" xfId="852"/>
    <cellStyle name="style1492739603015" xfId="853"/>
    <cellStyle name="style1492739603045" xfId="854"/>
    <cellStyle name="style1492739603114" xfId="855"/>
    <cellStyle name="style1492739603151" xfId="856"/>
    <cellStyle name="style1492739603190" xfId="857"/>
    <cellStyle name="style1492739603229" xfId="858"/>
    <cellStyle name="style1492739603285" xfId="859"/>
    <cellStyle name="style1492739603490" xfId="860"/>
    <cellStyle name="style1492739603524" xfId="861"/>
    <cellStyle name="style1492739603588" xfId="862"/>
    <cellStyle name="style1492739603700" xfId="863"/>
    <cellStyle name="style1492739603812" xfId="864"/>
    <cellStyle name="style1492739603849" xfId="865"/>
    <cellStyle name="style1492739603988" xfId="866"/>
    <cellStyle name="style1492739604025" xfId="867"/>
    <cellStyle name="style1492739604062" xfId="868"/>
    <cellStyle name="style1492739604099" xfId="869"/>
    <cellStyle name="style1492739604136" xfId="870"/>
    <cellStyle name="style1492739604173" xfId="871"/>
    <cellStyle name="style1492739604285" xfId="872"/>
    <cellStyle name="style1492739604313" xfId="873"/>
    <cellStyle name="style1492739604341" xfId="874"/>
    <cellStyle name="style1492739604378" xfId="875"/>
    <cellStyle name="style1492739604451" xfId="876"/>
    <cellStyle name="style1492739604495" xfId="877"/>
    <cellStyle name="style1492739604524" xfId="878"/>
    <cellStyle name="style1492739604561" xfId="879"/>
    <cellStyle name="style1492739604590" xfId="880"/>
    <cellStyle name="style1492739604666" xfId="881"/>
    <cellStyle name="style1492739604694" xfId="882"/>
    <cellStyle name="style1492739604722" xfId="883"/>
    <cellStyle name="style1492739604761" xfId="884"/>
    <cellStyle name="style1492739604835" xfId="885"/>
    <cellStyle name="style1492739604863" xfId="886"/>
    <cellStyle name="style1492739605419" xfId="887"/>
    <cellStyle name="style1492739605447" xfId="888"/>
    <cellStyle name="style1492739605478" xfId="889"/>
    <cellStyle name="style1492739605508" xfId="890"/>
    <cellStyle name="style1492739605537" xfId="891"/>
    <cellStyle name="style1492739605565" xfId="892"/>
    <cellStyle name="style1492739605595" xfId="893"/>
    <cellStyle name="style1492739605623" xfId="894"/>
    <cellStyle name="style1492739605687" xfId="895"/>
    <cellStyle name="style1492739605761" xfId="896"/>
    <cellStyle name="style1492739605789" xfId="897"/>
    <cellStyle name="style1492739605818" xfId="898"/>
    <cellStyle name="style1492739605850" xfId="899"/>
    <cellStyle name="style1492739605926" xfId="900"/>
    <cellStyle name="style1492739605981" xfId="901"/>
    <cellStyle name="style1492740155662" xfId="902"/>
    <cellStyle name="style1492740155695" xfId="903"/>
    <cellStyle name="style1492740155775" xfId="904"/>
    <cellStyle name="style1492740155815" xfId="905"/>
    <cellStyle name="style1492740155854" xfId="906"/>
    <cellStyle name="style1492740155895" xfId="907"/>
    <cellStyle name="style1492740155932" xfId="908"/>
    <cellStyle name="style1492740156155" xfId="909"/>
    <cellStyle name="style1492740156190" xfId="910"/>
    <cellStyle name="style1492740156256" xfId="911"/>
    <cellStyle name="style1492740156370" xfId="912"/>
    <cellStyle name="style1492740156484" xfId="913"/>
    <cellStyle name="style1492740156521" xfId="914"/>
    <cellStyle name="style1492740156645" xfId="915"/>
    <cellStyle name="style1492740156682" xfId="916"/>
    <cellStyle name="style1492740156720" xfId="917"/>
    <cellStyle name="style1492740156757" xfId="918"/>
    <cellStyle name="style1492740156795" xfId="919"/>
    <cellStyle name="style1492740156843" xfId="920"/>
    <cellStyle name="style1492740156954" xfId="921"/>
    <cellStyle name="style1492740156982" xfId="922"/>
    <cellStyle name="style1492740157010" xfId="923"/>
    <cellStyle name="style1492740157047" xfId="924"/>
    <cellStyle name="style1492740157120" xfId="925"/>
    <cellStyle name="style1492740157147" xfId="926"/>
    <cellStyle name="style1492740157175" xfId="927"/>
    <cellStyle name="style1492740157212" xfId="928"/>
    <cellStyle name="style1492740157240" xfId="929"/>
    <cellStyle name="style1492740157312" xfId="930"/>
    <cellStyle name="style1492740157340" xfId="931"/>
    <cellStyle name="style1492740157368" xfId="932"/>
    <cellStyle name="style1492740157407" xfId="933"/>
    <cellStyle name="style1492740157492" xfId="934"/>
    <cellStyle name="style1492740157520" xfId="935"/>
    <cellStyle name="style1492740158058" xfId="936"/>
    <cellStyle name="style1492740158086" xfId="937"/>
    <cellStyle name="style1492740158117" xfId="938"/>
    <cellStyle name="style1492740158158" xfId="939"/>
    <cellStyle name="style1492740158187" xfId="940"/>
    <cellStyle name="style1492740158214" xfId="941"/>
    <cellStyle name="style1492740158246" xfId="942"/>
    <cellStyle name="style1492740158277" xfId="943"/>
    <cellStyle name="style1492740158340" xfId="944"/>
    <cellStyle name="style1492740158403" xfId="945"/>
    <cellStyle name="style1492740158434" xfId="946"/>
    <cellStyle name="style1492740158466" xfId="947"/>
    <cellStyle name="style1492740158499" xfId="948"/>
    <cellStyle name="style1492740158573" xfId="949"/>
    <cellStyle name="style1492740158628" xfId="950"/>
    <cellStyle name="style1492789970427" xfId="1"/>
    <cellStyle name="style1492789970497" xfId="9"/>
    <cellStyle name="style1492789970533" xfId="15"/>
    <cellStyle name="style1492789970569" xfId="16"/>
    <cellStyle name="style1492789970607" xfId="30"/>
    <cellStyle name="style1492789970644" xfId="31"/>
    <cellStyle name="style1492789970863" xfId="2"/>
    <cellStyle name="style1492789970896" xfId="36"/>
    <cellStyle name="style1492789970959" xfId="37"/>
    <cellStyle name="style1492789971068" xfId="41"/>
    <cellStyle name="style1492789971179" xfId="3"/>
    <cellStyle name="style1492789971215" xfId="4"/>
    <cellStyle name="style1492789971323" xfId="5"/>
    <cellStyle name="style1492789971359" xfId="6"/>
    <cellStyle name="style1492789971396" xfId="7"/>
    <cellStyle name="style1492789971432" xfId="21"/>
    <cellStyle name="style1492789971467" xfId="8"/>
    <cellStyle name="style1492789971503" xfId="22"/>
    <cellStyle name="style1492789971611" xfId="12"/>
    <cellStyle name="style1492789971638" xfId="13"/>
    <cellStyle name="style1492789971773" xfId="18"/>
    <cellStyle name="style1492789971800" xfId="19"/>
    <cellStyle name="style1492789971828" xfId="20"/>
    <cellStyle name="style1492789971866" xfId="17"/>
    <cellStyle name="style1492789971896" xfId="23"/>
    <cellStyle name="style1492789971988" xfId="24"/>
    <cellStyle name="style1492789972016" xfId="25"/>
    <cellStyle name="style1492789972043" xfId="26"/>
    <cellStyle name="style1492789972152" xfId="33"/>
    <cellStyle name="style1492789972736" xfId="10"/>
    <cellStyle name="style1492789972764" xfId="11"/>
    <cellStyle name="style1492789972791" xfId="14"/>
    <cellStyle name="style1492789972822" xfId="27"/>
    <cellStyle name="style1492789972852" xfId="28"/>
    <cellStyle name="style1492789972879" xfId="29"/>
    <cellStyle name="style1492789972907" xfId="32"/>
    <cellStyle name="style1492789972935" xfId="34"/>
    <cellStyle name="style1492789972962" xfId="35"/>
    <cellStyle name="style1492789973000" xfId="40"/>
    <cellStyle name="style1492789973031" xfId="39"/>
    <cellStyle name="style1492789973069" xfId="42"/>
    <cellStyle name="style1492789973101" xfId="38"/>
    <cellStyle name="style1492793756893" xfId="43"/>
    <cellStyle name="style1492793756959" xfId="57"/>
    <cellStyle name="style1492793756996" xfId="69"/>
    <cellStyle name="style1492793757033" xfId="70"/>
    <cellStyle name="style1492793757073" xfId="99"/>
    <cellStyle name="style1492793757112" xfId="100"/>
    <cellStyle name="style1492793757320" xfId="45"/>
    <cellStyle name="style1492793757353" xfId="105"/>
    <cellStyle name="style1492793757417" xfId="106"/>
    <cellStyle name="style1492793757544" xfId="109"/>
    <cellStyle name="style1492793757653" xfId="47"/>
    <cellStyle name="style1492793757689" xfId="48"/>
    <cellStyle name="style1492793757782" xfId="49"/>
    <cellStyle name="style1492793757820" xfId="50"/>
    <cellStyle name="style1492793757856" xfId="51"/>
    <cellStyle name="style1492793757893" xfId="81"/>
    <cellStyle name="style1492793757928" xfId="56"/>
    <cellStyle name="style1492793757964" xfId="82"/>
    <cellStyle name="style1492793758074" xfId="60"/>
    <cellStyle name="style1492793758100" xfId="61"/>
    <cellStyle name="style1492793758127" xfId="62"/>
    <cellStyle name="style1492793758249" xfId="72"/>
    <cellStyle name="style1492793758278" xfId="73"/>
    <cellStyle name="style1492793758304" xfId="74"/>
    <cellStyle name="style1492793758339" xfId="71"/>
    <cellStyle name="style1492793758367" xfId="83"/>
    <cellStyle name="style1492793758437" xfId="84"/>
    <cellStyle name="style1492793758464" xfId="85"/>
    <cellStyle name="style1492793758491" xfId="86"/>
    <cellStyle name="style1492793758527" xfId="90"/>
    <cellStyle name="style1492793758625" xfId="102"/>
    <cellStyle name="style1492793759214" xfId="58"/>
    <cellStyle name="style1492793759242" xfId="59"/>
    <cellStyle name="style1492793759273" xfId="89"/>
    <cellStyle name="style1492793759303" xfId="96"/>
    <cellStyle name="style1492793759332" xfId="97"/>
    <cellStyle name="style1492793759360" xfId="98"/>
    <cellStyle name="style1492793759389" xfId="101"/>
    <cellStyle name="style1492793759417" xfId="103"/>
    <cellStyle name="style1492793759444" xfId="104"/>
    <cellStyle name="style1492793759481" xfId="108"/>
    <cellStyle name="style1492793759587" xfId="110"/>
    <cellStyle name="style1492793759619" xfId="107"/>
    <cellStyle name="style1492795051954" xfId="44"/>
    <cellStyle name="style1492795052533" xfId="46"/>
    <cellStyle name="style1492795052565" xfId="52"/>
    <cellStyle name="style1492795052591" xfId="53"/>
    <cellStyle name="style1492795052626" xfId="54"/>
    <cellStyle name="style1492795052661" xfId="55"/>
    <cellStyle name="style1492795052696" xfId="63"/>
    <cellStyle name="style1492795052722" xfId="75"/>
    <cellStyle name="style1492795052749" xfId="91"/>
    <cellStyle name="style1492795052777" xfId="64"/>
    <cellStyle name="style1492795052812" xfId="65"/>
    <cellStyle name="style1492795052855" xfId="66"/>
    <cellStyle name="style1492795052881" xfId="67"/>
    <cellStyle name="style1492795052911" xfId="68"/>
    <cellStyle name="style1492795052946" xfId="76"/>
    <cellStyle name="style1492795052981" xfId="77"/>
    <cellStyle name="style1492795053016" xfId="78"/>
    <cellStyle name="style1492795053043" xfId="79"/>
    <cellStyle name="style1492795053070" xfId="80"/>
    <cellStyle name="style1492795053106" xfId="87"/>
    <cellStyle name="style1492795053132" xfId="88"/>
    <cellStyle name="style1492795053159" xfId="92"/>
    <cellStyle name="style1492795053194" xfId="93"/>
    <cellStyle name="style1492795053229" xfId="94"/>
    <cellStyle name="style1492795053255" xfId="95"/>
    <cellStyle name="style1492800175236" xfId="111"/>
    <cellStyle name="style1492800175820" xfId="112"/>
    <cellStyle name="style1492800175852" xfId="113"/>
    <cellStyle name="style1492800175878" xfId="114"/>
    <cellStyle name="style1492800175913" xfId="115"/>
    <cellStyle name="style1492800175949" xfId="116"/>
    <cellStyle name="style1492800175986" xfId="117"/>
    <cellStyle name="style1492800176013" xfId="123"/>
    <cellStyle name="style1492800176040" xfId="132"/>
    <cellStyle name="style1492800176067" xfId="118"/>
    <cellStyle name="style1492800176102" xfId="119"/>
    <cellStyle name="style1492800176136" xfId="120"/>
    <cellStyle name="style1492800176165" xfId="121"/>
    <cellStyle name="style1492800176191" xfId="122"/>
    <cellStyle name="style1492800176227" xfId="124"/>
    <cellStyle name="style1492800176261" xfId="125"/>
    <cellStyle name="style1492800176296" xfId="126"/>
    <cellStyle name="style1492800176342" xfId="127"/>
    <cellStyle name="style1492800176369" xfId="128"/>
    <cellStyle name="style1492800176405" xfId="129"/>
    <cellStyle name="style1492800176432" xfId="130"/>
    <cellStyle name="style1492800176458" xfId="131"/>
    <cellStyle name="style1492800176485" xfId="133"/>
    <cellStyle name="style1492800176521" xfId="134"/>
    <cellStyle name="style1492800176555" xfId="135"/>
    <cellStyle name="style1492800176581" xfId="136"/>
    <cellStyle name="style1492802186633" xfId="138"/>
    <cellStyle name="style1492802187366" xfId="155"/>
    <cellStyle name="style1492802187393" xfId="167"/>
    <cellStyle name="style1492802187421" xfId="185"/>
    <cellStyle name="style1492802187721" xfId="188"/>
    <cellStyle name="style1492802187756" xfId="189"/>
    <cellStyle name="style1492802188017" xfId="140"/>
    <cellStyle name="style1492802188050" xfId="145"/>
    <cellStyle name="style1492802188077" xfId="146"/>
    <cellStyle name="style1492802188112" xfId="147"/>
    <cellStyle name="style1492802188148" xfId="148"/>
    <cellStyle name="style1492802188185" xfId="156"/>
    <cellStyle name="style1492802188212" xfId="157"/>
    <cellStyle name="style1492802188238" xfId="158"/>
    <cellStyle name="style1492802188296" xfId="159"/>
    <cellStyle name="style1492802188322" xfId="160"/>
    <cellStyle name="style1492802188350" xfId="168"/>
    <cellStyle name="style1492802188378" xfId="169"/>
    <cellStyle name="style1492802188405" xfId="170"/>
    <cellStyle name="style1492802188434" xfId="171"/>
    <cellStyle name="style1492802188463" xfId="172"/>
    <cellStyle name="style1492802188494" xfId="173"/>
    <cellStyle name="style1492802188523" xfId="178"/>
    <cellStyle name="style1492802188551" xfId="179"/>
    <cellStyle name="style1492802188581" xfId="186"/>
    <cellStyle name="style1492802188641" xfId="187"/>
    <cellStyle name="style1492802337391" xfId="137"/>
    <cellStyle name="style1492802338187" xfId="139"/>
    <cellStyle name="style1492802338219" xfId="141"/>
    <cellStyle name="style1492802338245" xfId="142"/>
    <cellStyle name="style1492802338280" xfId="143"/>
    <cellStyle name="style1492802338316" xfId="144"/>
    <cellStyle name="style1492802338352" xfId="149"/>
    <cellStyle name="style1492802338379" xfId="161"/>
    <cellStyle name="style1492802338406" xfId="180"/>
    <cellStyle name="style1492802338433" xfId="150"/>
    <cellStyle name="style1492802338467" xfId="151"/>
    <cellStyle name="style1492802338509" xfId="152"/>
    <cellStyle name="style1492802338536" xfId="153"/>
    <cellStyle name="style1492802338571" xfId="162"/>
    <cellStyle name="style1492802338606" xfId="163"/>
    <cellStyle name="style1492802338641" xfId="164"/>
    <cellStyle name="style1492802338667" xfId="165"/>
    <cellStyle name="style1492802338694" xfId="166"/>
    <cellStyle name="style1492802338729" xfId="174"/>
    <cellStyle name="style1492802338756" xfId="175"/>
    <cellStyle name="style1492802338783" xfId="176"/>
    <cellStyle name="style1492802338809" xfId="177"/>
    <cellStyle name="style1492802338843" xfId="181"/>
    <cellStyle name="style1492802338879" xfId="182"/>
    <cellStyle name="style1492802338913" xfId="183"/>
    <cellStyle name="style1492802338940" xfId="184"/>
    <cellStyle name="style1492802339012" xfId="154"/>
    <cellStyle name="style1492803338908" xfId="190"/>
    <cellStyle name="style1492803339485" xfId="191"/>
    <cellStyle name="style1492803339516" xfId="192"/>
    <cellStyle name="style1492803339543" xfId="193"/>
    <cellStyle name="style1492803339578" xfId="194"/>
    <cellStyle name="style1492803339622" xfId="195"/>
    <cellStyle name="style1492803339657" xfId="196"/>
    <cellStyle name="style1492803339684" xfId="202"/>
    <cellStyle name="style1492803339711" xfId="212"/>
    <cellStyle name="style1492803339738" xfId="197"/>
    <cellStyle name="style1492803339772" xfId="198"/>
    <cellStyle name="style1492803339807" xfId="199"/>
    <cellStyle name="style1492803339833" xfId="200"/>
    <cellStyle name="style1492803339860" xfId="201"/>
    <cellStyle name="style1492803339895" xfId="203"/>
    <cellStyle name="style1492803339930" xfId="204"/>
    <cellStyle name="style1492803339965" xfId="205"/>
    <cellStyle name="style1492803339992" xfId="206"/>
    <cellStyle name="style1492803340018" xfId="207"/>
    <cellStyle name="style1492803340064" xfId="210"/>
    <cellStyle name="style1492803340091" xfId="211"/>
    <cellStyle name="style1492803340118" xfId="213"/>
    <cellStyle name="style1492803340153" xfId="214"/>
    <cellStyle name="style1492803340188" xfId="215"/>
    <cellStyle name="style1492803340214" xfId="216"/>
    <cellStyle name="style1492804949385" xfId="217"/>
    <cellStyle name="style1492804950200" xfId="218"/>
    <cellStyle name="style1492804950235" xfId="219"/>
    <cellStyle name="style1492804950263" xfId="220"/>
    <cellStyle name="style1492804950299" xfId="221"/>
    <cellStyle name="style1492804950334" xfId="222"/>
    <cellStyle name="style1492804950368" xfId="223"/>
    <cellStyle name="style1492804950395" xfId="229"/>
    <cellStyle name="style1492804950421" xfId="238"/>
    <cellStyle name="style1492804950448" xfId="224"/>
    <cellStyle name="style1492804950483" xfId="225"/>
    <cellStyle name="style1492804950520" xfId="226"/>
    <cellStyle name="style1492804950546" xfId="227"/>
    <cellStyle name="style1492804950572" xfId="228"/>
    <cellStyle name="style1492804950607" xfId="230"/>
    <cellStyle name="style1492804950642" xfId="231"/>
    <cellStyle name="style1492804950685" xfId="232"/>
    <cellStyle name="style1492804950711" xfId="233"/>
    <cellStyle name="style1492804950737" xfId="234"/>
    <cellStyle name="style1492804950772" xfId="235"/>
    <cellStyle name="style1492804950800" xfId="236"/>
    <cellStyle name="style1492804950826" xfId="237"/>
    <cellStyle name="style1492804950852" xfId="239"/>
    <cellStyle name="style1492804950887" xfId="240"/>
    <cellStyle name="style1492804950921" xfId="241"/>
    <cellStyle name="style1492804950947" xfId="242"/>
    <cellStyle name="style1492805908742" xfId="951"/>
    <cellStyle name="style1492805908803" xfId="952"/>
    <cellStyle name="style1492805908838" xfId="953"/>
    <cellStyle name="style1492805908873" xfId="954"/>
    <cellStyle name="style1492805908910" xfId="955"/>
    <cellStyle name="style1492805908949" xfId="956"/>
    <cellStyle name="style1492805909148" xfId="957"/>
    <cellStyle name="style1492805909180" xfId="958"/>
    <cellStyle name="style1492805909309" xfId="959"/>
    <cellStyle name="style1492805909415" xfId="960"/>
    <cellStyle name="style1492805909449" xfId="961"/>
    <cellStyle name="style1492805909539" xfId="962"/>
    <cellStyle name="style1492805909574" xfId="963"/>
    <cellStyle name="style1492805909609" xfId="964"/>
    <cellStyle name="style1492805909645" xfId="965"/>
    <cellStyle name="style1492805909681" xfId="966"/>
    <cellStyle name="style1492805909717" xfId="967"/>
    <cellStyle name="style1492805909838" xfId="968"/>
    <cellStyle name="style1492805909864" xfId="969"/>
    <cellStyle name="style1492805909891" xfId="970"/>
    <cellStyle name="style1492805909995" xfId="971"/>
    <cellStyle name="style1492805910022" xfId="972"/>
    <cellStyle name="style1492805910048" xfId="973"/>
    <cellStyle name="style1492805910153" xfId="974"/>
    <cellStyle name="style1492805910179" xfId="975"/>
    <cellStyle name="style1492805910206" xfId="976"/>
    <cellStyle name="style1492805910319" xfId="977"/>
    <cellStyle name="style1492805910880" xfId="978"/>
    <cellStyle name="style1492805910906" xfId="979"/>
    <cellStyle name="style1492805910933" xfId="980"/>
    <cellStyle name="style1492805910961" xfId="981"/>
    <cellStyle name="style1492805910989" xfId="982"/>
    <cellStyle name="style1492805911032" xfId="983"/>
    <cellStyle name="style1492805911059" xfId="984"/>
    <cellStyle name="style1492805911087" xfId="985"/>
    <cellStyle name="style1492805911113" xfId="986"/>
    <cellStyle name="style1492805911139" xfId="987"/>
    <cellStyle name="style1492805911169" xfId="988"/>
    <cellStyle name="style1492805911205" xfId="989"/>
    <cellStyle name="style1492805911231" xfId="990"/>
    <cellStyle name="style1492805911258" xfId="991"/>
    <cellStyle name="style1492805911285" xfId="992"/>
    <cellStyle name="style1492805911311" xfId="993"/>
    <cellStyle name="style1492805911337" xfId="994"/>
    <cellStyle name="style1492805911366" xfId="995"/>
    <cellStyle name="style1492805911395" xfId="996"/>
    <cellStyle name="style1492805911430" xfId="997"/>
    <cellStyle name="style1492805911466" xfId="998"/>
    <cellStyle name="style1492805911862" xfId="999"/>
    <cellStyle name="style1492805911890" xfId="1000"/>
    <cellStyle name="style1492805912021" xfId="1001"/>
    <cellStyle name="style1492806339727" xfId="1002"/>
    <cellStyle name="style1492806339793" xfId="1003"/>
    <cellStyle name="style1492806339830" xfId="1004"/>
    <cellStyle name="style1492806339868" xfId="1005"/>
    <cellStyle name="style1492806339916" xfId="1006"/>
    <cellStyle name="style1492806339952" xfId="1007"/>
    <cellStyle name="style1492806340148" xfId="1008"/>
    <cellStyle name="style1492806340183" xfId="1009"/>
    <cellStyle name="style1492806340308" xfId="1010"/>
    <cellStyle name="style1492806340340" xfId="1011"/>
    <cellStyle name="style1492806340366" xfId="1012"/>
    <cellStyle name="style1492806340401" xfId="1013"/>
    <cellStyle name="style1492806340436" xfId="1014"/>
    <cellStyle name="style1492806340472" xfId="1015"/>
    <cellStyle name="style1492806340498" xfId="1016"/>
    <cellStyle name="style1492806340535" xfId="1017"/>
    <cellStyle name="style1492806340562" xfId="1018"/>
    <cellStyle name="style1492806340597" xfId="1019"/>
    <cellStyle name="style1492806340633" xfId="1020"/>
    <cellStyle name="style1492806340660" xfId="1021"/>
    <cellStyle name="style1492806340688" xfId="1022"/>
    <cellStyle name="style1492806340724" xfId="1023"/>
    <cellStyle name="style1492806340759" xfId="1024"/>
    <cellStyle name="style1492806340793" xfId="1025"/>
    <cellStyle name="style1492806340820" xfId="1026"/>
    <cellStyle name="style1492806340846" xfId="1027"/>
    <cellStyle name="style1492806340883" xfId="1028"/>
    <cellStyle name="style1492806340911" xfId="1029"/>
    <cellStyle name="style1492806340937" xfId="1030"/>
    <cellStyle name="style1492806340964" xfId="1031"/>
    <cellStyle name="style1492806340998" xfId="1032"/>
    <cellStyle name="style1492806341033" xfId="1033"/>
    <cellStyle name="style1492806341059" xfId="1034"/>
    <cellStyle name="style1492806341274" xfId="1035"/>
    <cellStyle name="style1492806341309" xfId="1036"/>
    <cellStyle name="style1492806341343" xfId="1037"/>
    <cellStyle name="style1492806341554" xfId="1038"/>
    <cellStyle name="style1492806341581" xfId="1039"/>
    <cellStyle name="style1492806341607" xfId="1040"/>
    <cellStyle name="style1492806341697" xfId="1041"/>
    <cellStyle name="style1492806342222" xfId="1042"/>
    <cellStyle name="style1492806342250" xfId="1043"/>
    <cellStyle name="style1492806342296" xfId="1044"/>
    <cellStyle name="style1492806342345" xfId="1045"/>
    <cellStyle name="style1492806695346" xfId="1046"/>
    <cellStyle name="style1492806695412" xfId="1047"/>
    <cellStyle name="style1492806695449" xfId="1048"/>
    <cellStyle name="style1492806695485" xfId="1049"/>
    <cellStyle name="style1492806695522" xfId="1050"/>
    <cellStyle name="style1492806695558" xfId="1051"/>
    <cellStyle name="style1492806695750" xfId="1052"/>
    <cellStyle name="style1492806695781" xfId="1053"/>
    <cellStyle name="style1492806695946" xfId="1054"/>
    <cellStyle name="style1492806696341" xfId="1055"/>
    <cellStyle name="style1492806696376" xfId="1056"/>
    <cellStyle name="style1492806696489" xfId="1057"/>
    <cellStyle name="style1492806696524" xfId="1058"/>
    <cellStyle name="style1492806696558" xfId="1059"/>
    <cellStyle name="style1492806696593" xfId="1060"/>
    <cellStyle name="style1492806696627" xfId="1061"/>
    <cellStyle name="style1492806696662" xfId="1062"/>
    <cellStyle name="style1492806696765" xfId="1063"/>
    <cellStyle name="style1492806696791" xfId="1064"/>
    <cellStyle name="style1492806696817" xfId="1065"/>
    <cellStyle name="style1492806696920" xfId="1066"/>
    <cellStyle name="style1492806696955" xfId="1067"/>
    <cellStyle name="style1492806696981" xfId="1068"/>
    <cellStyle name="style1492806697016" xfId="1069"/>
    <cellStyle name="style1492806697043" xfId="1070"/>
    <cellStyle name="style1492806697112" xfId="1071"/>
    <cellStyle name="style1492806697138" xfId="1072"/>
    <cellStyle name="style1492806697164" xfId="1073"/>
    <cellStyle name="style1492806697269" xfId="1074"/>
    <cellStyle name="style1492806697799" xfId="1075"/>
    <cellStyle name="style1492806697826" xfId="1076"/>
    <cellStyle name="style1492806697855" xfId="1077"/>
    <cellStyle name="style1492806697884" xfId="1078"/>
    <cellStyle name="style1492806697910" xfId="1079"/>
    <cellStyle name="style1492806697937" xfId="1080"/>
    <cellStyle name="style1492806697963" xfId="1081"/>
    <cellStyle name="style1492806697989" xfId="1082"/>
    <cellStyle name="style1492806698021" xfId="1083"/>
    <cellStyle name="style1492806698049" xfId="1084"/>
    <cellStyle name="style1492806698079" xfId="1085"/>
    <cellStyle name="style1492806698114" xfId="1086"/>
    <cellStyle name="style1492806698149" xfId="1087"/>
    <cellStyle name="style1492806698175" xfId="1088"/>
    <cellStyle name="style1492806698200" xfId="1089"/>
    <cellStyle name="style1492806698226" xfId="1090"/>
    <cellStyle name="style1492806698252" xfId="1091"/>
    <cellStyle name="style1492806698594" xfId="1092"/>
    <cellStyle name="style1492806973495" xfId="1093"/>
    <cellStyle name="style1492806974105" xfId="1094"/>
    <cellStyle name="style1492806974136" xfId="1095"/>
    <cellStyle name="style1492806974162" xfId="1096"/>
    <cellStyle name="style1492806974196" xfId="1097"/>
    <cellStyle name="style1492806974232" xfId="1098"/>
    <cellStyle name="style1492806974276" xfId="1099"/>
    <cellStyle name="style1492806974302" xfId="1100"/>
    <cellStyle name="style1492806974329" xfId="1101"/>
    <cellStyle name="style1492806974356" xfId="1102"/>
    <cellStyle name="style1492806974390" xfId="1103"/>
    <cellStyle name="style1492806974424" xfId="1104"/>
    <cellStyle name="style1492806974451" xfId="1105"/>
    <cellStyle name="style1492806974477" xfId="1106"/>
    <cellStyle name="style1492806974512" xfId="1107"/>
    <cellStyle name="style1492806974546" xfId="1108"/>
    <cellStyle name="style1492806974580" xfId="1109"/>
    <cellStyle name="style1492806974607" xfId="1110"/>
    <cellStyle name="style1492806974636" xfId="1111"/>
    <cellStyle name="style1492806974671" xfId="1112"/>
    <cellStyle name="style1492806974699" xfId="1113"/>
    <cellStyle name="style1492806974726" xfId="1114"/>
    <cellStyle name="style1492806974753" xfId="1115"/>
    <cellStyle name="style1492806974788" xfId="1116"/>
    <cellStyle name="style1492806974831" xfId="1117"/>
    <cellStyle name="style1492806974857" xfId="1118"/>
    <cellStyle name="style1493056212963" xfId="1119"/>
    <cellStyle name="style1493056213031" xfId="1120"/>
    <cellStyle name="style1493056213065" xfId="1121"/>
    <cellStyle name="style1493056213101" xfId="1122"/>
    <cellStyle name="style1493056213140" xfId="1123"/>
    <cellStyle name="style1493056213206" xfId="1124"/>
    <cellStyle name="style1493056213415" xfId="1125"/>
    <cellStyle name="style1493056213449" xfId="1126"/>
    <cellStyle name="style1493056213513" xfId="1127"/>
    <cellStyle name="style1493056213565" xfId="1128"/>
    <cellStyle name="style1493056213643" xfId="1129"/>
    <cellStyle name="style1493056213751" xfId="1130"/>
    <cellStyle name="style1493056213791" xfId="1131"/>
    <cellStyle name="style1493056213890" xfId="1132"/>
    <cellStyle name="style1493056213928" xfId="1133"/>
    <cellStyle name="style1493056214304" xfId="1134"/>
    <cellStyle name="style1493056214357" xfId="1135"/>
    <cellStyle name="style1493056214398" xfId="1136"/>
    <cellStyle name="style1493056214434" xfId="1137"/>
    <cellStyle name="style1493056214544" xfId="1138"/>
    <cellStyle name="style1493056214570" xfId="1139"/>
    <cellStyle name="style1493056214597" xfId="1140"/>
    <cellStyle name="style1493056214709" xfId="1141"/>
    <cellStyle name="style1493056214744" xfId="1142"/>
    <cellStyle name="style1493056214771" xfId="1143"/>
    <cellStyle name="style1493056214808" xfId="1144"/>
    <cellStyle name="style1493056214836" xfId="1145"/>
    <cellStyle name="style1493056214905" xfId="1146"/>
    <cellStyle name="style1493056214932" xfId="1147"/>
    <cellStyle name="style1493056214959" xfId="1148"/>
    <cellStyle name="style1493056215003" xfId="1149"/>
    <cellStyle name="style1493056215106" xfId="1150"/>
    <cellStyle name="style1493056215689" xfId="1151"/>
    <cellStyle name="style1493056215725" xfId="1152"/>
    <cellStyle name="style1493056215756" xfId="1153"/>
    <cellStyle name="style1493056215788" xfId="1154"/>
    <cellStyle name="style1493056215822" xfId="1155"/>
    <cellStyle name="style1493056215849" xfId="1156"/>
    <cellStyle name="style1493056215878" xfId="1157"/>
    <cellStyle name="style1493056215905" xfId="1158"/>
    <cellStyle name="style1493056215932" xfId="1159"/>
    <cellStyle name="style1493056215971" xfId="1160"/>
    <cellStyle name="style1493056216006" xfId="1161"/>
    <cellStyle name="style1493056216035" xfId="1162"/>
    <cellStyle name="style1493056216064" xfId="1163"/>
    <cellStyle name="style1493056216094" xfId="1164"/>
    <cellStyle name="style1493056216241" xfId="1165"/>
    <cellStyle name="style1493056216393" xfId="1166"/>
    <cellStyle name="style1493057962664" xfId="1167"/>
    <cellStyle name="style1493057963288" xfId="1168"/>
    <cellStyle name="style1493057963320" xfId="1169"/>
    <cellStyle name="style1493057963346" xfId="1170"/>
    <cellStyle name="style1493057963381" xfId="1171"/>
    <cellStyle name="style1493057963416" xfId="1172"/>
    <cellStyle name="style1493057963458" xfId="1173"/>
    <cellStyle name="style1493057963484" xfId="1174"/>
    <cellStyle name="style1493057963511" xfId="1175"/>
    <cellStyle name="style1493057963538" xfId="1176"/>
    <cellStyle name="style1493057963572" xfId="1177"/>
    <cellStyle name="style1493057963608" xfId="1178"/>
    <cellStyle name="style1493057963635" xfId="1179"/>
    <cellStyle name="style1493057963661" xfId="1180"/>
    <cellStyle name="style1493057963696" xfId="1181"/>
    <cellStyle name="style1493057963730" xfId="1182"/>
    <cellStyle name="style1493057963764" xfId="1183"/>
    <cellStyle name="style1493057963790" xfId="1184"/>
    <cellStyle name="style1493057963861" xfId="1185"/>
    <cellStyle name="style1493057963888" xfId="1186"/>
    <cellStyle name="style1493057963914" xfId="1187"/>
    <cellStyle name="style1493057963941" xfId="1188"/>
    <cellStyle name="style1493057963975" xfId="1189"/>
    <cellStyle name="style1493057964010" xfId="1190"/>
    <cellStyle name="style1493057964037" xfId="1191"/>
    <cellStyle name="style1493059076880" xfId="1192"/>
    <cellStyle name="style1493059077505" xfId="1193"/>
    <cellStyle name="style1493059077536" xfId="1194"/>
    <cellStyle name="style1493059077562" xfId="1195"/>
    <cellStyle name="style1493059077597" xfId="1196"/>
    <cellStyle name="style1493059077632" xfId="1197"/>
    <cellStyle name="style1493059077667" xfId="1198"/>
    <cellStyle name="style1493059077693" xfId="1199"/>
    <cellStyle name="style1493059077720" xfId="1200"/>
    <cellStyle name="style1493059077746" xfId="1201"/>
    <cellStyle name="style1493059077781" xfId="1202"/>
    <cellStyle name="style1493059077817" xfId="1203"/>
    <cellStyle name="style1493059077844" xfId="1204"/>
    <cellStyle name="style1493059077870" xfId="1205"/>
    <cellStyle name="style1493059077905" xfId="1206"/>
    <cellStyle name="style1493059077941" xfId="1207"/>
    <cellStyle name="style1493059077975" xfId="1208"/>
    <cellStyle name="style1493059078012" xfId="1209"/>
    <cellStyle name="style1493059078039" xfId="1210"/>
    <cellStyle name="style1493059078074" xfId="1211"/>
    <cellStyle name="style1493059078128" xfId="1212"/>
    <cellStyle name="style1493059078155" xfId="1213"/>
    <cellStyle name="style1493059078182" xfId="1214"/>
    <cellStyle name="style1493059078216" xfId="1215"/>
    <cellStyle name="style1493059078251" xfId="1216"/>
    <cellStyle name="style1493059078277" xfId="1217"/>
    <cellStyle name="style1493063665176" xfId="1218"/>
    <cellStyle name="style1493063665241" xfId="1219"/>
    <cellStyle name="style1493063665307" xfId="1220"/>
    <cellStyle name="style1493063665342" xfId="1221"/>
    <cellStyle name="style1493063665378" xfId="1222"/>
    <cellStyle name="style1493063665413" xfId="1223"/>
    <cellStyle name="style1493063665621" xfId="1224"/>
    <cellStyle name="style1493063665654" xfId="1225"/>
    <cellStyle name="style1493063665715" xfId="1226"/>
    <cellStyle name="style1493063665794" xfId="1227"/>
    <cellStyle name="style1493063665848" xfId="1228"/>
    <cellStyle name="style1493063665955" xfId="1229"/>
    <cellStyle name="style1493063665989" xfId="1230"/>
    <cellStyle name="style1493063666079" xfId="1231"/>
    <cellStyle name="style1493063666114" xfId="1232"/>
    <cellStyle name="style1493063666149" xfId="1233"/>
    <cellStyle name="style1493063666506" xfId="1234"/>
    <cellStyle name="style1493063666541" xfId="1235"/>
    <cellStyle name="style1493063666575" xfId="1236"/>
    <cellStyle name="style1493063666685" xfId="1237"/>
    <cellStyle name="style1493063666711" xfId="1238"/>
    <cellStyle name="style1493063666737" xfId="1239"/>
    <cellStyle name="style1493063666841" xfId="1240"/>
    <cellStyle name="style1493063666867" xfId="1241"/>
    <cellStyle name="style1493063666893" xfId="1242"/>
    <cellStyle name="style1493063667006" xfId="1243"/>
    <cellStyle name="style1493063667033" xfId="1244"/>
    <cellStyle name="style1493063667059" xfId="1245"/>
    <cellStyle name="style1493063667173" xfId="1246"/>
    <cellStyle name="style1493063667731" xfId="1247"/>
    <cellStyle name="style1493063667758" xfId="1248"/>
    <cellStyle name="style1493063667785" xfId="1249"/>
    <cellStyle name="style1493063667812" xfId="1250"/>
    <cellStyle name="style1493063667839" xfId="1251"/>
    <cellStyle name="style1493063667875" xfId="1252"/>
    <cellStyle name="style1493063667901" xfId="1253"/>
    <cellStyle name="style1493063667928" xfId="1254"/>
    <cellStyle name="style1493063667963" xfId="1255"/>
    <cellStyle name="style1493063667989" xfId="1256"/>
    <cellStyle name="style1493063668024" xfId="1257"/>
    <cellStyle name="style1493063668059" xfId="1258"/>
    <cellStyle name="style1493063668089" xfId="1259"/>
    <cellStyle name="style1493063668192" xfId="1260"/>
    <cellStyle name="style1493063668222" xfId="1261"/>
    <cellStyle name="style1493063668249" xfId="1262"/>
    <cellStyle name="style1493063668393" xfId="1263"/>
    <cellStyle name="style1493063668547" xfId="1264"/>
    <cellStyle name="style1493063668582" xfId="1265"/>
    <cellStyle name="style1493063668608" xfId="1266"/>
    <cellStyle name="style1493063668635" xfId="1267"/>
    <cellStyle name="style1493063668661" xfId="1268"/>
    <cellStyle name="style1493063668687" xfId="1269"/>
    <cellStyle name="style1493064703012" xfId="1270"/>
    <cellStyle name="style1493064703896" xfId="1271"/>
    <cellStyle name="style1493064703929" xfId="1272"/>
    <cellStyle name="style1493064703956" xfId="1273"/>
    <cellStyle name="style1493064703998" xfId="1274"/>
    <cellStyle name="style1493064704035" xfId="1275"/>
    <cellStyle name="style1493064704073" xfId="1276"/>
    <cellStyle name="style1493064704099" xfId="1277"/>
    <cellStyle name="style1493064704126" xfId="1278"/>
    <cellStyle name="style1493064704154" xfId="1279"/>
    <cellStyle name="style1493064704188" xfId="1280"/>
    <cellStyle name="style1493064704223" xfId="1281"/>
    <cellStyle name="style1493064704249" xfId="1282"/>
    <cellStyle name="style1493064704275" xfId="1283"/>
    <cellStyle name="style1493064704310" xfId="1284"/>
    <cellStyle name="style1493064704345" xfId="1285"/>
    <cellStyle name="style1493064704380" xfId="1286"/>
    <cellStyle name="style1493064704407" xfId="1287"/>
    <cellStyle name="style1493064704433" xfId="1288"/>
    <cellStyle name="style1493064704478" xfId="1289"/>
    <cellStyle name="style1493064704505" xfId="1290"/>
    <cellStyle name="style1493064704532" xfId="1291"/>
    <cellStyle name="style1493064704567" xfId="1292"/>
    <cellStyle name="style1493064704602" xfId="1293"/>
    <cellStyle name="style1493064704628" xfId="1294"/>
    <cellStyle name="style1493222698507" xfId="1295"/>
    <cellStyle name="style1493222698682" xfId="1296"/>
    <cellStyle name="style1493222698989" xfId="1297"/>
    <cellStyle name="style1493222699021" xfId="1298"/>
    <cellStyle name="style1493222699437" xfId="1299"/>
    <cellStyle name="style1493222699474" xfId="1300"/>
    <cellStyle name="style1493222699509" xfId="1301"/>
    <cellStyle name="style1493222699543" xfId="1302"/>
    <cellStyle name="style1493222699730" xfId="1303"/>
    <cellStyle name="style1493222699763" xfId="1304"/>
    <cellStyle name="style1493222699789" xfId="1305"/>
    <cellStyle name="style1493222699893" xfId="1306"/>
    <cellStyle name="style1493222699919" xfId="1307"/>
    <cellStyle name="style1493222699981" xfId="1308"/>
    <cellStyle name="style1493222700008" xfId="1309"/>
    <cellStyle name="style1493222700097" xfId="1310"/>
    <cellStyle name="style1493222700123" xfId="1311"/>
    <cellStyle name="style1493222700185" xfId="1312"/>
    <cellStyle name="style1493222700240" xfId="1313"/>
    <cellStyle name="style1493222700990" xfId="1314"/>
    <cellStyle name="style1493222701020" xfId="1315"/>
    <cellStyle name="style1493222701099" xfId="1316"/>
    <cellStyle name="style1493222701179" xfId="1317"/>
    <cellStyle name="style1493222701234" xfId="1318"/>
    <cellStyle name="style1493222701306" xfId="1319"/>
    <cellStyle name="style1493222950791" xfId="1320"/>
    <cellStyle name="style1493222950859" xfId="1321"/>
    <cellStyle name="style1493222950894" xfId="1322"/>
    <cellStyle name="style1493222951345" xfId="1323"/>
    <cellStyle name="style1493222951382" xfId="1324"/>
    <cellStyle name="style1493222951416" xfId="1325"/>
    <cellStyle name="style1493222951611" xfId="1326"/>
    <cellStyle name="style1493222951642" xfId="1327"/>
    <cellStyle name="style1493222951704" xfId="1328"/>
    <cellStyle name="style1493222951819" xfId="1329"/>
    <cellStyle name="style1493222951942" xfId="1330"/>
    <cellStyle name="style1493222951977" xfId="1331"/>
    <cellStyle name="style1493222952067" xfId="1332"/>
    <cellStyle name="style1493222952103" xfId="1333"/>
    <cellStyle name="style1493222952140" xfId="1334"/>
    <cellStyle name="style1493222952191" xfId="1335"/>
    <cellStyle name="style1493222952227" xfId="1336"/>
    <cellStyle name="style1493222952262" xfId="1337"/>
    <cellStyle name="style1493222952396" xfId="1338"/>
    <cellStyle name="style1493222952423" xfId="1339"/>
    <cellStyle name="style1493222952449" xfId="1340"/>
    <cellStyle name="style1493222952555" xfId="1341"/>
    <cellStyle name="style1493222952581" xfId="1342"/>
    <cellStyle name="style1493222952608" xfId="1343"/>
    <cellStyle name="style1493222952644" xfId="1344"/>
    <cellStyle name="style1493222952671" xfId="1345"/>
    <cellStyle name="style1493222952740" xfId="1346"/>
    <cellStyle name="style1493222952766" xfId="1347"/>
    <cellStyle name="style1493222952808" xfId="1348"/>
    <cellStyle name="style1493222952844" xfId="1349"/>
    <cellStyle name="style1493222952968" xfId="1350"/>
    <cellStyle name="style1493222953596" xfId="1351"/>
    <cellStyle name="style1493222953623" xfId="1352"/>
    <cellStyle name="style1493222953653" xfId="1353"/>
    <cellStyle name="style1493222953679" xfId="1354"/>
    <cellStyle name="style1493222953708" xfId="1355"/>
    <cellStyle name="style1493222953735" xfId="1356"/>
    <cellStyle name="style1493222953761" xfId="1357"/>
    <cellStyle name="style1493222953787" xfId="1358"/>
    <cellStyle name="style1493222953813" xfId="1359"/>
    <cellStyle name="style1493222953847" xfId="1360"/>
    <cellStyle name="style1493222953941" xfId="1361"/>
    <cellStyle name="style1493222953970" xfId="1362"/>
    <cellStyle name="style1493224701031" xfId="1363"/>
    <cellStyle name="style1493224701062" xfId="1364"/>
    <cellStyle name="style1493224701138" xfId="1365"/>
    <cellStyle name="style1493224701175" xfId="1366"/>
    <cellStyle name="style1493224701210" xfId="1367"/>
    <cellStyle name="style1493224701246" xfId="1368"/>
    <cellStyle name="style1493224701280" xfId="1369"/>
    <cellStyle name="style1493224701474" xfId="1370"/>
    <cellStyle name="style1493224701875" xfId="1371"/>
    <cellStyle name="style1493224701990" xfId="1372"/>
    <cellStyle name="style1493224702097" xfId="1373"/>
    <cellStyle name="style1493224702132" xfId="1374"/>
    <cellStyle name="style1493224702239" xfId="1375"/>
    <cellStyle name="style1493224702276" xfId="1376"/>
    <cellStyle name="style1493224702323" xfId="1377"/>
    <cellStyle name="style1493224702360" xfId="1378"/>
    <cellStyle name="style1493224702395" xfId="1379"/>
    <cellStyle name="style1493224702449" xfId="1380"/>
    <cellStyle name="style1493224702555" xfId="1381"/>
    <cellStyle name="style1493224702581" xfId="1382"/>
    <cellStyle name="style1493224702607" xfId="1383"/>
    <cellStyle name="style1493224702718" xfId="1384"/>
    <cellStyle name="style1493224702744" xfId="1385"/>
    <cellStyle name="style1493224702770" xfId="1386"/>
    <cellStyle name="style1493224702874" xfId="1387"/>
    <cellStyle name="style1493224702901" xfId="1388"/>
    <cellStyle name="style1493224702935" xfId="1389"/>
    <cellStyle name="style1493224703064" xfId="1390"/>
    <cellStyle name="style1493224703674" xfId="1391"/>
    <cellStyle name="style1493224703701" xfId="1392"/>
    <cellStyle name="style1493224703727" xfId="1393"/>
    <cellStyle name="style1493224703755" xfId="1394"/>
    <cellStyle name="style1493224703782" xfId="1395"/>
    <cellStyle name="style1493224703817" xfId="1396"/>
    <cellStyle name="style1493224703846" xfId="1397"/>
    <cellStyle name="style1493224703874" xfId="1398"/>
    <cellStyle name="style1493224703900" xfId="1399"/>
    <cellStyle name="style1493224703926" xfId="1400"/>
    <cellStyle name="style1493224703963" xfId="1401"/>
    <cellStyle name="style1493224703999" xfId="1402"/>
    <cellStyle name="style1493224704026" xfId="1403"/>
    <cellStyle name="style1493224704071" xfId="1404"/>
    <cellStyle name="style1493224704105" xfId="1405"/>
    <cellStyle name="style1493224704132" xfId="1406"/>
    <cellStyle name="style1493224704163" xfId="1407"/>
    <cellStyle name="style1493224704191" xfId="1408"/>
    <cellStyle name="style1493224704221" xfId="1409"/>
    <cellStyle name="style1493224704256" xfId="1410"/>
    <cellStyle name="style1493224704291" xfId="1411"/>
    <cellStyle name="style1493224704636" xfId="1412"/>
    <cellStyle name="style1493224704675" xfId="1413"/>
    <cellStyle name="style1493224704704" xfId="1414"/>
    <cellStyle name="style1493224704736" xfId="1415"/>
    <cellStyle name="style1493224704773" xfId="1416"/>
    <cellStyle name="style1493226907269" xfId="1417"/>
    <cellStyle name="style1493226907308" xfId="1418"/>
    <cellStyle name="style1493226907905" xfId="1419"/>
    <cellStyle name="style1493226907937" xfId="1420"/>
    <cellStyle name="style1493226907963" xfId="1421"/>
    <cellStyle name="style1493226907997" xfId="1422"/>
    <cellStyle name="style1493226908033" xfId="1423"/>
    <cellStyle name="style1493226908068" xfId="1424"/>
    <cellStyle name="style1493226908094" xfId="1425"/>
    <cellStyle name="style1493226908121" xfId="1426"/>
    <cellStyle name="style1493226908149" xfId="1427"/>
    <cellStyle name="style1493226908194" xfId="1428"/>
    <cellStyle name="style1493226908248" xfId="1429"/>
    <cellStyle name="style1493226908273" xfId="1430"/>
    <cellStyle name="style1493226908300" xfId="1431"/>
    <cellStyle name="style1493226908337" xfId="1432"/>
    <cellStyle name="style1493226908370" xfId="1433"/>
    <cellStyle name="style1493226908419" xfId="1434"/>
    <cellStyle name="style1493226908445" xfId="1435"/>
    <cellStyle name="style1493226908472" xfId="1436"/>
    <cellStyle name="style1493226908511" xfId="1437"/>
    <cellStyle name="style1493226908540" xfId="1438"/>
    <cellStyle name="style1493226908566" xfId="1439"/>
    <cellStyle name="style1493226908592" xfId="1440"/>
    <cellStyle name="style1493226908626" xfId="1441"/>
    <cellStyle name="style1493226908661" xfId="1442"/>
    <cellStyle name="style1493226908687" xfId="1443"/>
    <cellStyle name="style1493232224808" xfId="1444"/>
    <cellStyle name="style1493232224841" xfId="1445"/>
    <cellStyle name="style1493232225454" xfId="1446"/>
    <cellStyle name="style1493232225485" xfId="1447"/>
    <cellStyle name="style1493232225511" xfId="1448"/>
    <cellStyle name="style1493232225546" xfId="1449"/>
    <cellStyle name="style1493232225581" xfId="1450"/>
    <cellStyle name="style1493232225615" xfId="1451"/>
    <cellStyle name="style1493232225641" xfId="1452"/>
    <cellStyle name="style1493232225668" xfId="1453"/>
    <cellStyle name="style1493232225696" xfId="1454"/>
    <cellStyle name="style1493232225730" xfId="1455"/>
    <cellStyle name="style1493232225765" xfId="1456"/>
    <cellStyle name="style1493232225802" xfId="1457"/>
    <cellStyle name="style1493232225828" xfId="1458"/>
    <cellStyle name="style1493232225862" xfId="1459"/>
    <cellStyle name="style1493232225897" xfId="1460"/>
    <cellStyle name="style1493232225931" xfId="1461"/>
    <cellStyle name="style1493232225957" xfId="1462"/>
    <cellStyle name="style1493232225985" xfId="1463"/>
    <cellStyle name="style1493232226023" xfId="1464"/>
    <cellStyle name="style1493232226050" xfId="1465"/>
    <cellStyle name="style1493232226077" xfId="1466"/>
    <cellStyle name="style1493232226106" xfId="1467"/>
    <cellStyle name="style1493232226145" xfId="1468"/>
    <cellStyle name="style1493232226183" xfId="1469"/>
    <cellStyle name="style1493232226221" xfId="1470"/>
    <cellStyle name="style1493232226268" xfId="1471"/>
    <cellStyle name="style1493233079819" xfId="1472"/>
    <cellStyle name="style1493233080382" xfId="1473"/>
    <cellStyle name="style1493233080415" xfId="1474"/>
    <cellStyle name="style1493233080441" xfId="1475"/>
    <cellStyle name="style1493233080475" xfId="1476"/>
    <cellStyle name="style1493233080509" xfId="1477"/>
    <cellStyle name="style1493233080544" xfId="1478"/>
    <cellStyle name="style1493233080570" xfId="1479"/>
    <cellStyle name="style1493233080596" xfId="1480"/>
    <cellStyle name="style1493233080631" xfId="1481"/>
    <cellStyle name="style1493233080665" xfId="1482"/>
    <cellStyle name="style1493233080699" xfId="1483"/>
    <cellStyle name="style1493233080725" xfId="1484"/>
    <cellStyle name="style1493233080751" xfId="1485"/>
    <cellStyle name="style1493233080785" xfId="1486"/>
    <cellStyle name="style1493233080819" xfId="1487"/>
    <cellStyle name="style1493233080853" xfId="1488"/>
    <cellStyle name="style1493233080879" xfId="1489"/>
    <cellStyle name="style1493233080905" xfId="1490"/>
    <cellStyle name="style1493233080939" xfId="1491"/>
    <cellStyle name="style1493233080966" xfId="1492"/>
    <cellStyle name="style1493233080991" xfId="1493"/>
    <cellStyle name="style1493233081026" xfId="1494"/>
    <cellStyle name="style1493233081053" xfId="1495"/>
    <cellStyle name="style1493233081087" xfId="1496"/>
    <cellStyle name="style1493233081121" xfId="1497"/>
    <cellStyle name="style1493233081147" xfId="1498"/>
    <cellStyle name="style1493234824781" xfId="1499"/>
    <cellStyle name="style1493234825385" xfId="1500"/>
    <cellStyle name="style1493234825416" xfId="1501"/>
    <cellStyle name="style1493234825442" xfId="1502"/>
    <cellStyle name="style1493234825476" xfId="1503"/>
    <cellStyle name="style1493234825510" xfId="1504"/>
    <cellStyle name="style1493234825554" xfId="1505"/>
    <cellStyle name="style1493234825580" xfId="1506"/>
    <cellStyle name="style1493234825607" xfId="1507"/>
    <cellStyle name="style1493234825633" xfId="1508"/>
    <cellStyle name="style1493234825667" xfId="1509"/>
    <cellStyle name="style1493234825701" xfId="1510"/>
    <cellStyle name="style1493234825727" xfId="1511"/>
    <cellStyle name="style1493234825753" xfId="1512"/>
    <cellStyle name="style1493234825788" xfId="1513"/>
    <cellStyle name="style1493234825821" xfId="1514"/>
    <cellStyle name="style1493234825865" xfId="1515"/>
    <cellStyle name="style1493234825891" xfId="1516"/>
    <cellStyle name="style1493234825918" xfId="1517"/>
    <cellStyle name="style1493234825953" xfId="1518"/>
    <cellStyle name="style1493234825981" xfId="1519"/>
    <cellStyle name="style1493234826008" xfId="1520"/>
    <cellStyle name="style1493234826034" xfId="1521"/>
    <cellStyle name="style1493234826068" xfId="1522"/>
    <cellStyle name="style1493234826102" xfId="1523"/>
    <cellStyle name="style1493234826128" xfId="1524"/>
    <cellStyle name="style1493234826192" xfId="1525"/>
    <cellStyle name="style1493239222804" xfId="1526"/>
    <cellStyle name="style1493239223395" xfId="1527"/>
    <cellStyle name="style1493239223427" xfId="1528"/>
    <cellStyle name="style1493239223453" xfId="1529"/>
    <cellStyle name="style1493239223501" xfId="1530"/>
    <cellStyle name="style1493239223538" xfId="1531"/>
    <cellStyle name="style1493239223573" xfId="1532"/>
    <cellStyle name="style1493239223600" xfId="1533"/>
    <cellStyle name="style1493239223627" xfId="1534"/>
    <cellStyle name="style1493239223654" xfId="1535"/>
    <cellStyle name="style1493239223688" xfId="1536"/>
    <cellStyle name="style1493239223723" xfId="1537"/>
    <cellStyle name="style1493239223750" xfId="1538"/>
    <cellStyle name="style1493239223791" xfId="1539"/>
    <cellStyle name="style1493239223827" xfId="1540"/>
    <cellStyle name="style1493239223862" xfId="1541"/>
    <cellStyle name="style1493239223903" xfId="1542"/>
    <cellStyle name="style1493239223931" xfId="1543"/>
    <cellStyle name="style1493239223959" xfId="1544"/>
    <cellStyle name="style1493239223997" xfId="1545"/>
    <cellStyle name="style1493239224029" xfId="1546"/>
    <cellStyle name="style1493239224057" xfId="1547"/>
    <cellStyle name="style1493239224086" xfId="1548"/>
    <cellStyle name="style1493239224122" xfId="1549"/>
    <cellStyle name="style1493239224168" xfId="1550"/>
    <cellStyle name="style1493239224194" xfId="1551"/>
    <cellStyle name="style1493239224228" xfId="1552"/>
    <cellStyle name="style1493311716129" xfId="1553"/>
    <cellStyle name="style1493311716195" xfId="1554"/>
    <cellStyle name="style1493311716230" xfId="1555"/>
    <cellStyle name="style1493311716265" xfId="1556"/>
    <cellStyle name="style1493311716301" xfId="1557"/>
    <cellStyle name="style1493311716335" xfId="1558"/>
    <cellStyle name="style1493311716532" xfId="1559"/>
    <cellStyle name="style1493311716928" xfId="1560"/>
    <cellStyle name="style1493311717054" xfId="1561"/>
    <cellStyle name="style1493311717089" xfId="1562"/>
    <cellStyle name="style1493311717124" xfId="1563"/>
    <cellStyle name="style1493311717159" xfId="1564"/>
    <cellStyle name="style1493311717194" xfId="1565"/>
    <cellStyle name="style1493311717231" xfId="1566"/>
    <cellStyle name="style1493311717337" xfId="1567"/>
    <cellStyle name="style1493311717363" xfId="1568"/>
    <cellStyle name="style1493311717405" xfId="1569"/>
    <cellStyle name="style1493311717513" xfId="1570"/>
    <cellStyle name="style1493311717540" xfId="1571"/>
    <cellStyle name="style1493311717566" xfId="1572"/>
    <cellStyle name="style1493311717601" xfId="1573"/>
    <cellStyle name="style1493311717629" xfId="1574"/>
    <cellStyle name="style1493311717697" xfId="1575"/>
    <cellStyle name="style1493311717723" xfId="1576"/>
    <cellStyle name="style1493311717750" xfId="1577"/>
    <cellStyle name="style1493311717787" xfId="1578"/>
    <cellStyle name="style1493311717988" xfId="1579"/>
    <cellStyle name="style1493311718015" xfId="1580"/>
    <cellStyle name="style1493311718042" xfId="1581"/>
    <cellStyle name="style1493311718068" xfId="1582"/>
    <cellStyle name="style1493311718096" xfId="1583"/>
    <cellStyle name="style1493311718122" xfId="1584"/>
    <cellStyle name="style1493311718155" xfId="1585"/>
    <cellStyle name="style1493311718182" xfId="1586"/>
    <cellStyle name="style1493311718209" xfId="1587"/>
    <cellStyle name="style1493311718236" xfId="1588"/>
    <cellStyle name="style1493311718265" xfId="1589"/>
    <cellStyle name="style1493311718293" xfId="1590"/>
    <cellStyle name="style1493311718319" xfId="1591"/>
    <cellStyle name="style1493311718432" xfId="1592"/>
    <cellStyle name="style1493311718460" xfId="1593"/>
    <cellStyle name="style1493312850994" xfId="1594"/>
    <cellStyle name="style1493312851582" xfId="1595"/>
    <cellStyle name="style1493312851614" xfId="1596"/>
    <cellStyle name="style1493312851640" xfId="1597"/>
    <cellStyle name="style1493312851674" xfId="1598"/>
    <cellStyle name="style1493312851710" xfId="1599"/>
    <cellStyle name="style1493312851744" xfId="1600"/>
    <cellStyle name="style1493312851770" xfId="1601"/>
    <cellStyle name="style1493312851812" xfId="1602"/>
    <cellStyle name="style1493312851838" xfId="1603"/>
    <cellStyle name="style1493312851872" xfId="1604"/>
    <cellStyle name="style1493312851907" xfId="1605"/>
    <cellStyle name="style1493312851932" xfId="1606"/>
    <cellStyle name="style1493312851961" xfId="1607"/>
    <cellStyle name="style1493312851998" xfId="1608"/>
    <cellStyle name="style1493312852034" xfId="1609"/>
    <cellStyle name="style1493312852070" xfId="1610"/>
    <cellStyle name="style1493312852097" xfId="1611"/>
    <cellStyle name="style1493312852123" xfId="1612"/>
    <cellStyle name="style1493312852157" xfId="1613"/>
    <cellStyle name="style1493312852185" xfId="1614"/>
    <cellStyle name="style1493312852211" xfId="1615"/>
    <cellStyle name="style1493312852238" xfId="1616"/>
    <cellStyle name="style1493312852271" xfId="1617"/>
    <cellStyle name="style1493312852305" xfId="1618"/>
    <cellStyle name="style1493312852331" xfId="1619"/>
    <cellStyle name="style1493314209284" xfId="1620"/>
    <cellStyle name="style1493314209934" xfId="1621"/>
    <cellStyle name="style1493314209969" xfId="1622"/>
    <cellStyle name="style1493314210001" xfId="1623"/>
    <cellStyle name="style1493314210036" xfId="1624"/>
    <cellStyle name="style1493314210070" xfId="1625"/>
    <cellStyle name="style1493314210105" xfId="1626"/>
    <cellStyle name="style1493314210131" xfId="1627"/>
    <cellStyle name="style1493314210158" xfId="1628"/>
    <cellStyle name="style1493314210185" xfId="1629"/>
    <cellStyle name="style1493314210219" xfId="1630"/>
    <cellStyle name="style1493314210624" xfId="1631"/>
    <cellStyle name="style1493314210650" xfId="1632"/>
    <cellStyle name="style1493314210675" xfId="1633"/>
    <cellStyle name="style1493314210710" xfId="1634"/>
    <cellStyle name="style1493314210744" xfId="1635"/>
    <cellStyle name="style1493314210778" xfId="1636"/>
    <cellStyle name="style1493314210805" xfId="1637"/>
    <cellStyle name="style1493314210831" xfId="1638"/>
    <cellStyle name="style1493314210867" xfId="1639"/>
    <cellStyle name="style1493314210892" xfId="1640"/>
    <cellStyle name="style1493314210918" xfId="1641"/>
    <cellStyle name="style1493314210952" xfId="1642"/>
    <cellStyle name="style1493314210987" xfId="1643"/>
    <cellStyle name="style1493314211013" xfId="1644"/>
    <cellStyle name="style1493317507123" xfId="1645"/>
    <cellStyle name="style1493317507256" xfId="1646"/>
    <cellStyle name="style1493317507296" xfId="1647"/>
    <cellStyle name="style1493317507338" xfId="1648"/>
    <cellStyle name="style1493317507376" xfId="1649"/>
    <cellStyle name="style1493317508038" xfId="1650"/>
    <cellStyle name="style1493317508206" xfId="1651"/>
    <cellStyle name="style1493317508665" xfId="1652"/>
    <cellStyle name="style1493317508709" xfId="1653"/>
    <cellStyle name="style1493317508818" xfId="1654"/>
    <cellStyle name="style1493317508895" xfId="1655"/>
    <cellStyle name="style1493317509022" xfId="1656"/>
    <cellStyle name="style1493317509065" xfId="1657"/>
    <cellStyle name="style1493317509099" xfId="1658"/>
    <cellStyle name="style1493317509134" xfId="1659"/>
    <cellStyle name="style1493317509349" xfId="1660"/>
    <cellStyle name="style1493317509376" xfId="1661"/>
    <cellStyle name="style1493317509402" xfId="1662"/>
    <cellStyle name="style1493317509428" xfId="1663"/>
    <cellStyle name="style1493317509507" xfId="1664"/>
    <cellStyle name="style1493317509533" xfId="1665"/>
    <cellStyle name="style1493317509571" xfId="1666"/>
    <cellStyle name="style1493317509598" xfId="1667"/>
    <cellStyle name="style1493317509626" xfId="1668"/>
    <cellStyle name="style1493317509653" xfId="1669"/>
    <cellStyle name="style1493317509680" xfId="1670"/>
    <cellStyle name="style1493317509707" xfId="1671"/>
    <cellStyle name="style1493317509735" xfId="1672"/>
    <cellStyle name="style1493317509763" xfId="1673"/>
    <cellStyle name="style1493317509790" xfId="1674"/>
    <cellStyle name="style1493325097678" xfId="1675"/>
    <cellStyle name="style1493325098661" xfId="1676"/>
    <cellStyle name="style1493325098695" xfId="1677"/>
    <cellStyle name="style1493325098725" xfId="1678"/>
    <cellStyle name="style1493325098776" xfId="1679"/>
    <cellStyle name="style1493325098812" xfId="1680"/>
    <cellStyle name="style1493325098846" xfId="1681"/>
    <cellStyle name="style1493325098872" xfId="1682"/>
    <cellStyle name="style1493325098898" xfId="1683"/>
    <cellStyle name="style1493325098925" xfId="1684"/>
    <cellStyle name="style1493325098959" xfId="1685"/>
    <cellStyle name="style1493325098993" xfId="1686"/>
    <cellStyle name="style1493325099019" xfId="1687"/>
    <cellStyle name="style1493325099046" xfId="1688"/>
    <cellStyle name="style1493325099080" xfId="1689"/>
    <cellStyle name="style1493325099114" xfId="1690"/>
    <cellStyle name="style1493325099149" xfId="1691"/>
    <cellStyle name="style1493325099175" xfId="1692"/>
    <cellStyle name="style1493325099214" xfId="1693"/>
    <cellStyle name="style1493325099249" xfId="1694"/>
    <cellStyle name="style1493325099277" xfId="1695"/>
    <cellStyle name="style1493325099304" xfId="1696"/>
    <cellStyle name="style1493325099330" xfId="1697"/>
    <cellStyle name="style1493325099365" xfId="1698"/>
    <cellStyle name="style1493325099400" xfId="1699"/>
    <cellStyle name="style1493325099427" xfId="1700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3"/>
  <sheetViews>
    <sheetView tabSelected="1" workbookViewId="0">
      <selection activeCell="A2" sqref="A2"/>
    </sheetView>
  </sheetViews>
  <sheetFormatPr baseColWidth="10" defaultRowHeight="16" x14ac:dyDescent="0.2"/>
  <cols>
    <col min="1" max="1" width="16.33203125" customWidth="1"/>
    <col min="2" max="2" width="17.5" customWidth="1"/>
    <col min="3" max="3" width="17" customWidth="1"/>
    <col min="4" max="4" width="33.1640625" customWidth="1"/>
    <col min="5" max="5" width="32" customWidth="1"/>
    <col min="6" max="6" width="19.1640625" customWidth="1"/>
    <col min="7" max="7" width="17.33203125" customWidth="1"/>
    <col min="8" max="8" width="14.83203125" customWidth="1"/>
    <col min="11" max="11" width="15.1640625" customWidth="1"/>
    <col min="14" max="14" width="16.83203125" customWidth="1"/>
    <col min="15" max="15" width="18.33203125" customWidth="1"/>
    <col min="16" max="16" width="22.5" customWidth="1"/>
    <col min="17" max="17" width="22.83203125" customWidth="1"/>
    <col min="18" max="18" width="19.5" customWidth="1"/>
    <col min="19" max="19" width="29.83203125" customWidth="1"/>
    <col min="20" max="20" width="17.1640625" customWidth="1"/>
    <col min="21" max="21" width="23.83203125" customWidth="1"/>
    <col min="25" max="25" width="12.6640625" customWidth="1"/>
    <col min="27" max="27" width="23.83203125" customWidth="1"/>
    <col min="30" max="30" width="24.1640625" customWidth="1"/>
    <col min="36" max="36" width="24.1640625" customWidth="1"/>
  </cols>
  <sheetData>
    <row r="1" spans="1:26" ht="25" x14ac:dyDescent="0.25">
      <c r="A1" s="1" t="s">
        <v>0</v>
      </c>
      <c r="B1" s="2"/>
      <c r="C1" s="2"/>
      <c r="D1" s="3"/>
    </row>
    <row r="3" spans="1:26" s="5" customFormat="1" ht="25" x14ac:dyDescent="0.25">
      <c r="A3" s="4" t="s">
        <v>1</v>
      </c>
    </row>
    <row r="5" spans="1:26" x14ac:dyDescent="0.2">
      <c r="B5" s="6" t="s">
        <v>2</v>
      </c>
      <c r="C5" s="7"/>
      <c r="K5" s="8" t="s">
        <v>3</v>
      </c>
      <c r="T5" s="9" t="s">
        <v>4</v>
      </c>
    </row>
    <row r="6" spans="1:26" ht="23" x14ac:dyDescent="0.25">
      <c r="A6" s="10" t="s">
        <v>5</v>
      </c>
      <c r="B6" t="s">
        <v>6</v>
      </c>
      <c r="C6" t="s">
        <v>7</v>
      </c>
      <c r="D6" t="s">
        <v>8</v>
      </c>
      <c r="F6" t="s">
        <v>9</v>
      </c>
      <c r="G6" t="s">
        <v>10</v>
      </c>
      <c r="H6" t="s">
        <v>11</v>
      </c>
      <c r="J6" t="s">
        <v>5</v>
      </c>
      <c r="K6" t="s">
        <v>12</v>
      </c>
      <c r="L6" t="s">
        <v>13</v>
      </c>
      <c r="M6" t="s">
        <v>14</v>
      </c>
      <c r="O6" t="s">
        <v>9</v>
      </c>
      <c r="P6" t="s">
        <v>10</v>
      </c>
      <c r="Q6" t="s">
        <v>11</v>
      </c>
      <c r="S6" t="s">
        <v>5</v>
      </c>
      <c r="T6" t="s">
        <v>12</v>
      </c>
      <c r="U6" t="s">
        <v>13</v>
      </c>
      <c r="V6" t="s">
        <v>14</v>
      </c>
      <c r="X6" t="s">
        <v>9</v>
      </c>
      <c r="Y6" t="s">
        <v>10</v>
      </c>
      <c r="Z6" t="s">
        <v>11</v>
      </c>
    </row>
    <row r="7" spans="1:26" x14ac:dyDescent="0.2">
      <c r="A7">
        <v>3662</v>
      </c>
      <c r="B7">
        <v>5.57</v>
      </c>
      <c r="C7">
        <v>8.02</v>
      </c>
      <c r="D7">
        <v>10</v>
      </c>
      <c r="F7">
        <v>0</v>
      </c>
      <c r="G7">
        <v>0</v>
      </c>
      <c r="H7">
        <v>0</v>
      </c>
      <c r="J7">
        <v>3662</v>
      </c>
      <c r="K7">
        <v>8.8699999999999992</v>
      </c>
      <c r="L7">
        <v>9.75</v>
      </c>
      <c r="M7">
        <v>10</v>
      </c>
      <c r="O7">
        <v>1</v>
      </c>
      <c r="P7">
        <v>0</v>
      </c>
      <c r="Q7">
        <v>0</v>
      </c>
      <c r="S7">
        <v>3662</v>
      </c>
      <c r="T7">
        <v>6.15</v>
      </c>
      <c r="U7">
        <v>10</v>
      </c>
      <c r="V7">
        <v>10</v>
      </c>
      <c r="X7">
        <v>1</v>
      </c>
      <c r="Y7">
        <v>0</v>
      </c>
      <c r="Z7">
        <v>0</v>
      </c>
    </row>
    <row r="8" spans="1:26" x14ac:dyDescent="0.2">
      <c r="A8">
        <v>3705</v>
      </c>
      <c r="B8">
        <v>5.85</v>
      </c>
      <c r="C8">
        <v>7.92</v>
      </c>
      <c r="D8">
        <v>10</v>
      </c>
      <c r="F8">
        <v>0</v>
      </c>
      <c r="G8">
        <v>0</v>
      </c>
      <c r="H8">
        <v>0</v>
      </c>
      <c r="J8">
        <v>3705</v>
      </c>
      <c r="K8">
        <v>10</v>
      </c>
      <c r="L8">
        <v>8.4700000000000006</v>
      </c>
      <c r="M8">
        <v>10</v>
      </c>
      <c r="O8">
        <v>0</v>
      </c>
      <c r="P8">
        <v>0</v>
      </c>
      <c r="Q8">
        <v>0</v>
      </c>
      <c r="S8">
        <v>3705</v>
      </c>
      <c r="T8">
        <v>10</v>
      </c>
      <c r="U8">
        <v>10</v>
      </c>
      <c r="V8">
        <v>10</v>
      </c>
      <c r="X8">
        <v>0</v>
      </c>
      <c r="Y8">
        <v>0</v>
      </c>
      <c r="Z8">
        <v>0</v>
      </c>
    </row>
    <row r="9" spans="1:26" x14ac:dyDescent="0.2">
      <c r="A9">
        <v>3713</v>
      </c>
      <c r="B9">
        <v>10</v>
      </c>
      <c r="C9">
        <v>6.98</v>
      </c>
      <c r="D9">
        <v>10</v>
      </c>
      <c r="F9">
        <v>0</v>
      </c>
      <c r="G9">
        <v>0</v>
      </c>
      <c r="H9">
        <v>0</v>
      </c>
      <c r="J9">
        <v>3713</v>
      </c>
      <c r="K9">
        <v>5.73</v>
      </c>
      <c r="L9">
        <v>10</v>
      </c>
      <c r="M9">
        <v>10</v>
      </c>
      <c r="O9">
        <v>0</v>
      </c>
      <c r="P9">
        <v>0</v>
      </c>
      <c r="Q9">
        <v>0</v>
      </c>
      <c r="S9">
        <v>3713</v>
      </c>
      <c r="T9">
        <v>9.35</v>
      </c>
      <c r="U9">
        <v>10</v>
      </c>
      <c r="V9">
        <v>7.32</v>
      </c>
      <c r="X9">
        <v>1</v>
      </c>
      <c r="Y9">
        <v>0</v>
      </c>
      <c r="Z9">
        <v>0</v>
      </c>
    </row>
    <row r="10" spans="1:26" x14ac:dyDescent="0.2">
      <c r="A10">
        <v>3721</v>
      </c>
      <c r="B10">
        <v>7.55</v>
      </c>
      <c r="C10">
        <v>10</v>
      </c>
      <c r="D10">
        <v>10</v>
      </c>
      <c r="F10">
        <v>0</v>
      </c>
      <c r="G10">
        <v>0</v>
      </c>
      <c r="H10">
        <v>0</v>
      </c>
      <c r="J10">
        <v>3721</v>
      </c>
      <c r="K10">
        <v>8.1199999999999992</v>
      </c>
      <c r="L10">
        <v>10</v>
      </c>
      <c r="M10">
        <v>10</v>
      </c>
      <c r="O10">
        <v>1</v>
      </c>
      <c r="P10">
        <v>0</v>
      </c>
      <c r="Q10">
        <v>0</v>
      </c>
      <c r="S10">
        <v>3721</v>
      </c>
      <c r="T10">
        <v>10</v>
      </c>
      <c r="U10">
        <v>10</v>
      </c>
      <c r="V10">
        <v>10</v>
      </c>
      <c r="X10">
        <v>0</v>
      </c>
      <c r="Y10">
        <v>0</v>
      </c>
      <c r="Z10">
        <v>0</v>
      </c>
    </row>
    <row r="11" spans="1:26" x14ac:dyDescent="0.2">
      <c r="A11">
        <v>3724</v>
      </c>
      <c r="B11">
        <v>6.05</v>
      </c>
      <c r="C11">
        <v>4.9000000000000004</v>
      </c>
      <c r="D11">
        <v>8.8699999999999992</v>
      </c>
      <c r="F11">
        <v>0</v>
      </c>
      <c r="G11">
        <v>3</v>
      </c>
      <c r="H11">
        <v>0</v>
      </c>
      <c r="J11">
        <v>3724</v>
      </c>
      <c r="K11">
        <v>7</v>
      </c>
      <c r="L11">
        <v>7.5</v>
      </c>
      <c r="M11">
        <v>10</v>
      </c>
      <c r="O11">
        <v>4</v>
      </c>
      <c r="P11">
        <v>0</v>
      </c>
      <c r="Q11">
        <v>0</v>
      </c>
      <c r="S11">
        <v>3724</v>
      </c>
      <c r="T11">
        <v>7.55</v>
      </c>
      <c r="U11">
        <v>10</v>
      </c>
      <c r="V11">
        <v>10</v>
      </c>
      <c r="X11">
        <v>0</v>
      </c>
      <c r="Y11">
        <v>0</v>
      </c>
      <c r="Z11">
        <v>0</v>
      </c>
    </row>
    <row r="12" spans="1:26" x14ac:dyDescent="0.2">
      <c r="A12">
        <v>3729</v>
      </c>
      <c r="B12">
        <v>7.46</v>
      </c>
      <c r="C12">
        <v>10</v>
      </c>
      <c r="D12">
        <v>10</v>
      </c>
      <c r="F12">
        <v>0</v>
      </c>
      <c r="G12">
        <v>0</v>
      </c>
      <c r="H12">
        <v>0</v>
      </c>
      <c r="J12">
        <v>3729</v>
      </c>
      <c r="K12">
        <v>10</v>
      </c>
      <c r="L12">
        <v>10</v>
      </c>
      <c r="M12">
        <v>10</v>
      </c>
      <c r="O12">
        <v>0</v>
      </c>
      <c r="P12">
        <v>0</v>
      </c>
      <c r="Q12">
        <v>0</v>
      </c>
      <c r="S12">
        <v>3729</v>
      </c>
      <c r="T12">
        <v>10</v>
      </c>
      <c r="U12">
        <v>10</v>
      </c>
      <c r="V12">
        <v>10</v>
      </c>
      <c r="X12">
        <v>0</v>
      </c>
      <c r="Y12">
        <v>0</v>
      </c>
      <c r="Z12">
        <v>0</v>
      </c>
    </row>
    <row r="13" spans="1:26" x14ac:dyDescent="0.2">
      <c r="A13">
        <v>3742</v>
      </c>
      <c r="B13">
        <v>10</v>
      </c>
      <c r="C13">
        <v>10</v>
      </c>
      <c r="D13">
        <v>10</v>
      </c>
      <c r="F13">
        <v>0</v>
      </c>
      <c r="G13">
        <v>0</v>
      </c>
      <c r="H13">
        <v>0</v>
      </c>
      <c r="J13">
        <v>3742</v>
      </c>
      <c r="K13">
        <v>10</v>
      </c>
      <c r="L13">
        <v>10</v>
      </c>
      <c r="M13">
        <v>10</v>
      </c>
      <c r="O13">
        <v>0</v>
      </c>
      <c r="P13">
        <v>0</v>
      </c>
      <c r="Q13">
        <v>0</v>
      </c>
      <c r="S13">
        <v>3742</v>
      </c>
      <c r="T13">
        <v>10</v>
      </c>
      <c r="U13">
        <v>10</v>
      </c>
      <c r="V13">
        <v>10</v>
      </c>
      <c r="X13">
        <v>0</v>
      </c>
      <c r="Y13">
        <v>0</v>
      </c>
      <c r="Z13">
        <v>0</v>
      </c>
    </row>
    <row r="14" spans="1:26" x14ac:dyDescent="0.2">
      <c r="A14">
        <v>3748</v>
      </c>
      <c r="B14">
        <v>4.38</v>
      </c>
      <c r="C14">
        <v>9.15</v>
      </c>
      <c r="D14">
        <v>10</v>
      </c>
      <c r="F14">
        <v>0</v>
      </c>
      <c r="G14">
        <v>0</v>
      </c>
      <c r="H14">
        <v>0</v>
      </c>
      <c r="J14">
        <v>3748</v>
      </c>
      <c r="K14">
        <v>5.22</v>
      </c>
      <c r="L14">
        <v>6.75</v>
      </c>
      <c r="M14">
        <v>7.03</v>
      </c>
      <c r="O14">
        <v>15</v>
      </c>
      <c r="P14">
        <v>9</v>
      </c>
      <c r="Q14">
        <v>3</v>
      </c>
      <c r="S14">
        <v>3748</v>
      </c>
      <c r="T14">
        <v>4.7</v>
      </c>
      <c r="U14">
        <v>5.28</v>
      </c>
      <c r="V14">
        <v>5.58</v>
      </c>
      <c r="X14">
        <v>15</v>
      </c>
      <c r="Y14">
        <v>13</v>
      </c>
      <c r="Z14">
        <v>13</v>
      </c>
    </row>
    <row r="15" spans="1:26" x14ac:dyDescent="0.2">
      <c r="A15">
        <v>3751</v>
      </c>
      <c r="B15">
        <v>5.53</v>
      </c>
      <c r="C15">
        <v>10</v>
      </c>
      <c r="D15">
        <v>10</v>
      </c>
      <c r="F15">
        <v>0</v>
      </c>
      <c r="G15">
        <v>0</v>
      </c>
      <c r="H15">
        <v>0</v>
      </c>
      <c r="J15">
        <v>3751</v>
      </c>
      <c r="K15">
        <v>10</v>
      </c>
      <c r="L15">
        <v>10</v>
      </c>
      <c r="M15">
        <v>10</v>
      </c>
      <c r="O15">
        <v>0</v>
      </c>
      <c r="P15">
        <v>0</v>
      </c>
      <c r="Q15">
        <v>0</v>
      </c>
      <c r="S15">
        <v>3751</v>
      </c>
      <c r="T15">
        <v>9.9700000000000006</v>
      </c>
      <c r="U15">
        <v>10</v>
      </c>
      <c r="V15">
        <v>10</v>
      </c>
      <c r="X15">
        <v>0</v>
      </c>
      <c r="Y15">
        <v>0</v>
      </c>
      <c r="Z15">
        <v>0</v>
      </c>
    </row>
    <row r="16" spans="1:26" x14ac:dyDescent="0.2">
      <c r="A16">
        <v>3757</v>
      </c>
      <c r="B16">
        <v>4.08</v>
      </c>
      <c r="C16">
        <v>7.45</v>
      </c>
      <c r="D16">
        <v>7.37</v>
      </c>
      <c r="F16">
        <v>0</v>
      </c>
      <c r="G16">
        <v>1</v>
      </c>
      <c r="H16">
        <v>0</v>
      </c>
      <c r="J16">
        <v>3757</v>
      </c>
      <c r="K16">
        <v>7.8</v>
      </c>
      <c r="L16">
        <v>10</v>
      </c>
      <c r="M16">
        <v>10</v>
      </c>
      <c r="O16">
        <v>0</v>
      </c>
      <c r="P16">
        <v>0</v>
      </c>
      <c r="Q16">
        <v>0</v>
      </c>
      <c r="S16">
        <v>3757</v>
      </c>
      <c r="T16">
        <v>10</v>
      </c>
      <c r="U16">
        <v>10</v>
      </c>
      <c r="V16">
        <v>10</v>
      </c>
      <c r="X16">
        <v>0</v>
      </c>
      <c r="Y16">
        <v>0</v>
      </c>
      <c r="Z16">
        <v>0</v>
      </c>
    </row>
    <row r="17" spans="1:26" x14ac:dyDescent="0.2">
      <c r="A17">
        <v>3767</v>
      </c>
      <c r="B17">
        <v>7.75</v>
      </c>
      <c r="C17">
        <v>10</v>
      </c>
      <c r="D17">
        <v>10</v>
      </c>
      <c r="F17">
        <v>0</v>
      </c>
      <c r="G17">
        <v>0</v>
      </c>
      <c r="H17">
        <v>0</v>
      </c>
      <c r="J17">
        <v>3767</v>
      </c>
      <c r="K17">
        <v>10</v>
      </c>
      <c r="L17">
        <v>10</v>
      </c>
      <c r="M17">
        <v>10</v>
      </c>
      <c r="O17">
        <v>0</v>
      </c>
      <c r="P17">
        <v>0</v>
      </c>
      <c r="Q17">
        <v>0</v>
      </c>
      <c r="S17">
        <v>3767</v>
      </c>
      <c r="T17">
        <v>9.43</v>
      </c>
      <c r="U17">
        <v>10</v>
      </c>
      <c r="V17">
        <v>10</v>
      </c>
      <c r="X17">
        <v>0</v>
      </c>
      <c r="Y17">
        <v>0</v>
      </c>
      <c r="Z17">
        <v>0</v>
      </c>
    </row>
    <row r="18" spans="1:26" x14ac:dyDescent="0.2">
      <c r="A18">
        <v>3777</v>
      </c>
      <c r="B18">
        <v>6.75</v>
      </c>
      <c r="C18">
        <v>10</v>
      </c>
      <c r="D18">
        <v>10</v>
      </c>
      <c r="F18">
        <v>0</v>
      </c>
      <c r="G18">
        <v>0</v>
      </c>
      <c r="H18">
        <v>0</v>
      </c>
      <c r="J18">
        <v>3777</v>
      </c>
      <c r="K18">
        <v>7.31</v>
      </c>
      <c r="L18">
        <v>10</v>
      </c>
      <c r="M18">
        <v>10</v>
      </c>
      <c r="O18">
        <v>1</v>
      </c>
      <c r="P18">
        <v>0</v>
      </c>
      <c r="Q18">
        <v>0</v>
      </c>
      <c r="S18">
        <v>3777</v>
      </c>
      <c r="T18">
        <v>7.98</v>
      </c>
      <c r="U18">
        <v>7.51</v>
      </c>
      <c r="V18">
        <v>10</v>
      </c>
      <c r="X18">
        <v>5</v>
      </c>
      <c r="Y18">
        <v>3</v>
      </c>
      <c r="Z18">
        <v>0</v>
      </c>
    </row>
    <row r="19" spans="1:26" x14ac:dyDescent="0.2">
      <c r="A19">
        <v>3803</v>
      </c>
      <c r="B19">
        <v>6.93</v>
      </c>
      <c r="C19">
        <v>10</v>
      </c>
      <c r="D19">
        <v>9.3800000000000008</v>
      </c>
      <c r="F19">
        <v>0</v>
      </c>
      <c r="G19">
        <v>0</v>
      </c>
      <c r="H19">
        <v>0</v>
      </c>
      <c r="J19">
        <v>3803</v>
      </c>
      <c r="K19">
        <v>7.31</v>
      </c>
      <c r="L19">
        <v>10</v>
      </c>
      <c r="M19">
        <v>10</v>
      </c>
      <c r="O19">
        <v>0</v>
      </c>
      <c r="P19">
        <v>0</v>
      </c>
      <c r="Q19">
        <v>0</v>
      </c>
      <c r="S19">
        <v>3803</v>
      </c>
      <c r="T19">
        <v>9.73</v>
      </c>
      <c r="U19">
        <v>7.3</v>
      </c>
      <c r="V19">
        <v>7.65</v>
      </c>
      <c r="X19">
        <v>0</v>
      </c>
      <c r="Y19">
        <v>5</v>
      </c>
      <c r="Z19">
        <v>3</v>
      </c>
    </row>
    <row r="20" spans="1:26" x14ac:dyDescent="0.2">
      <c r="A20">
        <v>3859</v>
      </c>
      <c r="B20">
        <v>10</v>
      </c>
      <c r="C20">
        <v>10</v>
      </c>
      <c r="D20">
        <v>3.54</v>
      </c>
      <c r="F20">
        <v>0</v>
      </c>
      <c r="G20">
        <v>0</v>
      </c>
      <c r="H20">
        <v>0</v>
      </c>
      <c r="J20">
        <v>3859</v>
      </c>
      <c r="K20">
        <v>10</v>
      </c>
      <c r="L20">
        <v>10</v>
      </c>
      <c r="M20">
        <v>10</v>
      </c>
      <c r="O20">
        <v>0</v>
      </c>
      <c r="P20">
        <v>0</v>
      </c>
      <c r="Q20">
        <v>0</v>
      </c>
      <c r="S20">
        <v>3859</v>
      </c>
      <c r="T20">
        <v>10</v>
      </c>
      <c r="U20">
        <v>10</v>
      </c>
      <c r="V20">
        <v>10</v>
      </c>
      <c r="X20">
        <v>0</v>
      </c>
      <c r="Y20">
        <v>0</v>
      </c>
      <c r="Z20">
        <v>0</v>
      </c>
    </row>
    <row r="21" spans="1:26" x14ac:dyDescent="0.2">
      <c r="A21">
        <v>3870</v>
      </c>
      <c r="B21">
        <v>10</v>
      </c>
      <c r="C21">
        <v>10</v>
      </c>
      <c r="D21">
        <v>6.14</v>
      </c>
      <c r="F21">
        <v>0</v>
      </c>
      <c r="G21">
        <v>0</v>
      </c>
      <c r="H21">
        <v>0</v>
      </c>
      <c r="J21">
        <v>3870</v>
      </c>
      <c r="K21">
        <v>10</v>
      </c>
      <c r="L21">
        <v>10</v>
      </c>
      <c r="M21">
        <v>10</v>
      </c>
      <c r="O21">
        <v>0</v>
      </c>
      <c r="P21">
        <v>0</v>
      </c>
      <c r="Q21">
        <v>0</v>
      </c>
      <c r="S21">
        <v>3870</v>
      </c>
      <c r="T21">
        <v>8.34</v>
      </c>
      <c r="U21">
        <v>10</v>
      </c>
      <c r="V21">
        <v>10</v>
      </c>
      <c r="X21">
        <v>0</v>
      </c>
      <c r="Y21">
        <v>0</v>
      </c>
      <c r="Z21">
        <v>0</v>
      </c>
    </row>
    <row r="22" spans="1:26" x14ac:dyDescent="0.2">
      <c r="A22">
        <v>3878</v>
      </c>
      <c r="B22">
        <v>4.24</v>
      </c>
      <c r="C22">
        <v>10</v>
      </c>
      <c r="D22">
        <v>10</v>
      </c>
      <c r="F22">
        <v>3</v>
      </c>
      <c r="G22">
        <v>0</v>
      </c>
      <c r="H22">
        <v>0</v>
      </c>
      <c r="J22">
        <v>3878</v>
      </c>
      <c r="K22">
        <v>10</v>
      </c>
      <c r="L22">
        <v>10</v>
      </c>
      <c r="M22">
        <v>10</v>
      </c>
      <c r="O22">
        <v>0</v>
      </c>
      <c r="P22">
        <v>0</v>
      </c>
      <c r="Q22">
        <v>0</v>
      </c>
      <c r="S22">
        <v>3878</v>
      </c>
      <c r="T22">
        <v>10</v>
      </c>
      <c r="U22">
        <v>10</v>
      </c>
      <c r="V22">
        <v>10</v>
      </c>
      <c r="X22">
        <v>0</v>
      </c>
      <c r="Y22">
        <v>0</v>
      </c>
      <c r="Z22">
        <v>0</v>
      </c>
    </row>
    <row r="23" spans="1:26" x14ac:dyDescent="0.2">
      <c r="A23">
        <v>3880</v>
      </c>
      <c r="B23">
        <v>5.05</v>
      </c>
      <c r="C23">
        <v>3.22</v>
      </c>
      <c r="D23">
        <v>6.05</v>
      </c>
      <c r="F23">
        <v>12</v>
      </c>
      <c r="G23">
        <v>3</v>
      </c>
      <c r="H23">
        <v>2</v>
      </c>
      <c r="J23">
        <v>3880</v>
      </c>
      <c r="K23">
        <v>10</v>
      </c>
      <c r="L23">
        <v>9.4700000000000006</v>
      </c>
      <c r="M23">
        <v>10</v>
      </c>
      <c r="O23">
        <v>0</v>
      </c>
      <c r="P23">
        <v>0</v>
      </c>
      <c r="Q23">
        <v>0</v>
      </c>
      <c r="S23">
        <v>3880</v>
      </c>
      <c r="T23">
        <v>8.56</v>
      </c>
      <c r="U23">
        <v>10</v>
      </c>
      <c r="V23">
        <v>10</v>
      </c>
      <c r="X23">
        <v>0</v>
      </c>
      <c r="Y23">
        <v>0</v>
      </c>
      <c r="Z23">
        <v>0</v>
      </c>
    </row>
    <row r="24" spans="1:26" x14ac:dyDescent="0.2">
      <c r="A24">
        <v>3900</v>
      </c>
      <c r="B24">
        <v>5.2</v>
      </c>
      <c r="C24">
        <v>10</v>
      </c>
      <c r="D24">
        <v>10</v>
      </c>
      <c r="F24">
        <v>4</v>
      </c>
      <c r="G24">
        <v>0</v>
      </c>
      <c r="H24">
        <v>0</v>
      </c>
      <c r="J24">
        <v>3900</v>
      </c>
      <c r="K24">
        <v>10</v>
      </c>
      <c r="L24">
        <v>10</v>
      </c>
      <c r="M24">
        <v>10</v>
      </c>
      <c r="O24">
        <v>0</v>
      </c>
      <c r="P24">
        <v>0</v>
      </c>
      <c r="Q24">
        <v>0</v>
      </c>
      <c r="S24">
        <v>3900</v>
      </c>
      <c r="T24">
        <v>10</v>
      </c>
      <c r="U24">
        <v>10</v>
      </c>
      <c r="V24">
        <v>10</v>
      </c>
      <c r="X24">
        <v>0</v>
      </c>
      <c r="Y24">
        <v>0</v>
      </c>
      <c r="Z24">
        <v>0</v>
      </c>
    </row>
    <row r="25" spans="1:26" x14ac:dyDescent="0.2">
      <c r="A25">
        <v>3901</v>
      </c>
      <c r="B25">
        <v>5.31</v>
      </c>
      <c r="C25">
        <v>6.4</v>
      </c>
      <c r="D25">
        <v>10</v>
      </c>
      <c r="F25">
        <v>0</v>
      </c>
      <c r="G25">
        <v>0</v>
      </c>
      <c r="H25">
        <v>0</v>
      </c>
      <c r="J25">
        <v>3901</v>
      </c>
      <c r="K25">
        <v>6.51</v>
      </c>
      <c r="L25">
        <v>8.58</v>
      </c>
      <c r="M25">
        <v>10</v>
      </c>
      <c r="O25">
        <v>3</v>
      </c>
      <c r="P25">
        <v>0</v>
      </c>
      <c r="Q25">
        <v>0</v>
      </c>
      <c r="S25">
        <v>3901</v>
      </c>
      <c r="T25">
        <v>7.29</v>
      </c>
      <c r="U25">
        <v>6.42</v>
      </c>
      <c r="V25">
        <v>8.19</v>
      </c>
      <c r="X25">
        <v>0</v>
      </c>
      <c r="Y25">
        <v>0</v>
      </c>
      <c r="Z25">
        <v>0</v>
      </c>
    </row>
    <row r="26" spans="1:26" x14ac:dyDescent="0.2">
      <c r="A26">
        <v>3908</v>
      </c>
      <c r="B26">
        <v>10</v>
      </c>
      <c r="C26">
        <v>4.1100000000000003</v>
      </c>
      <c r="D26">
        <v>10</v>
      </c>
      <c r="F26">
        <v>0</v>
      </c>
      <c r="G26">
        <v>0</v>
      </c>
      <c r="H26">
        <v>0</v>
      </c>
      <c r="J26">
        <v>3908</v>
      </c>
      <c r="K26">
        <v>10</v>
      </c>
      <c r="L26">
        <v>10</v>
      </c>
      <c r="M26">
        <v>10</v>
      </c>
      <c r="O26">
        <v>0</v>
      </c>
      <c r="P26">
        <v>0</v>
      </c>
      <c r="Q26">
        <v>0</v>
      </c>
      <c r="S26">
        <v>3908</v>
      </c>
      <c r="T26">
        <v>10</v>
      </c>
      <c r="U26">
        <v>10</v>
      </c>
      <c r="V26">
        <v>10</v>
      </c>
      <c r="X26">
        <v>0</v>
      </c>
      <c r="Y26">
        <v>0</v>
      </c>
      <c r="Z26">
        <v>0</v>
      </c>
    </row>
    <row r="27" spans="1:26" x14ac:dyDescent="0.2">
      <c r="A27">
        <v>3909</v>
      </c>
      <c r="B27">
        <v>2.56</v>
      </c>
      <c r="C27">
        <v>10</v>
      </c>
      <c r="D27">
        <v>5.07</v>
      </c>
      <c r="F27">
        <v>4</v>
      </c>
      <c r="G27">
        <v>0</v>
      </c>
      <c r="H27">
        <v>1</v>
      </c>
      <c r="J27">
        <v>3909</v>
      </c>
      <c r="K27">
        <v>10</v>
      </c>
      <c r="L27">
        <v>10</v>
      </c>
      <c r="M27">
        <v>10</v>
      </c>
      <c r="O27">
        <v>0</v>
      </c>
      <c r="P27">
        <v>0</v>
      </c>
      <c r="Q27">
        <v>0</v>
      </c>
      <c r="S27">
        <v>3909</v>
      </c>
      <c r="T27">
        <v>6.45</v>
      </c>
      <c r="U27">
        <v>7.41</v>
      </c>
      <c r="V27">
        <v>7.18</v>
      </c>
      <c r="X27">
        <v>1</v>
      </c>
      <c r="Y27">
        <v>1</v>
      </c>
      <c r="Z27">
        <v>0</v>
      </c>
    </row>
    <row r="28" spans="1:26" x14ac:dyDescent="0.2">
      <c r="A28">
        <v>3919</v>
      </c>
      <c r="B28">
        <v>2.59</v>
      </c>
      <c r="C28">
        <v>10</v>
      </c>
      <c r="D28">
        <v>10</v>
      </c>
      <c r="F28">
        <v>2</v>
      </c>
      <c r="G28">
        <v>0</v>
      </c>
      <c r="H28">
        <v>0</v>
      </c>
      <c r="J28">
        <v>3919</v>
      </c>
      <c r="K28">
        <v>10</v>
      </c>
      <c r="L28">
        <v>10</v>
      </c>
      <c r="M28">
        <v>10</v>
      </c>
      <c r="O28">
        <v>0</v>
      </c>
      <c r="P28">
        <v>0</v>
      </c>
      <c r="Q28">
        <v>0</v>
      </c>
      <c r="S28">
        <v>3919</v>
      </c>
      <c r="T28">
        <v>10</v>
      </c>
      <c r="U28">
        <v>8.44</v>
      </c>
      <c r="V28">
        <v>6.41</v>
      </c>
      <c r="X28">
        <v>0</v>
      </c>
      <c r="Y28">
        <v>1</v>
      </c>
      <c r="Z28">
        <v>1</v>
      </c>
    </row>
    <row r="29" spans="1:26" x14ac:dyDescent="0.2">
      <c r="A29">
        <v>3925</v>
      </c>
      <c r="B29">
        <v>10</v>
      </c>
      <c r="C29">
        <v>10</v>
      </c>
      <c r="D29">
        <v>10</v>
      </c>
      <c r="F29">
        <v>0</v>
      </c>
      <c r="G29">
        <v>0</v>
      </c>
      <c r="H29">
        <v>0</v>
      </c>
      <c r="J29">
        <v>3925</v>
      </c>
      <c r="K29">
        <v>10</v>
      </c>
      <c r="L29">
        <v>10</v>
      </c>
      <c r="M29">
        <v>7.24</v>
      </c>
      <c r="O29">
        <v>0</v>
      </c>
      <c r="P29">
        <v>0</v>
      </c>
      <c r="Q29">
        <v>0</v>
      </c>
      <c r="S29">
        <v>3925</v>
      </c>
      <c r="T29">
        <v>8.2100000000000009</v>
      </c>
      <c r="U29">
        <v>8.06</v>
      </c>
      <c r="V29">
        <v>8.3000000000000007</v>
      </c>
      <c r="X29">
        <v>1</v>
      </c>
      <c r="Y29">
        <v>2</v>
      </c>
      <c r="Z29">
        <v>0</v>
      </c>
    </row>
    <row r="30" spans="1:26" x14ac:dyDescent="0.2">
      <c r="A30">
        <v>3929</v>
      </c>
      <c r="B30">
        <v>7.45</v>
      </c>
      <c r="C30">
        <v>10</v>
      </c>
      <c r="D30">
        <v>10</v>
      </c>
      <c r="F30">
        <v>0</v>
      </c>
      <c r="G30">
        <v>0</v>
      </c>
      <c r="H30">
        <v>0</v>
      </c>
      <c r="J30">
        <v>3929</v>
      </c>
      <c r="K30">
        <v>10</v>
      </c>
      <c r="L30">
        <v>10</v>
      </c>
      <c r="M30">
        <v>10</v>
      </c>
      <c r="O30">
        <v>0</v>
      </c>
      <c r="P30">
        <v>0</v>
      </c>
      <c r="Q30">
        <v>0</v>
      </c>
      <c r="S30">
        <v>3929</v>
      </c>
      <c r="T30">
        <v>6.55</v>
      </c>
      <c r="U30">
        <v>6.23</v>
      </c>
      <c r="V30">
        <v>6.02</v>
      </c>
      <c r="X30">
        <v>6</v>
      </c>
      <c r="Y30">
        <v>6</v>
      </c>
      <c r="Z30">
        <v>5</v>
      </c>
    </row>
    <row r="31" spans="1:26" x14ac:dyDescent="0.2">
      <c r="A31">
        <v>3931</v>
      </c>
      <c r="B31">
        <v>0.2</v>
      </c>
      <c r="C31">
        <v>4.42</v>
      </c>
      <c r="D31">
        <v>8.11</v>
      </c>
      <c r="F31">
        <v>10</v>
      </c>
      <c r="G31">
        <v>0</v>
      </c>
      <c r="H31">
        <v>7</v>
      </c>
      <c r="J31">
        <v>3931</v>
      </c>
      <c r="K31">
        <v>6.43</v>
      </c>
      <c r="L31">
        <v>5.38</v>
      </c>
      <c r="M31">
        <v>7.09</v>
      </c>
      <c r="O31">
        <v>3</v>
      </c>
      <c r="P31">
        <v>3</v>
      </c>
      <c r="Q31">
        <v>2</v>
      </c>
      <c r="S31">
        <v>3931</v>
      </c>
      <c r="T31">
        <v>5.07</v>
      </c>
      <c r="U31">
        <v>5.38</v>
      </c>
      <c r="V31">
        <v>2.58</v>
      </c>
      <c r="X31">
        <v>8</v>
      </c>
      <c r="Y31">
        <v>8</v>
      </c>
      <c r="Z31">
        <v>10</v>
      </c>
    </row>
    <row r="32" spans="1:26" x14ac:dyDescent="0.2">
      <c r="A32">
        <v>3973</v>
      </c>
      <c r="B32">
        <v>5.13</v>
      </c>
      <c r="C32">
        <v>10</v>
      </c>
      <c r="D32">
        <v>10</v>
      </c>
      <c r="F32">
        <v>2</v>
      </c>
      <c r="G32">
        <v>0</v>
      </c>
      <c r="H32">
        <v>0</v>
      </c>
      <c r="J32">
        <v>3973</v>
      </c>
      <c r="K32">
        <v>10</v>
      </c>
      <c r="L32">
        <v>10</v>
      </c>
      <c r="M32">
        <v>10</v>
      </c>
      <c r="O32">
        <v>0</v>
      </c>
      <c r="P32">
        <v>0</v>
      </c>
      <c r="Q32">
        <v>0</v>
      </c>
      <c r="S32">
        <v>3973</v>
      </c>
      <c r="T32">
        <v>10</v>
      </c>
      <c r="U32">
        <v>10</v>
      </c>
      <c r="V32">
        <v>10</v>
      </c>
      <c r="X32">
        <v>0</v>
      </c>
      <c r="Y32">
        <v>0</v>
      </c>
      <c r="Z32">
        <v>0</v>
      </c>
    </row>
    <row r="33" spans="1:26" x14ac:dyDescent="0.2">
      <c r="A33">
        <v>3975</v>
      </c>
      <c r="B33">
        <v>3.02</v>
      </c>
      <c r="C33">
        <v>8.59</v>
      </c>
      <c r="D33">
        <v>10</v>
      </c>
      <c r="F33">
        <v>5</v>
      </c>
      <c r="G33">
        <v>1</v>
      </c>
      <c r="H33">
        <v>0</v>
      </c>
      <c r="J33">
        <v>3975</v>
      </c>
      <c r="K33">
        <v>6.23</v>
      </c>
      <c r="L33">
        <v>10</v>
      </c>
      <c r="M33">
        <v>10</v>
      </c>
      <c r="O33">
        <v>3</v>
      </c>
      <c r="P33">
        <v>0</v>
      </c>
      <c r="Q33">
        <v>0</v>
      </c>
      <c r="S33">
        <v>3975</v>
      </c>
      <c r="T33">
        <v>5.14</v>
      </c>
      <c r="U33">
        <v>7.5</v>
      </c>
      <c r="V33">
        <v>2.2200000000000002</v>
      </c>
      <c r="X33">
        <v>1</v>
      </c>
      <c r="Y33">
        <v>4</v>
      </c>
      <c r="Z33">
        <v>6</v>
      </c>
    </row>
    <row r="34" spans="1:26" x14ac:dyDescent="0.2">
      <c r="A34">
        <v>3999</v>
      </c>
      <c r="B34">
        <v>6.57</v>
      </c>
      <c r="C34">
        <v>10</v>
      </c>
      <c r="D34">
        <v>10</v>
      </c>
      <c r="F34">
        <v>2</v>
      </c>
      <c r="G34">
        <v>0</v>
      </c>
      <c r="H34">
        <v>0</v>
      </c>
      <c r="J34">
        <v>3999</v>
      </c>
      <c r="K34">
        <v>10</v>
      </c>
      <c r="L34">
        <v>10</v>
      </c>
      <c r="M34">
        <v>10</v>
      </c>
      <c r="O34">
        <v>0</v>
      </c>
      <c r="P34">
        <v>0</v>
      </c>
      <c r="Q34">
        <v>0</v>
      </c>
      <c r="S34">
        <v>3999</v>
      </c>
      <c r="T34">
        <v>6.24</v>
      </c>
      <c r="U34">
        <v>10</v>
      </c>
      <c r="V34">
        <v>10</v>
      </c>
      <c r="X34">
        <v>1</v>
      </c>
      <c r="Y34">
        <v>0</v>
      </c>
      <c r="Z34">
        <v>0</v>
      </c>
    </row>
    <row r="35" spans="1:26" x14ac:dyDescent="0.2">
      <c r="A35">
        <v>3006</v>
      </c>
      <c r="B35">
        <v>10</v>
      </c>
      <c r="C35">
        <v>10</v>
      </c>
      <c r="D35">
        <v>10</v>
      </c>
      <c r="F35">
        <v>0</v>
      </c>
      <c r="G35">
        <v>0</v>
      </c>
      <c r="H35">
        <v>0</v>
      </c>
      <c r="J35">
        <v>3006</v>
      </c>
      <c r="K35">
        <v>10</v>
      </c>
      <c r="L35">
        <v>10</v>
      </c>
      <c r="M35">
        <v>10</v>
      </c>
      <c r="O35">
        <v>0</v>
      </c>
      <c r="P35">
        <v>0</v>
      </c>
      <c r="Q35">
        <v>0</v>
      </c>
      <c r="S35">
        <v>3006</v>
      </c>
      <c r="T35">
        <v>10</v>
      </c>
      <c r="U35">
        <v>10</v>
      </c>
      <c r="V35">
        <v>10</v>
      </c>
      <c r="X35">
        <v>0</v>
      </c>
      <c r="Y35">
        <v>0</v>
      </c>
      <c r="Z35">
        <v>0</v>
      </c>
    </row>
    <row r="36" spans="1:26" x14ac:dyDescent="0.2">
      <c r="A36">
        <v>3009</v>
      </c>
      <c r="B36">
        <v>10</v>
      </c>
      <c r="C36">
        <v>10</v>
      </c>
      <c r="D36">
        <v>10</v>
      </c>
      <c r="F36">
        <v>0</v>
      </c>
      <c r="G36">
        <v>0</v>
      </c>
      <c r="H36">
        <v>0</v>
      </c>
      <c r="J36">
        <v>3009</v>
      </c>
      <c r="K36">
        <v>10</v>
      </c>
      <c r="L36">
        <v>10</v>
      </c>
      <c r="M36">
        <v>10</v>
      </c>
      <c r="O36">
        <v>0</v>
      </c>
      <c r="P36">
        <v>0</v>
      </c>
      <c r="Q36">
        <v>0</v>
      </c>
      <c r="S36">
        <v>3009</v>
      </c>
      <c r="T36">
        <v>10</v>
      </c>
      <c r="U36">
        <v>10</v>
      </c>
      <c r="V36">
        <v>10</v>
      </c>
      <c r="X36">
        <v>0</v>
      </c>
      <c r="Y36">
        <v>0</v>
      </c>
      <c r="Z36">
        <v>0</v>
      </c>
    </row>
    <row r="37" spans="1:26" x14ac:dyDescent="0.2">
      <c r="A37" s="5" t="s">
        <v>15</v>
      </c>
      <c r="B37" s="11">
        <f>AVERAGE(B7:B36)</f>
        <v>6.5073333333333325</v>
      </c>
      <c r="C37" s="11">
        <f t="shared" ref="C37:D37" si="0">AVERAGE(C7:C36)</f>
        <v>8.7053333333333338</v>
      </c>
      <c r="D37" s="11">
        <f t="shared" si="0"/>
        <v>9.1509999999999998</v>
      </c>
      <c r="F37" s="11">
        <f t="shared" ref="F37:H37" si="1">AVERAGE(F7:F36)</f>
        <v>1.4666666666666666</v>
      </c>
      <c r="G37" s="11">
        <f t="shared" si="1"/>
        <v>0.26666666666666666</v>
      </c>
      <c r="H37" s="11">
        <f t="shared" si="1"/>
        <v>0.33333333333333331</v>
      </c>
      <c r="K37" s="11">
        <f t="shared" ref="K37:M37" si="2">AVERAGE(K7:K36)</f>
        <v>8.8843333333333323</v>
      </c>
      <c r="L37" s="11">
        <f t="shared" si="2"/>
        <v>9.5299999999999994</v>
      </c>
      <c r="M37" s="11">
        <f t="shared" si="2"/>
        <v>9.7119999999999997</v>
      </c>
      <c r="O37" s="11">
        <f t="shared" ref="O37:Q37" si="3">AVERAGE(O7:O36)</f>
        <v>1.0333333333333334</v>
      </c>
      <c r="P37" s="11">
        <f t="shared" si="3"/>
        <v>0.4</v>
      </c>
      <c r="Q37" s="11">
        <f t="shared" si="3"/>
        <v>0.16666666666666666</v>
      </c>
      <c r="T37" s="11">
        <f t="shared" ref="T37:V37" si="4">AVERAGE(T7:T36)</f>
        <v>8.5570000000000004</v>
      </c>
      <c r="U37" s="11">
        <f t="shared" si="4"/>
        <v>8.984333333333332</v>
      </c>
      <c r="V37" s="11">
        <f t="shared" si="4"/>
        <v>8.7150000000000016</v>
      </c>
      <c r="X37" s="11">
        <f t="shared" ref="X37:Y37" si="5">AVERAGE(X7:X36)</f>
        <v>1.3333333333333333</v>
      </c>
      <c r="Y37" s="11">
        <f t="shared" si="5"/>
        <v>1.4333333333333333</v>
      </c>
      <c r="Z37" s="11">
        <f>AVERAGE(Z7:Z36)</f>
        <v>1.2666666666666666</v>
      </c>
    </row>
    <row r="38" spans="1:26" x14ac:dyDescent="0.2">
      <c r="A38" s="5" t="s">
        <v>16</v>
      </c>
      <c r="B38" s="11">
        <f>STDEV(B7:B36)/SQRT((COUNT(B7:B36)-1))</f>
        <v>0.50009105789950203</v>
      </c>
      <c r="C38" s="11">
        <f t="shared" ref="C38:D38" si="6">STDEV(C7:C36)/SQRT((COUNT(C7:C36)-1))</f>
        <v>0.38869632814483501</v>
      </c>
      <c r="D38" s="11">
        <f t="shared" si="6"/>
        <v>0.32175364834904707</v>
      </c>
      <c r="F38" s="11">
        <f t="shared" ref="F38:H38" si="7">STDEV(F7:F36)/SQRT((COUNT(F7:F36)-1))</f>
        <v>0.55330234048316296</v>
      </c>
      <c r="G38" s="11">
        <f t="shared" si="7"/>
        <v>0.14575510330250444</v>
      </c>
      <c r="H38" s="11">
        <f t="shared" si="7"/>
        <v>0.2454500747593405</v>
      </c>
      <c r="K38" s="11">
        <f t="shared" ref="K38:M38" si="8">STDEV(K7:K36)/SQRT((COUNT(K7:K36)-1))</f>
        <v>0.30061636378742551</v>
      </c>
      <c r="L38" s="11">
        <f t="shared" si="8"/>
        <v>0.20755813763715902</v>
      </c>
      <c r="M38" s="11">
        <f t="shared" si="8"/>
        <v>0.16326877965923239</v>
      </c>
      <c r="O38" s="11">
        <f t="shared" ref="O38:Q38" si="9">STDEV(O7:O36)/SQRT((COUNT(O7:O36)-1))</f>
        <v>0.53305333514145659</v>
      </c>
      <c r="P38" s="11">
        <f t="shared" si="9"/>
        <v>0.31828912439211937</v>
      </c>
      <c r="Q38" s="11">
        <f t="shared" si="9"/>
        <v>0.12027844561181811</v>
      </c>
      <c r="T38" s="11">
        <f t="shared" ref="T38:V38" si="10">STDEV(T7:T36)/SQRT((COUNT(T7:T36)-1))</f>
        <v>0.3330642334309738</v>
      </c>
      <c r="U38" s="11">
        <f t="shared" si="10"/>
        <v>0.29330649491677724</v>
      </c>
      <c r="V38" s="11">
        <f t="shared" si="10"/>
        <v>0.40965800242839862</v>
      </c>
      <c r="X38" s="11">
        <f t="shared" ref="X38:Y38" si="11">STDEV(X7:X36)/SQRT((COUNT(X7:X36)-1))</f>
        <v>0.5999075103770064</v>
      </c>
      <c r="Y38" s="11">
        <f t="shared" si="11"/>
        <v>0.55960605587546419</v>
      </c>
      <c r="Z38" s="11">
        <f>STDEV(Z7:Z36)/SQRT((COUNT(Z7:Z36)-1))</f>
        <v>0.58910709219303781</v>
      </c>
    </row>
    <row r="39" spans="1:26" x14ac:dyDescent="0.2">
      <c r="A39">
        <f>COUNT(A7:A36)</f>
        <v>30</v>
      </c>
    </row>
    <row r="41" spans="1:26" x14ac:dyDescent="0.2">
      <c r="B41" s="12" t="s">
        <v>17</v>
      </c>
      <c r="K41" s="13" t="s">
        <v>3</v>
      </c>
      <c r="T41" s="14" t="s">
        <v>4</v>
      </c>
    </row>
    <row r="42" spans="1:26" ht="23" x14ac:dyDescent="0.25">
      <c r="A42" s="10" t="s">
        <v>18</v>
      </c>
      <c r="B42" t="s">
        <v>12</v>
      </c>
      <c r="C42" t="s">
        <v>13</v>
      </c>
      <c r="D42" t="s">
        <v>14</v>
      </c>
      <c r="F42" t="s">
        <v>9</v>
      </c>
      <c r="G42" t="s">
        <v>10</v>
      </c>
      <c r="H42" t="s">
        <v>11</v>
      </c>
      <c r="J42" t="s">
        <v>19</v>
      </c>
      <c r="K42" t="s">
        <v>12</v>
      </c>
      <c r="L42" t="s">
        <v>13</v>
      </c>
      <c r="M42" t="s">
        <v>14</v>
      </c>
      <c r="O42" t="s">
        <v>9</v>
      </c>
      <c r="P42" t="s">
        <v>10</v>
      </c>
      <c r="Q42" t="s">
        <v>11</v>
      </c>
      <c r="S42" t="s">
        <v>19</v>
      </c>
      <c r="T42" t="s">
        <v>12</v>
      </c>
      <c r="U42" t="s">
        <v>13</v>
      </c>
      <c r="V42" t="s">
        <v>14</v>
      </c>
      <c r="X42" t="s">
        <v>9</v>
      </c>
      <c r="Y42" t="s">
        <v>10</v>
      </c>
      <c r="Z42" t="s">
        <v>11</v>
      </c>
    </row>
    <row r="43" spans="1:26" x14ac:dyDescent="0.2">
      <c r="A43">
        <v>3667</v>
      </c>
      <c r="B43">
        <v>3.38</v>
      </c>
      <c r="C43">
        <v>5.03</v>
      </c>
      <c r="D43">
        <v>5.43</v>
      </c>
      <c r="F43">
        <v>0</v>
      </c>
      <c r="G43">
        <v>2</v>
      </c>
      <c r="H43">
        <v>1</v>
      </c>
      <c r="J43">
        <v>3667</v>
      </c>
      <c r="K43">
        <v>7.68</v>
      </c>
      <c r="L43">
        <v>9.02</v>
      </c>
      <c r="M43">
        <v>10</v>
      </c>
      <c r="O43">
        <v>1</v>
      </c>
      <c r="P43">
        <v>0</v>
      </c>
      <c r="Q43">
        <v>0</v>
      </c>
      <c r="S43">
        <v>3667</v>
      </c>
      <c r="T43">
        <v>7.58</v>
      </c>
      <c r="U43">
        <v>10</v>
      </c>
      <c r="V43">
        <v>7.13</v>
      </c>
      <c r="X43">
        <v>3</v>
      </c>
      <c r="Y43">
        <v>0</v>
      </c>
      <c r="Z43">
        <v>1</v>
      </c>
    </row>
    <row r="44" spans="1:26" x14ac:dyDescent="0.2">
      <c r="A44">
        <v>3668</v>
      </c>
      <c r="B44">
        <v>4.05</v>
      </c>
      <c r="C44">
        <v>2.1</v>
      </c>
      <c r="D44">
        <v>10</v>
      </c>
      <c r="F44">
        <v>0</v>
      </c>
      <c r="G44">
        <v>2</v>
      </c>
      <c r="H44">
        <v>0</v>
      </c>
      <c r="J44">
        <v>3668</v>
      </c>
      <c r="K44">
        <v>5.0599999999999996</v>
      </c>
      <c r="L44">
        <v>6.87</v>
      </c>
      <c r="M44">
        <v>8.0299999999999994</v>
      </c>
      <c r="O44">
        <v>6</v>
      </c>
      <c r="P44">
        <v>1</v>
      </c>
      <c r="Q44">
        <v>0</v>
      </c>
      <c r="S44">
        <v>3668</v>
      </c>
      <c r="T44">
        <v>5.0199999999999996</v>
      </c>
      <c r="U44">
        <v>4.4000000000000004</v>
      </c>
      <c r="V44">
        <v>4.6500000000000004</v>
      </c>
      <c r="X44">
        <v>5</v>
      </c>
      <c r="Y44">
        <v>12</v>
      </c>
      <c r="Z44">
        <v>7</v>
      </c>
    </row>
    <row r="45" spans="1:26" x14ac:dyDescent="0.2">
      <c r="A45">
        <v>3669</v>
      </c>
      <c r="B45">
        <v>5.33</v>
      </c>
      <c r="C45">
        <v>4.0999999999999996</v>
      </c>
      <c r="D45">
        <v>10</v>
      </c>
      <c r="F45">
        <v>0</v>
      </c>
      <c r="G45">
        <v>2</v>
      </c>
      <c r="H45">
        <v>0</v>
      </c>
      <c r="J45">
        <v>3669</v>
      </c>
      <c r="K45">
        <v>8.52</v>
      </c>
      <c r="L45">
        <v>7.63</v>
      </c>
      <c r="M45">
        <v>7.73</v>
      </c>
      <c r="O45">
        <v>4</v>
      </c>
      <c r="P45">
        <v>0</v>
      </c>
      <c r="Q45">
        <v>2</v>
      </c>
      <c r="S45">
        <v>3669</v>
      </c>
      <c r="T45">
        <v>7.95</v>
      </c>
      <c r="U45">
        <v>10</v>
      </c>
      <c r="V45">
        <v>10</v>
      </c>
      <c r="X45">
        <v>0</v>
      </c>
      <c r="Y45">
        <v>0</v>
      </c>
      <c r="Z45">
        <v>0</v>
      </c>
    </row>
    <row r="46" spans="1:26" x14ac:dyDescent="0.2">
      <c r="A46">
        <v>3704</v>
      </c>
      <c r="B46">
        <v>10</v>
      </c>
      <c r="C46">
        <v>10</v>
      </c>
      <c r="D46">
        <v>10</v>
      </c>
      <c r="F46">
        <v>0</v>
      </c>
      <c r="G46">
        <v>0</v>
      </c>
      <c r="H46">
        <v>0</v>
      </c>
      <c r="J46">
        <v>3704</v>
      </c>
      <c r="K46">
        <v>10</v>
      </c>
      <c r="L46">
        <v>10</v>
      </c>
      <c r="M46">
        <v>10</v>
      </c>
      <c r="O46">
        <v>0</v>
      </c>
      <c r="P46">
        <v>0</v>
      </c>
      <c r="Q46">
        <v>0</v>
      </c>
      <c r="S46">
        <v>3704</v>
      </c>
      <c r="T46">
        <v>10</v>
      </c>
      <c r="U46">
        <v>8.17</v>
      </c>
      <c r="V46">
        <v>9</v>
      </c>
      <c r="X46">
        <v>0</v>
      </c>
      <c r="Y46">
        <v>0</v>
      </c>
      <c r="Z46">
        <v>0</v>
      </c>
    </row>
    <row r="47" spans="1:26" x14ac:dyDescent="0.2">
      <c r="A47">
        <v>3709</v>
      </c>
      <c r="B47">
        <v>4.43</v>
      </c>
      <c r="C47">
        <v>4.53</v>
      </c>
      <c r="D47">
        <v>10</v>
      </c>
      <c r="F47">
        <v>0</v>
      </c>
      <c r="G47">
        <v>8</v>
      </c>
      <c r="H47">
        <v>0</v>
      </c>
      <c r="J47">
        <v>3709</v>
      </c>
      <c r="K47">
        <v>10</v>
      </c>
      <c r="L47">
        <v>10</v>
      </c>
      <c r="M47">
        <v>10</v>
      </c>
      <c r="O47">
        <v>0</v>
      </c>
      <c r="P47">
        <v>0</v>
      </c>
      <c r="Q47">
        <v>0</v>
      </c>
      <c r="S47">
        <v>3709</v>
      </c>
      <c r="T47">
        <v>10</v>
      </c>
      <c r="U47">
        <v>10</v>
      </c>
      <c r="V47">
        <v>10</v>
      </c>
      <c r="X47">
        <v>0</v>
      </c>
      <c r="Y47">
        <v>0</v>
      </c>
      <c r="Z47">
        <v>0</v>
      </c>
    </row>
    <row r="48" spans="1:26" x14ac:dyDescent="0.2">
      <c r="A48">
        <v>3714</v>
      </c>
      <c r="B48">
        <v>6.75</v>
      </c>
      <c r="C48">
        <v>7.03</v>
      </c>
      <c r="D48">
        <v>10</v>
      </c>
      <c r="F48">
        <v>0</v>
      </c>
      <c r="G48">
        <v>0</v>
      </c>
      <c r="H48">
        <v>0</v>
      </c>
      <c r="J48">
        <v>3714</v>
      </c>
      <c r="K48">
        <v>6.18</v>
      </c>
      <c r="L48">
        <v>7.4</v>
      </c>
      <c r="M48">
        <v>10</v>
      </c>
      <c r="O48">
        <v>6</v>
      </c>
      <c r="P48">
        <v>1</v>
      </c>
      <c r="Q48">
        <v>0</v>
      </c>
      <c r="S48">
        <v>3714</v>
      </c>
      <c r="T48">
        <v>7.7</v>
      </c>
      <c r="U48">
        <v>6.13</v>
      </c>
      <c r="V48">
        <v>5.55</v>
      </c>
      <c r="X48">
        <v>2</v>
      </c>
      <c r="Y48">
        <v>3</v>
      </c>
      <c r="Z48">
        <v>11</v>
      </c>
    </row>
    <row r="49" spans="1:26" x14ac:dyDescent="0.2">
      <c r="A49">
        <v>3711</v>
      </c>
      <c r="B49">
        <v>7.75</v>
      </c>
      <c r="C49">
        <v>10</v>
      </c>
      <c r="D49">
        <v>10</v>
      </c>
      <c r="F49">
        <v>0</v>
      </c>
      <c r="G49">
        <v>0</v>
      </c>
      <c r="H49">
        <v>0</v>
      </c>
      <c r="J49">
        <v>3711</v>
      </c>
      <c r="K49">
        <v>10</v>
      </c>
      <c r="L49">
        <v>10</v>
      </c>
      <c r="M49">
        <v>10</v>
      </c>
      <c r="O49">
        <v>0</v>
      </c>
      <c r="P49">
        <v>0</v>
      </c>
      <c r="Q49">
        <v>0</v>
      </c>
      <c r="S49">
        <v>3711</v>
      </c>
      <c r="T49">
        <v>10</v>
      </c>
      <c r="U49">
        <v>10</v>
      </c>
      <c r="V49">
        <v>10</v>
      </c>
      <c r="X49">
        <v>0</v>
      </c>
      <c r="Y49">
        <v>0</v>
      </c>
      <c r="Z49">
        <v>0</v>
      </c>
    </row>
    <row r="50" spans="1:26" x14ac:dyDescent="0.2">
      <c r="A50">
        <v>3715</v>
      </c>
      <c r="B50">
        <v>2.5299999999999998</v>
      </c>
      <c r="C50">
        <v>5.13</v>
      </c>
      <c r="D50">
        <v>6.53</v>
      </c>
      <c r="F50">
        <v>0</v>
      </c>
      <c r="G50">
        <v>4</v>
      </c>
      <c r="H50">
        <v>0</v>
      </c>
      <c r="J50">
        <v>3715</v>
      </c>
      <c r="K50">
        <v>7.55</v>
      </c>
      <c r="L50">
        <v>7.42</v>
      </c>
      <c r="M50">
        <v>9.5299999999999994</v>
      </c>
      <c r="O50">
        <v>5</v>
      </c>
      <c r="P50">
        <v>1</v>
      </c>
      <c r="Q50">
        <v>0</v>
      </c>
      <c r="S50">
        <v>3715</v>
      </c>
      <c r="T50">
        <v>8.82</v>
      </c>
      <c r="U50">
        <v>5.56</v>
      </c>
      <c r="V50">
        <v>7.3</v>
      </c>
      <c r="X50">
        <v>1</v>
      </c>
      <c r="Y50">
        <v>4</v>
      </c>
      <c r="Z50">
        <v>2</v>
      </c>
    </row>
    <row r="51" spans="1:26" x14ac:dyDescent="0.2">
      <c r="A51">
        <v>3728</v>
      </c>
      <c r="B51">
        <v>8.5500000000000007</v>
      </c>
      <c r="C51">
        <v>8.15</v>
      </c>
      <c r="D51">
        <v>10</v>
      </c>
      <c r="F51">
        <v>0</v>
      </c>
      <c r="G51">
        <v>0</v>
      </c>
      <c r="H51">
        <v>0</v>
      </c>
      <c r="J51">
        <v>3728</v>
      </c>
      <c r="K51">
        <v>7.42</v>
      </c>
      <c r="L51">
        <v>10</v>
      </c>
      <c r="M51">
        <v>10</v>
      </c>
      <c r="O51">
        <v>2</v>
      </c>
      <c r="P51">
        <v>0</v>
      </c>
      <c r="Q51">
        <v>0</v>
      </c>
      <c r="S51">
        <v>3728</v>
      </c>
      <c r="T51">
        <v>10</v>
      </c>
      <c r="U51">
        <v>9.27</v>
      </c>
      <c r="V51">
        <v>10</v>
      </c>
      <c r="X51">
        <v>0</v>
      </c>
      <c r="Y51">
        <v>0</v>
      </c>
      <c r="Z51">
        <v>0</v>
      </c>
    </row>
    <row r="52" spans="1:26" x14ac:dyDescent="0.2">
      <c r="A52">
        <v>3730</v>
      </c>
      <c r="B52">
        <v>10</v>
      </c>
      <c r="C52">
        <v>10</v>
      </c>
      <c r="D52">
        <v>10</v>
      </c>
      <c r="F52">
        <v>0</v>
      </c>
      <c r="G52">
        <v>0</v>
      </c>
      <c r="H52">
        <v>0</v>
      </c>
      <c r="J52">
        <v>3730</v>
      </c>
      <c r="K52">
        <v>10</v>
      </c>
      <c r="L52">
        <v>10</v>
      </c>
      <c r="M52">
        <v>10</v>
      </c>
      <c r="O52">
        <v>0</v>
      </c>
      <c r="P52">
        <v>0</v>
      </c>
      <c r="Q52">
        <v>0</v>
      </c>
      <c r="S52">
        <v>3730</v>
      </c>
      <c r="T52">
        <v>10</v>
      </c>
      <c r="U52">
        <v>10</v>
      </c>
      <c r="V52">
        <v>10</v>
      </c>
      <c r="X52">
        <v>0</v>
      </c>
      <c r="Y52">
        <v>0</v>
      </c>
      <c r="Z52">
        <v>0</v>
      </c>
    </row>
    <row r="53" spans="1:26" x14ac:dyDescent="0.2">
      <c r="A53">
        <v>3735</v>
      </c>
      <c r="B53">
        <v>9.6199999999999992</v>
      </c>
      <c r="C53">
        <v>5.6</v>
      </c>
      <c r="D53">
        <v>10</v>
      </c>
      <c r="F53">
        <v>0</v>
      </c>
      <c r="G53">
        <v>0</v>
      </c>
      <c r="H53">
        <v>0</v>
      </c>
      <c r="J53">
        <v>3735</v>
      </c>
      <c r="K53">
        <v>10</v>
      </c>
      <c r="L53">
        <v>10</v>
      </c>
      <c r="M53">
        <v>10</v>
      </c>
      <c r="O53">
        <v>0</v>
      </c>
      <c r="P53">
        <v>0</v>
      </c>
      <c r="Q53">
        <v>0</v>
      </c>
      <c r="S53">
        <v>3735</v>
      </c>
      <c r="T53">
        <v>7.63</v>
      </c>
      <c r="U53">
        <v>10</v>
      </c>
      <c r="V53">
        <v>8</v>
      </c>
      <c r="X53">
        <v>2</v>
      </c>
      <c r="Y53">
        <v>0</v>
      </c>
      <c r="Z53">
        <v>0</v>
      </c>
    </row>
    <row r="54" spans="1:26" x14ac:dyDescent="0.2">
      <c r="A54">
        <v>3734</v>
      </c>
      <c r="B54">
        <v>5.55</v>
      </c>
      <c r="C54">
        <v>10</v>
      </c>
      <c r="D54">
        <v>10</v>
      </c>
      <c r="F54">
        <v>0</v>
      </c>
      <c r="G54">
        <v>0</v>
      </c>
      <c r="H54">
        <v>0</v>
      </c>
      <c r="J54">
        <v>3734</v>
      </c>
      <c r="K54">
        <v>8.27</v>
      </c>
      <c r="L54">
        <v>10</v>
      </c>
      <c r="M54">
        <v>10</v>
      </c>
      <c r="O54">
        <v>0</v>
      </c>
      <c r="P54">
        <v>0</v>
      </c>
      <c r="Q54">
        <v>0</v>
      </c>
      <c r="S54">
        <v>3734</v>
      </c>
      <c r="T54">
        <v>10</v>
      </c>
      <c r="U54">
        <v>10</v>
      </c>
      <c r="V54">
        <v>10</v>
      </c>
      <c r="X54">
        <v>0</v>
      </c>
      <c r="Y54">
        <v>0</v>
      </c>
      <c r="Z54">
        <v>0</v>
      </c>
    </row>
    <row r="55" spans="1:26" x14ac:dyDescent="0.2">
      <c r="A55">
        <v>3740</v>
      </c>
      <c r="B55">
        <v>0.5</v>
      </c>
      <c r="C55">
        <v>10</v>
      </c>
      <c r="D55">
        <v>10</v>
      </c>
      <c r="F55">
        <v>0</v>
      </c>
      <c r="G55">
        <v>0</v>
      </c>
      <c r="H55">
        <v>0</v>
      </c>
      <c r="J55">
        <v>3740</v>
      </c>
      <c r="K55">
        <v>10</v>
      </c>
      <c r="L55">
        <v>10</v>
      </c>
      <c r="M55">
        <v>10</v>
      </c>
      <c r="O55">
        <v>0</v>
      </c>
      <c r="P55">
        <v>0</v>
      </c>
      <c r="Q55">
        <v>0</v>
      </c>
      <c r="S55">
        <v>3740</v>
      </c>
      <c r="T55">
        <v>8.17</v>
      </c>
      <c r="U55">
        <v>10</v>
      </c>
      <c r="V55">
        <v>10</v>
      </c>
      <c r="X55">
        <v>3</v>
      </c>
      <c r="Y55">
        <v>0</v>
      </c>
      <c r="Z55">
        <v>0</v>
      </c>
    </row>
    <row r="56" spans="1:26" x14ac:dyDescent="0.2">
      <c r="A56">
        <v>3741</v>
      </c>
      <c r="B56">
        <v>10</v>
      </c>
      <c r="C56">
        <v>10</v>
      </c>
      <c r="D56">
        <v>10</v>
      </c>
      <c r="F56">
        <v>0</v>
      </c>
      <c r="G56">
        <v>0</v>
      </c>
      <c r="H56">
        <v>0</v>
      </c>
      <c r="J56">
        <v>3741</v>
      </c>
      <c r="K56">
        <v>10</v>
      </c>
      <c r="L56">
        <v>10</v>
      </c>
      <c r="M56">
        <v>10</v>
      </c>
      <c r="O56">
        <v>0</v>
      </c>
      <c r="P56">
        <v>0</v>
      </c>
      <c r="Q56">
        <v>0</v>
      </c>
      <c r="S56">
        <v>3741</v>
      </c>
      <c r="T56">
        <v>10</v>
      </c>
      <c r="U56">
        <v>10</v>
      </c>
      <c r="V56">
        <v>10</v>
      </c>
      <c r="X56">
        <v>0</v>
      </c>
      <c r="Y56">
        <v>0</v>
      </c>
      <c r="Z56">
        <v>0</v>
      </c>
    </row>
    <row r="57" spans="1:26" x14ac:dyDescent="0.2">
      <c r="A57">
        <v>3749</v>
      </c>
      <c r="B57">
        <v>10</v>
      </c>
      <c r="C57">
        <v>10</v>
      </c>
      <c r="D57">
        <v>10</v>
      </c>
      <c r="F57">
        <v>0</v>
      </c>
      <c r="G57">
        <v>0</v>
      </c>
      <c r="H57">
        <v>0</v>
      </c>
      <c r="J57">
        <v>3749</v>
      </c>
      <c r="K57">
        <v>8.73</v>
      </c>
      <c r="L57">
        <v>10</v>
      </c>
      <c r="M57">
        <v>10</v>
      </c>
      <c r="O57">
        <v>0</v>
      </c>
      <c r="P57">
        <v>0</v>
      </c>
      <c r="Q57">
        <v>0</v>
      </c>
      <c r="S57">
        <v>3749</v>
      </c>
      <c r="T57">
        <v>10</v>
      </c>
      <c r="U57">
        <v>10</v>
      </c>
      <c r="V57">
        <v>10</v>
      </c>
      <c r="X57">
        <v>0</v>
      </c>
      <c r="Y57">
        <v>0</v>
      </c>
      <c r="Z57">
        <v>0</v>
      </c>
    </row>
    <row r="58" spans="1:26" x14ac:dyDescent="0.2">
      <c r="A58">
        <v>3744</v>
      </c>
      <c r="B58">
        <v>10</v>
      </c>
      <c r="C58">
        <v>10</v>
      </c>
      <c r="D58">
        <v>10</v>
      </c>
      <c r="F58">
        <v>0</v>
      </c>
      <c r="G58">
        <v>0</v>
      </c>
      <c r="H58">
        <v>0</v>
      </c>
      <c r="J58">
        <v>3744</v>
      </c>
      <c r="K58">
        <v>10</v>
      </c>
      <c r="L58">
        <v>10</v>
      </c>
      <c r="M58">
        <v>10</v>
      </c>
      <c r="O58">
        <v>0</v>
      </c>
      <c r="P58">
        <v>0</v>
      </c>
      <c r="Q58">
        <v>0</v>
      </c>
      <c r="S58">
        <v>3744</v>
      </c>
      <c r="T58">
        <v>9.48</v>
      </c>
      <c r="U58">
        <v>10</v>
      </c>
      <c r="V58">
        <v>10</v>
      </c>
      <c r="X58">
        <v>0</v>
      </c>
      <c r="Y58">
        <v>0</v>
      </c>
      <c r="Z58">
        <v>0</v>
      </c>
    </row>
    <row r="59" spans="1:26" x14ac:dyDescent="0.2">
      <c r="A59">
        <v>3747</v>
      </c>
      <c r="B59">
        <v>7.15</v>
      </c>
      <c r="C59">
        <v>4.97</v>
      </c>
      <c r="D59">
        <v>9.8000000000000007</v>
      </c>
      <c r="F59">
        <v>0</v>
      </c>
      <c r="G59">
        <v>2</v>
      </c>
      <c r="H59">
        <v>0</v>
      </c>
      <c r="J59">
        <v>3747</v>
      </c>
      <c r="K59">
        <v>9.25</v>
      </c>
      <c r="L59">
        <v>10</v>
      </c>
      <c r="M59">
        <v>10</v>
      </c>
      <c r="O59">
        <v>0</v>
      </c>
      <c r="P59">
        <v>0</v>
      </c>
      <c r="Q59">
        <v>0</v>
      </c>
      <c r="S59">
        <v>3747</v>
      </c>
      <c r="T59">
        <v>10</v>
      </c>
      <c r="U59">
        <v>10</v>
      </c>
      <c r="V59">
        <v>10</v>
      </c>
      <c r="X59">
        <v>0</v>
      </c>
      <c r="Y59">
        <v>0</v>
      </c>
      <c r="Z59">
        <v>0</v>
      </c>
    </row>
    <row r="60" spans="1:26" x14ac:dyDescent="0.2">
      <c r="A60">
        <v>3755</v>
      </c>
      <c r="B60">
        <v>8.68</v>
      </c>
      <c r="C60">
        <v>10</v>
      </c>
      <c r="D60">
        <v>10</v>
      </c>
      <c r="F60">
        <v>0</v>
      </c>
      <c r="G60">
        <v>0</v>
      </c>
      <c r="H60">
        <v>0</v>
      </c>
      <c r="J60">
        <v>3755</v>
      </c>
      <c r="K60">
        <v>10</v>
      </c>
      <c r="L60">
        <v>9.5</v>
      </c>
      <c r="M60">
        <v>10</v>
      </c>
      <c r="O60">
        <v>0</v>
      </c>
      <c r="P60">
        <v>0</v>
      </c>
      <c r="Q60">
        <v>0</v>
      </c>
      <c r="S60">
        <v>3755</v>
      </c>
      <c r="T60">
        <v>7.55</v>
      </c>
      <c r="U60">
        <v>10</v>
      </c>
      <c r="V60">
        <v>10</v>
      </c>
      <c r="X60">
        <v>6</v>
      </c>
      <c r="Y60">
        <v>0</v>
      </c>
      <c r="Z60">
        <v>0</v>
      </c>
    </row>
    <row r="61" spans="1:26" x14ac:dyDescent="0.2">
      <c r="A61">
        <v>3761</v>
      </c>
      <c r="B61">
        <v>8.35</v>
      </c>
      <c r="C61">
        <v>8.18</v>
      </c>
      <c r="D61">
        <v>10</v>
      </c>
      <c r="F61">
        <v>0</v>
      </c>
      <c r="G61">
        <v>3</v>
      </c>
      <c r="H61">
        <v>0</v>
      </c>
      <c r="J61">
        <v>3761</v>
      </c>
      <c r="K61">
        <v>10</v>
      </c>
      <c r="L61">
        <v>8.08</v>
      </c>
      <c r="M61">
        <v>10</v>
      </c>
      <c r="O61">
        <v>0</v>
      </c>
      <c r="P61">
        <v>1</v>
      </c>
      <c r="Q61">
        <v>0</v>
      </c>
      <c r="S61">
        <v>3761</v>
      </c>
      <c r="T61">
        <v>10</v>
      </c>
      <c r="U61">
        <v>10</v>
      </c>
      <c r="V61">
        <v>10</v>
      </c>
      <c r="X61">
        <v>0</v>
      </c>
      <c r="Y61">
        <v>0</v>
      </c>
      <c r="Z61">
        <v>0</v>
      </c>
    </row>
    <row r="62" spans="1:26" x14ac:dyDescent="0.2">
      <c r="A62">
        <v>3762</v>
      </c>
      <c r="B62">
        <v>0.43</v>
      </c>
      <c r="C62">
        <v>10</v>
      </c>
      <c r="D62">
        <v>10</v>
      </c>
      <c r="F62">
        <v>2</v>
      </c>
      <c r="G62">
        <v>0</v>
      </c>
      <c r="H62">
        <v>0</v>
      </c>
      <c r="J62">
        <v>3762</v>
      </c>
      <c r="K62">
        <v>10</v>
      </c>
      <c r="L62">
        <v>10</v>
      </c>
      <c r="M62">
        <v>10</v>
      </c>
      <c r="O62">
        <v>0</v>
      </c>
      <c r="P62">
        <v>0</v>
      </c>
      <c r="Q62">
        <v>0</v>
      </c>
      <c r="S62">
        <v>3762</v>
      </c>
      <c r="T62">
        <v>10</v>
      </c>
      <c r="U62">
        <v>8.1199999999999992</v>
      </c>
      <c r="V62">
        <v>7.2</v>
      </c>
      <c r="X62">
        <v>0</v>
      </c>
      <c r="Y62">
        <v>4</v>
      </c>
      <c r="Z62">
        <v>1</v>
      </c>
    </row>
    <row r="63" spans="1:26" x14ac:dyDescent="0.2">
      <c r="A63">
        <v>3776</v>
      </c>
      <c r="B63">
        <v>10</v>
      </c>
      <c r="C63">
        <v>10</v>
      </c>
      <c r="D63">
        <v>10</v>
      </c>
      <c r="F63">
        <v>0</v>
      </c>
      <c r="G63">
        <v>0</v>
      </c>
      <c r="H63">
        <v>0</v>
      </c>
      <c r="J63">
        <v>3776</v>
      </c>
      <c r="K63">
        <v>10</v>
      </c>
      <c r="L63">
        <v>10</v>
      </c>
      <c r="M63">
        <v>10</v>
      </c>
      <c r="O63">
        <v>0</v>
      </c>
      <c r="P63">
        <v>0</v>
      </c>
      <c r="Q63">
        <v>0</v>
      </c>
      <c r="S63">
        <v>3776</v>
      </c>
      <c r="T63">
        <v>9.07</v>
      </c>
      <c r="U63">
        <v>10</v>
      </c>
      <c r="V63">
        <v>10</v>
      </c>
      <c r="X63">
        <v>1</v>
      </c>
      <c r="Y63">
        <v>0</v>
      </c>
      <c r="Z63">
        <v>0</v>
      </c>
    </row>
    <row r="64" spans="1:26" x14ac:dyDescent="0.2">
      <c r="A64">
        <v>3780</v>
      </c>
      <c r="B64">
        <v>4.63</v>
      </c>
      <c r="C64">
        <v>10</v>
      </c>
      <c r="D64">
        <v>10</v>
      </c>
      <c r="F64">
        <v>1</v>
      </c>
      <c r="G64">
        <v>0</v>
      </c>
      <c r="H64">
        <v>0</v>
      </c>
      <c r="J64">
        <v>3780</v>
      </c>
      <c r="K64">
        <v>10</v>
      </c>
      <c r="L64">
        <v>10</v>
      </c>
      <c r="M64">
        <v>10</v>
      </c>
      <c r="O64">
        <v>0</v>
      </c>
      <c r="P64">
        <v>0</v>
      </c>
      <c r="Q64">
        <v>0</v>
      </c>
      <c r="S64">
        <v>3780</v>
      </c>
      <c r="T64">
        <v>10</v>
      </c>
      <c r="U64">
        <v>10</v>
      </c>
      <c r="V64">
        <v>9.16</v>
      </c>
      <c r="X64">
        <v>0</v>
      </c>
      <c r="Y64">
        <v>0</v>
      </c>
      <c r="Z64">
        <v>0</v>
      </c>
    </row>
    <row r="65" spans="1:26" x14ac:dyDescent="0.2">
      <c r="A65">
        <v>3783</v>
      </c>
      <c r="B65">
        <v>10</v>
      </c>
      <c r="C65">
        <v>10</v>
      </c>
      <c r="D65">
        <v>10</v>
      </c>
      <c r="F65">
        <v>0</v>
      </c>
      <c r="G65">
        <v>0</v>
      </c>
      <c r="H65">
        <v>0</v>
      </c>
      <c r="J65">
        <v>3783</v>
      </c>
      <c r="K65">
        <v>10</v>
      </c>
      <c r="L65">
        <v>10</v>
      </c>
      <c r="M65">
        <v>10</v>
      </c>
      <c r="O65">
        <v>0</v>
      </c>
      <c r="P65">
        <v>0</v>
      </c>
      <c r="Q65">
        <v>0</v>
      </c>
      <c r="S65">
        <v>3783</v>
      </c>
      <c r="T65">
        <v>7.83</v>
      </c>
      <c r="U65">
        <v>10</v>
      </c>
      <c r="V65">
        <v>10</v>
      </c>
      <c r="X65">
        <v>0</v>
      </c>
      <c r="Y65">
        <v>0</v>
      </c>
      <c r="Z65">
        <v>0</v>
      </c>
    </row>
    <row r="66" spans="1:26" x14ac:dyDescent="0.2">
      <c r="A66">
        <v>3781</v>
      </c>
      <c r="B66">
        <v>4.0000000000000001E-3</v>
      </c>
      <c r="C66">
        <v>7.16</v>
      </c>
      <c r="D66">
        <v>5.72</v>
      </c>
      <c r="F66">
        <v>6</v>
      </c>
      <c r="G66">
        <v>2</v>
      </c>
      <c r="H66">
        <v>5</v>
      </c>
      <c r="J66">
        <v>3781</v>
      </c>
      <c r="K66">
        <v>4.01</v>
      </c>
      <c r="L66">
        <v>3.88</v>
      </c>
      <c r="M66">
        <v>1.43</v>
      </c>
      <c r="O66">
        <v>10</v>
      </c>
      <c r="P66">
        <v>9</v>
      </c>
      <c r="Q66">
        <v>8</v>
      </c>
      <c r="S66">
        <v>3781</v>
      </c>
      <c r="T66">
        <v>3.5</v>
      </c>
      <c r="U66">
        <v>1.45</v>
      </c>
      <c r="V66">
        <v>6.1</v>
      </c>
      <c r="X66">
        <v>14</v>
      </c>
      <c r="Y66">
        <v>14</v>
      </c>
      <c r="Z66">
        <v>7</v>
      </c>
    </row>
    <row r="67" spans="1:26" x14ac:dyDescent="0.2">
      <c r="A67">
        <v>3782</v>
      </c>
      <c r="B67">
        <v>8.98</v>
      </c>
      <c r="C67">
        <v>10</v>
      </c>
      <c r="D67">
        <v>10</v>
      </c>
      <c r="F67">
        <v>0</v>
      </c>
      <c r="G67">
        <v>0</v>
      </c>
      <c r="H67">
        <v>0</v>
      </c>
      <c r="J67">
        <v>3782</v>
      </c>
      <c r="K67">
        <v>10</v>
      </c>
      <c r="L67">
        <v>10</v>
      </c>
      <c r="M67">
        <v>10</v>
      </c>
      <c r="O67">
        <v>0</v>
      </c>
      <c r="P67">
        <v>0</v>
      </c>
      <c r="Q67">
        <v>0</v>
      </c>
      <c r="S67">
        <v>3782</v>
      </c>
      <c r="T67">
        <v>10</v>
      </c>
      <c r="U67">
        <v>10</v>
      </c>
      <c r="V67">
        <v>10</v>
      </c>
      <c r="X67">
        <v>0</v>
      </c>
      <c r="Y67">
        <v>0</v>
      </c>
      <c r="Z67">
        <v>0</v>
      </c>
    </row>
    <row r="68" spans="1:26" x14ac:dyDescent="0.2">
      <c r="A68">
        <v>3799</v>
      </c>
      <c r="B68">
        <v>2.98</v>
      </c>
      <c r="C68">
        <v>10</v>
      </c>
      <c r="D68">
        <v>10</v>
      </c>
      <c r="F68">
        <v>0</v>
      </c>
      <c r="G68">
        <v>0</v>
      </c>
      <c r="H68">
        <v>0</v>
      </c>
      <c r="J68">
        <v>3799</v>
      </c>
      <c r="K68">
        <v>6.35</v>
      </c>
      <c r="L68">
        <v>10</v>
      </c>
      <c r="M68">
        <v>7</v>
      </c>
      <c r="O68">
        <v>4</v>
      </c>
      <c r="P68">
        <v>0</v>
      </c>
      <c r="Q68">
        <v>5</v>
      </c>
      <c r="S68">
        <v>3799</v>
      </c>
      <c r="T68">
        <v>10</v>
      </c>
      <c r="U68">
        <v>10</v>
      </c>
      <c r="V68">
        <v>10</v>
      </c>
      <c r="X68">
        <v>0</v>
      </c>
      <c r="Y68">
        <v>0</v>
      </c>
      <c r="Z68">
        <v>0</v>
      </c>
    </row>
    <row r="69" spans="1:26" x14ac:dyDescent="0.2">
      <c r="A69">
        <v>3802</v>
      </c>
      <c r="B69">
        <v>7.11</v>
      </c>
      <c r="C69">
        <v>4.8099999999999996</v>
      </c>
      <c r="D69">
        <v>10</v>
      </c>
      <c r="F69">
        <v>0</v>
      </c>
      <c r="G69">
        <v>1</v>
      </c>
      <c r="H69">
        <v>0</v>
      </c>
      <c r="J69">
        <v>3802</v>
      </c>
      <c r="K69">
        <v>10</v>
      </c>
      <c r="L69">
        <v>10</v>
      </c>
      <c r="M69">
        <v>10</v>
      </c>
      <c r="O69">
        <v>0</v>
      </c>
      <c r="P69">
        <v>0</v>
      </c>
      <c r="Q69">
        <v>0</v>
      </c>
      <c r="S69">
        <v>3802</v>
      </c>
      <c r="T69">
        <v>10</v>
      </c>
      <c r="U69">
        <v>10</v>
      </c>
      <c r="V69">
        <v>8.0399999999999991</v>
      </c>
      <c r="X69">
        <v>0</v>
      </c>
      <c r="Y69">
        <v>0</v>
      </c>
      <c r="Z69">
        <v>0</v>
      </c>
    </row>
    <row r="70" spans="1:26" x14ac:dyDescent="0.2">
      <c r="A70">
        <v>3807</v>
      </c>
      <c r="B70">
        <v>10</v>
      </c>
      <c r="C70">
        <v>10</v>
      </c>
      <c r="D70">
        <v>10</v>
      </c>
      <c r="F70">
        <v>0</v>
      </c>
      <c r="G70">
        <v>0</v>
      </c>
      <c r="H70">
        <v>0</v>
      </c>
      <c r="J70">
        <v>3807</v>
      </c>
      <c r="K70">
        <v>10</v>
      </c>
      <c r="L70">
        <v>10</v>
      </c>
      <c r="M70">
        <v>10</v>
      </c>
      <c r="O70">
        <v>0</v>
      </c>
      <c r="P70">
        <v>0</v>
      </c>
      <c r="Q70">
        <v>0</v>
      </c>
      <c r="S70">
        <v>3807</v>
      </c>
      <c r="T70">
        <v>9.85</v>
      </c>
      <c r="U70">
        <v>9.9600000000000009</v>
      </c>
      <c r="V70">
        <v>8.31</v>
      </c>
      <c r="X70">
        <v>0</v>
      </c>
      <c r="Y70">
        <v>0</v>
      </c>
      <c r="Z70">
        <v>1</v>
      </c>
    </row>
    <row r="71" spans="1:26" x14ac:dyDescent="0.2">
      <c r="A71">
        <v>3809</v>
      </c>
      <c r="B71">
        <v>3.47</v>
      </c>
      <c r="C71">
        <v>5.19</v>
      </c>
      <c r="D71">
        <v>5.39</v>
      </c>
      <c r="F71">
        <v>23</v>
      </c>
      <c r="G71">
        <v>9</v>
      </c>
      <c r="H71">
        <v>2</v>
      </c>
      <c r="J71">
        <v>3809</v>
      </c>
      <c r="K71">
        <v>10</v>
      </c>
      <c r="L71">
        <v>10</v>
      </c>
      <c r="M71">
        <v>10</v>
      </c>
      <c r="O71">
        <v>0</v>
      </c>
      <c r="P71">
        <v>0</v>
      </c>
      <c r="Q71">
        <v>0</v>
      </c>
      <c r="S71">
        <v>3809</v>
      </c>
      <c r="T71">
        <v>9.51</v>
      </c>
      <c r="U71">
        <v>8.58</v>
      </c>
      <c r="V71">
        <v>8.19</v>
      </c>
      <c r="X71">
        <v>0</v>
      </c>
      <c r="Y71">
        <v>0</v>
      </c>
      <c r="Z71">
        <v>1</v>
      </c>
    </row>
    <row r="72" spans="1:26" x14ac:dyDescent="0.2">
      <c r="A72">
        <v>3849</v>
      </c>
      <c r="B72">
        <v>10</v>
      </c>
      <c r="C72">
        <v>10</v>
      </c>
      <c r="D72">
        <v>5.39</v>
      </c>
      <c r="F72">
        <v>0</v>
      </c>
      <c r="G72">
        <v>0</v>
      </c>
      <c r="H72">
        <v>0</v>
      </c>
      <c r="J72">
        <v>3849</v>
      </c>
      <c r="K72">
        <v>10</v>
      </c>
      <c r="L72">
        <v>10</v>
      </c>
      <c r="M72">
        <v>10</v>
      </c>
      <c r="O72">
        <v>0</v>
      </c>
      <c r="P72">
        <v>0</v>
      </c>
      <c r="Q72">
        <v>0</v>
      </c>
      <c r="S72">
        <v>3849</v>
      </c>
      <c r="T72">
        <v>10</v>
      </c>
      <c r="U72">
        <v>10</v>
      </c>
      <c r="V72">
        <v>10</v>
      </c>
      <c r="X72">
        <v>0</v>
      </c>
      <c r="Y72">
        <v>0</v>
      </c>
      <c r="Z72">
        <v>0</v>
      </c>
    </row>
    <row r="73" spans="1:26" x14ac:dyDescent="0.2">
      <c r="A73">
        <v>3871</v>
      </c>
      <c r="B73">
        <v>6.12</v>
      </c>
      <c r="C73">
        <v>8.15</v>
      </c>
      <c r="D73">
        <v>10</v>
      </c>
      <c r="F73">
        <v>0</v>
      </c>
      <c r="G73">
        <v>0</v>
      </c>
      <c r="H73">
        <v>0</v>
      </c>
      <c r="J73">
        <v>3871</v>
      </c>
      <c r="K73">
        <v>10</v>
      </c>
      <c r="L73">
        <v>10</v>
      </c>
      <c r="M73">
        <v>10</v>
      </c>
      <c r="O73">
        <v>0</v>
      </c>
      <c r="P73">
        <v>0</v>
      </c>
      <c r="Q73">
        <v>0</v>
      </c>
      <c r="S73">
        <v>3871</v>
      </c>
      <c r="T73">
        <v>10</v>
      </c>
      <c r="U73">
        <v>10</v>
      </c>
      <c r="V73">
        <v>10</v>
      </c>
      <c r="X73">
        <v>0</v>
      </c>
      <c r="Y73">
        <v>0</v>
      </c>
      <c r="Z73">
        <v>0</v>
      </c>
    </row>
    <row r="74" spans="1:26" x14ac:dyDescent="0.2">
      <c r="A74">
        <v>3872</v>
      </c>
      <c r="B74">
        <v>10</v>
      </c>
      <c r="C74">
        <v>10</v>
      </c>
      <c r="D74">
        <v>10</v>
      </c>
      <c r="F74">
        <v>0</v>
      </c>
      <c r="G74">
        <v>0</v>
      </c>
      <c r="H74">
        <v>0</v>
      </c>
      <c r="J74">
        <v>3872</v>
      </c>
      <c r="K74">
        <v>10</v>
      </c>
      <c r="L74">
        <v>10</v>
      </c>
      <c r="M74">
        <v>10</v>
      </c>
      <c r="O74">
        <v>0</v>
      </c>
      <c r="P74">
        <v>0</v>
      </c>
      <c r="Q74">
        <v>0</v>
      </c>
      <c r="S74">
        <v>3872</v>
      </c>
      <c r="T74">
        <v>4.24</v>
      </c>
      <c r="U74">
        <v>10</v>
      </c>
      <c r="V74">
        <v>10</v>
      </c>
      <c r="X74">
        <v>3</v>
      </c>
      <c r="Y74">
        <v>0</v>
      </c>
      <c r="Z74">
        <v>0</v>
      </c>
    </row>
    <row r="75" spans="1:26" x14ac:dyDescent="0.2">
      <c r="A75">
        <v>3898</v>
      </c>
      <c r="B75">
        <v>10</v>
      </c>
      <c r="C75">
        <v>10</v>
      </c>
      <c r="D75">
        <v>10</v>
      </c>
      <c r="F75">
        <v>0</v>
      </c>
      <c r="G75">
        <v>0</v>
      </c>
      <c r="H75">
        <v>0</v>
      </c>
      <c r="J75">
        <v>3898</v>
      </c>
      <c r="K75">
        <v>10</v>
      </c>
      <c r="L75">
        <v>10</v>
      </c>
      <c r="M75">
        <v>10</v>
      </c>
      <c r="O75">
        <v>0</v>
      </c>
      <c r="P75">
        <v>0</v>
      </c>
      <c r="Q75">
        <v>0</v>
      </c>
      <c r="S75">
        <v>3898</v>
      </c>
      <c r="T75">
        <v>8.1</v>
      </c>
      <c r="U75">
        <v>8.48</v>
      </c>
      <c r="V75">
        <v>9.58</v>
      </c>
      <c r="X75">
        <v>2</v>
      </c>
      <c r="Y75">
        <v>1</v>
      </c>
      <c r="Z75">
        <v>0</v>
      </c>
    </row>
    <row r="76" spans="1:26" x14ac:dyDescent="0.2">
      <c r="A76">
        <v>3902</v>
      </c>
      <c r="B76">
        <v>10</v>
      </c>
      <c r="C76">
        <v>10</v>
      </c>
      <c r="D76">
        <v>10</v>
      </c>
      <c r="F76">
        <v>0</v>
      </c>
      <c r="G76">
        <v>0</v>
      </c>
      <c r="H76">
        <v>0</v>
      </c>
      <c r="J76">
        <v>3902</v>
      </c>
      <c r="K76">
        <v>10</v>
      </c>
      <c r="L76">
        <v>10</v>
      </c>
      <c r="M76">
        <v>10</v>
      </c>
      <c r="O76">
        <v>0</v>
      </c>
      <c r="P76">
        <v>0</v>
      </c>
      <c r="Q76">
        <v>0</v>
      </c>
      <c r="S76">
        <v>3902</v>
      </c>
      <c r="T76">
        <v>10</v>
      </c>
      <c r="U76">
        <v>10</v>
      </c>
      <c r="V76">
        <v>10</v>
      </c>
      <c r="X76">
        <v>0</v>
      </c>
      <c r="Y76">
        <v>0</v>
      </c>
      <c r="Z76">
        <v>0</v>
      </c>
    </row>
    <row r="77" spans="1:26" x14ac:dyDescent="0.2">
      <c r="A77">
        <v>3912</v>
      </c>
      <c r="B77">
        <v>5.4</v>
      </c>
      <c r="C77">
        <v>10</v>
      </c>
      <c r="D77">
        <v>10</v>
      </c>
      <c r="F77">
        <v>0</v>
      </c>
      <c r="G77">
        <v>0</v>
      </c>
      <c r="H77">
        <v>0</v>
      </c>
      <c r="J77">
        <v>3912</v>
      </c>
      <c r="K77">
        <v>10</v>
      </c>
      <c r="L77">
        <v>10</v>
      </c>
      <c r="M77">
        <v>10</v>
      </c>
      <c r="O77">
        <v>0</v>
      </c>
      <c r="P77">
        <v>0</v>
      </c>
      <c r="Q77">
        <v>0</v>
      </c>
      <c r="S77">
        <v>3912</v>
      </c>
      <c r="T77">
        <v>10</v>
      </c>
      <c r="U77">
        <v>10</v>
      </c>
      <c r="V77">
        <v>7.52</v>
      </c>
      <c r="X77">
        <v>0</v>
      </c>
      <c r="Y77">
        <v>0</v>
      </c>
      <c r="Z77">
        <v>0</v>
      </c>
    </row>
    <row r="78" spans="1:26" x14ac:dyDescent="0.2">
      <c r="A78">
        <v>3914</v>
      </c>
      <c r="B78">
        <v>5.52</v>
      </c>
      <c r="C78">
        <v>5.48</v>
      </c>
      <c r="D78">
        <v>5.52</v>
      </c>
      <c r="F78">
        <v>6</v>
      </c>
      <c r="G78">
        <v>7</v>
      </c>
      <c r="H78">
        <v>7</v>
      </c>
      <c r="J78">
        <v>3914</v>
      </c>
      <c r="K78">
        <v>6.49</v>
      </c>
      <c r="L78">
        <v>8.32</v>
      </c>
      <c r="M78">
        <v>10</v>
      </c>
      <c r="O78">
        <v>1</v>
      </c>
      <c r="P78">
        <v>0</v>
      </c>
      <c r="Q78">
        <v>0</v>
      </c>
      <c r="S78">
        <v>3914</v>
      </c>
      <c r="T78">
        <v>8.51</v>
      </c>
      <c r="U78">
        <v>10</v>
      </c>
      <c r="V78">
        <v>8.0500000000000007</v>
      </c>
      <c r="X78">
        <v>0</v>
      </c>
      <c r="Y78">
        <v>0</v>
      </c>
      <c r="Z78">
        <v>0</v>
      </c>
    </row>
    <row r="79" spans="1:26" x14ac:dyDescent="0.2">
      <c r="A79">
        <v>3915</v>
      </c>
      <c r="B79">
        <v>4.09</v>
      </c>
      <c r="C79">
        <v>6.43</v>
      </c>
      <c r="D79">
        <v>6.1</v>
      </c>
      <c r="F79">
        <v>6</v>
      </c>
      <c r="G79">
        <v>2</v>
      </c>
      <c r="H79">
        <v>0</v>
      </c>
      <c r="J79">
        <v>3915</v>
      </c>
      <c r="K79">
        <v>10</v>
      </c>
      <c r="L79">
        <v>10</v>
      </c>
      <c r="M79">
        <v>10</v>
      </c>
      <c r="O79">
        <v>0</v>
      </c>
      <c r="P79">
        <v>0</v>
      </c>
      <c r="Q79">
        <v>0</v>
      </c>
      <c r="S79">
        <v>3915</v>
      </c>
      <c r="T79">
        <v>7.53</v>
      </c>
      <c r="U79">
        <v>7.53</v>
      </c>
      <c r="V79">
        <v>7.35</v>
      </c>
      <c r="X79">
        <v>2</v>
      </c>
      <c r="Y79">
        <v>1</v>
      </c>
      <c r="Z79">
        <v>0</v>
      </c>
    </row>
    <row r="80" spans="1:26" x14ac:dyDescent="0.2">
      <c r="A80" s="15" t="s">
        <v>15</v>
      </c>
      <c r="B80" s="16">
        <f>AVERAGE(B43:B79)</f>
        <v>6.7933513513513519</v>
      </c>
      <c r="C80" s="16">
        <f t="shared" ref="C80:D80" si="12">AVERAGE(C43:C79)</f>
        <v>8.1632432432432438</v>
      </c>
      <c r="D80" s="16">
        <f t="shared" si="12"/>
        <v>9.1859459459459458</v>
      </c>
      <c r="F80" s="16">
        <f>AVERAGE(F43:F79)</f>
        <v>1.1891891891891893</v>
      </c>
      <c r="G80" s="16">
        <f t="shared" ref="G80:H80" si="13">AVERAGE(G43:G79)</f>
        <v>1.1891891891891893</v>
      </c>
      <c r="H80" s="16">
        <f t="shared" si="13"/>
        <v>0.40540540540540543</v>
      </c>
      <c r="K80" s="16">
        <f>AVERAGE(K43:K79)</f>
        <v>9.0678378378378373</v>
      </c>
      <c r="L80" s="16">
        <f t="shared" ref="L80:M80" si="14">AVERAGE(L43:L79)</f>
        <v>9.4086486486486471</v>
      </c>
      <c r="M80" s="16">
        <f t="shared" si="14"/>
        <v>9.56</v>
      </c>
      <c r="O80" s="16">
        <f>AVERAGE(O43:O79)</f>
        <v>1.0540540540540539</v>
      </c>
      <c r="P80" s="16">
        <f t="shared" ref="P80:Q80" si="15">AVERAGE(P43:P79)</f>
        <v>0.35135135135135137</v>
      </c>
      <c r="Q80" s="16">
        <f t="shared" si="15"/>
        <v>0.40540540540540543</v>
      </c>
      <c r="T80" s="16">
        <f>AVERAGE(T43:T79)</f>
        <v>8.8659459459459473</v>
      </c>
      <c r="U80" s="16">
        <f t="shared" ref="U80:V80" si="16">AVERAGE(U43:U79)</f>
        <v>9.1256756756756747</v>
      </c>
      <c r="V80" s="16">
        <f t="shared" si="16"/>
        <v>8.9494594594594599</v>
      </c>
      <c r="X80" s="16">
        <f>AVERAGE(X43:X79)</f>
        <v>1.1891891891891893</v>
      </c>
      <c r="Y80" s="16">
        <f t="shared" ref="Y80:Z80" si="17">AVERAGE(Y43:Y79)</f>
        <v>1.0540540540540539</v>
      </c>
      <c r="Z80" s="16">
        <f t="shared" si="17"/>
        <v>0.83783783783783783</v>
      </c>
    </row>
    <row r="81" spans="1:26" x14ac:dyDescent="0.2">
      <c r="A81" s="15" t="s">
        <v>16</v>
      </c>
      <c r="B81" s="16">
        <f>STDEV(B43:B79)/SQRT((COUNT(B43:B79)-1))</f>
        <v>0.52762123441000119</v>
      </c>
      <c r="C81" s="16">
        <f t="shared" ref="C81:D81" si="18">STDEV(C43:C79)/SQRT((COUNT(C43:C79)-1))</f>
        <v>0.3983811868927421</v>
      </c>
      <c r="D81" s="16">
        <f t="shared" si="18"/>
        <v>0.28402623864278992</v>
      </c>
      <c r="F81" s="16">
        <f>STDEV(F43:F79)/SQRT((COUNT(F43:F79)-1))</f>
        <v>0.67453440485270777</v>
      </c>
      <c r="G81" s="16">
        <f t="shared" ref="G81:H81" si="19">STDEV(G43:G79)/SQRT((COUNT(G43:G79)-1))</f>
        <v>0.38457495745029724</v>
      </c>
      <c r="H81" s="16">
        <f t="shared" si="19"/>
        <v>0.23720159765748752</v>
      </c>
      <c r="K81" s="16">
        <f>STDEV(K43:K79)/SQRT((COUNT(K43:K79)-1))</f>
        <v>0.26898360795411796</v>
      </c>
      <c r="L81" s="16">
        <f t="shared" ref="L81:M81" si="20">STDEV(L43:L79)/SQRT((COUNT(L43:L79)-1))</f>
        <v>0.21706699560407905</v>
      </c>
      <c r="M81" s="16">
        <f t="shared" si="20"/>
        <v>0.25539910670106691</v>
      </c>
      <c r="O81" s="16">
        <f>STDEV(O43:O79)/SQRT((COUNT(O43:O79)-1))</f>
        <v>0.3867918578183982</v>
      </c>
      <c r="P81" s="16">
        <f t="shared" ref="P81:Q81" si="21">STDEV(P43:P79)/SQRT((COUNT(P43:P79)-1))</f>
        <v>0.24912258440788157</v>
      </c>
      <c r="Q81" s="16">
        <f t="shared" si="21"/>
        <v>0.25897310104925392</v>
      </c>
      <c r="T81" s="16">
        <f>STDEV(T43:T79)/SQRT((COUNT(T43:T79)-1))</f>
        <v>0.28107829723378192</v>
      </c>
      <c r="U81" s="16">
        <f t="shared" ref="U81:V81" si="22">STDEV(U43:U79)/SQRT((COUNT(U43:U79)-1))</f>
        <v>0.31514511172068249</v>
      </c>
      <c r="V81" s="16">
        <f t="shared" si="22"/>
        <v>0.24689208479590483</v>
      </c>
      <c r="X81" s="16">
        <f>STDEV(X43:X79)/SQRT((COUNT(X43:X79)-1))</f>
        <v>0.4389202482429479</v>
      </c>
      <c r="Y81" s="16">
        <f t="shared" ref="Y81:Z81" si="23">STDEV(Y43:Y79)/SQRT((COUNT(Y43:Y79)-1))</f>
        <v>0.51361996859429582</v>
      </c>
      <c r="Z81" s="16">
        <f t="shared" si="23"/>
        <v>0.39384444490193515</v>
      </c>
    </row>
    <row r="86" spans="1:26" ht="34" x14ac:dyDescent="0.4">
      <c r="A86" s="17" t="s">
        <v>20</v>
      </c>
      <c r="C86" s="18"/>
      <c r="F86" s="19"/>
      <c r="G86" s="19"/>
      <c r="H86" s="7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spans="1:26" s="21" customFormat="1" ht="24" x14ac:dyDescent="0.3">
      <c r="A87" s="20" t="s">
        <v>21</v>
      </c>
    </row>
    <row r="90" spans="1:26" x14ac:dyDescent="0.2">
      <c r="A90" s="22" t="s">
        <v>22</v>
      </c>
      <c r="B90" s="22"/>
      <c r="C90" s="22"/>
      <c r="D90" s="22"/>
      <c r="E90" s="22"/>
      <c r="F90" s="22"/>
      <c r="G90" s="22"/>
      <c r="H90" s="22"/>
      <c r="I90" s="22"/>
      <c r="J90" s="22"/>
    </row>
    <row r="91" spans="1:26" ht="17" thickBot="1" x14ac:dyDescent="0.25">
      <c r="A91" s="23" t="s">
        <v>23</v>
      </c>
      <c r="B91" s="23" t="s">
        <v>24</v>
      </c>
    </row>
    <row r="92" spans="1:26" ht="36" thickTop="1" thickBot="1" x14ac:dyDescent="0.25">
      <c r="A92" s="24" t="s">
        <v>25</v>
      </c>
      <c r="B92" s="25"/>
      <c r="C92" s="26" t="s">
        <v>26</v>
      </c>
      <c r="D92" s="27" t="s">
        <v>27</v>
      </c>
      <c r="E92" s="27" t="s">
        <v>28</v>
      </c>
      <c r="F92" s="27" t="s">
        <v>29</v>
      </c>
      <c r="G92" s="27" t="s">
        <v>30</v>
      </c>
      <c r="H92" s="27" t="s">
        <v>31</v>
      </c>
      <c r="I92" s="27" t="s">
        <v>32</v>
      </c>
      <c r="J92" s="28" t="s">
        <v>33</v>
      </c>
    </row>
    <row r="93" spans="1:26" ht="33" thickTop="1" x14ac:dyDescent="0.2">
      <c r="A93" s="29" t="s">
        <v>34</v>
      </c>
      <c r="B93" s="30" t="s">
        <v>35</v>
      </c>
      <c r="C93" s="31">
        <v>406.52095242466265</v>
      </c>
      <c r="D93" s="32">
        <v>8</v>
      </c>
      <c r="E93" s="33">
        <v>50.815119053082832</v>
      </c>
      <c r="F93" s="33">
        <v>22.867936935624069</v>
      </c>
      <c r="G93" s="34">
        <v>4.9975869410093312E-30</v>
      </c>
      <c r="H93" s="34">
        <v>0.26025348646091612</v>
      </c>
      <c r="I93" s="33">
        <v>182.94349548499258</v>
      </c>
      <c r="J93" s="35">
        <v>1</v>
      </c>
    </row>
    <row r="94" spans="1:26" ht="32" x14ac:dyDescent="0.2">
      <c r="A94" s="36"/>
      <c r="B94" s="37" t="s">
        <v>36</v>
      </c>
      <c r="C94" s="38">
        <v>406.52095242466265</v>
      </c>
      <c r="D94" s="39">
        <v>4.816908434801408</v>
      </c>
      <c r="E94" s="39">
        <v>84.394577544304667</v>
      </c>
      <c r="F94" s="39">
        <v>22.867936935624069</v>
      </c>
      <c r="G94" s="40">
        <v>4.9175617626978363E-19</v>
      </c>
      <c r="H94" s="40">
        <v>0.26025348646091612</v>
      </c>
      <c r="I94" s="39">
        <v>110.15275831171425</v>
      </c>
      <c r="J94" s="41">
        <v>0.99999999999994638</v>
      </c>
    </row>
    <row r="95" spans="1:26" x14ac:dyDescent="0.2">
      <c r="A95" s="42"/>
      <c r="B95" s="43" t="s">
        <v>37</v>
      </c>
      <c r="C95" s="44">
        <v>406.52095242466265</v>
      </c>
      <c r="D95" s="45">
        <v>5.3292852990815938</v>
      </c>
      <c r="E95" s="45">
        <v>76.280576026717725</v>
      </c>
      <c r="F95" s="45">
        <v>22.867936935624069</v>
      </c>
      <c r="G95" s="46">
        <v>8.2934953508031283E-21</v>
      </c>
      <c r="H95" s="46">
        <v>0.26025348646091612</v>
      </c>
      <c r="I95" s="45">
        <v>121.86976013134637</v>
      </c>
      <c r="J95" s="47">
        <v>0.99999999999999833</v>
      </c>
    </row>
    <row r="96" spans="1:26" x14ac:dyDescent="0.2">
      <c r="A96" s="42"/>
      <c r="B96" s="43" t="s">
        <v>38</v>
      </c>
      <c r="C96" s="44">
        <v>406.52095242466265</v>
      </c>
      <c r="D96" s="45">
        <v>1</v>
      </c>
      <c r="E96" s="45">
        <v>406.52095242466265</v>
      </c>
      <c r="F96" s="45">
        <v>22.867936935624069</v>
      </c>
      <c r="G96" s="46">
        <v>1.0338995259000722E-5</v>
      </c>
      <c r="H96" s="46">
        <v>0.26025348646091612</v>
      </c>
      <c r="I96" s="45">
        <v>22.867936935624073</v>
      </c>
      <c r="J96" s="47">
        <v>0.99702348170778521</v>
      </c>
    </row>
    <row r="97" spans="1:10" ht="32" x14ac:dyDescent="0.2">
      <c r="A97" s="42" t="s">
        <v>39</v>
      </c>
      <c r="B97" s="37" t="s">
        <v>35</v>
      </c>
      <c r="C97" s="38">
        <v>9.9944180299703724</v>
      </c>
      <c r="D97" s="48">
        <v>8</v>
      </c>
      <c r="E97" s="39">
        <v>1.2493022537462966</v>
      </c>
      <c r="F97" s="40">
        <v>0.56221387816408386</v>
      </c>
      <c r="G97" s="40">
        <v>0.80901795340202121</v>
      </c>
      <c r="H97" s="40">
        <v>8.5752729340235496E-3</v>
      </c>
      <c r="I97" s="39">
        <v>4.4977110253126709</v>
      </c>
      <c r="J97" s="41">
        <v>0.26270171886907501</v>
      </c>
    </row>
    <row r="98" spans="1:10" ht="32" x14ac:dyDescent="0.2">
      <c r="A98" s="36"/>
      <c r="B98" s="37" t="s">
        <v>36</v>
      </c>
      <c r="C98" s="38">
        <v>9.9944180299703724</v>
      </c>
      <c r="D98" s="39">
        <v>4.816908434801408</v>
      </c>
      <c r="E98" s="39">
        <v>2.0748615352042545</v>
      </c>
      <c r="F98" s="40">
        <v>0.56221387816408386</v>
      </c>
      <c r="G98" s="40">
        <v>0.72250467975061539</v>
      </c>
      <c r="H98" s="40">
        <v>8.5752729340235548E-3</v>
      </c>
      <c r="I98" s="39">
        <v>2.7081327718909867</v>
      </c>
      <c r="J98" s="41">
        <v>0.20279122031063879</v>
      </c>
    </row>
    <row r="99" spans="1:10" x14ac:dyDescent="0.2">
      <c r="A99" s="42"/>
      <c r="B99" s="43" t="s">
        <v>37</v>
      </c>
      <c r="C99" s="44">
        <v>9.9944180299703724</v>
      </c>
      <c r="D99" s="45">
        <v>5.3292852990815938</v>
      </c>
      <c r="E99" s="45">
        <v>1.8753768036574681</v>
      </c>
      <c r="F99" s="46">
        <v>0.56221387816408397</v>
      </c>
      <c r="G99" s="46">
        <v>0.73998723142177281</v>
      </c>
      <c r="H99" s="46">
        <v>8.5752729340235548E-3</v>
      </c>
      <c r="I99" s="45">
        <v>2.9961981558395028</v>
      </c>
      <c r="J99" s="47">
        <v>0.21289711970509895</v>
      </c>
    </row>
    <row r="100" spans="1:10" x14ac:dyDescent="0.2">
      <c r="A100" s="42"/>
      <c r="B100" s="43" t="s">
        <v>38</v>
      </c>
      <c r="C100" s="44">
        <v>9.9944180299703724</v>
      </c>
      <c r="D100" s="45">
        <v>1</v>
      </c>
      <c r="E100" s="45">
        <v>9.9944180299703724</v>
      </c>
      <c r="F100" s="46">
        <v>0.56221387816408386</v>
      </c>
      <c r="G100" s="46">
        <v>0.45607499330773149</v>
      </c>
      <c r="H100" s="46">
        <v>8.5752729340235548E-3</v>
      </c>
      <c r="I100" s="46">
        <v>0.56221387816408386</v>
      </c>
      <c r="J100" s="47">
        <v>0.1144882215641323</v>
      </c>
    </row>
    <row r="101" spans="1:10" ht="32" x14ac:dyDescent="0.2">
      <c r="A101" s="42" t="s">
        <v>40</v>
      </c>
      <c r="B101" s="37" t="s">
        <v>35</v>
      </c>
      <c r="C101" s="38">
        <v>1155.498284868869</v>
      </c>
      <c r="D101" s="48">
        <v>520</v>
      </c>
      <c r="E101" s="39">
        <v>2.2221120862862866</v>
      </c>
      <c r="F101" s="49"/>
      <c r="G101" s="49"/>
      <c r="H101" s="49"/>
      <c r="I101" s="49"/>
      <c r="J101" s="50"/>
    </row>
    <row r="102" spans="1:10" ht="32" x14ac:dyDescent="0.2">
      <c r="A102" s="36"/>
      <c r="B102" s="37" t="s">
        <v>36</v>
      </c>
      <c r="C102" s="38">
        <v>1155.498284868869</v>
      </c>
      <c r="D102" s="39">
        <v>313.09904826209151</v>
      </c>
      <c r="E102" s="39">
        <v>3.69051995297544</v>
      </c>
      <c r="F102" s="49"/>
      <c r="G102" s="49"/>
      <c r="H102" s="49"/>
      <c r="I102" s="49"/>
      <c r="J102" s="50"/>
    </row>
    <row r="103" spans="1:10" x14ac:dyDescent="0.2">
      <c r="A103" s="36"/>
      <c r="B103" s="37" t="s">
        <v>37</v>
      </c>
      <c r="C103" s="38">
        <v>1155.498284868869</v>
      </c>
      <c r="D103" s="39">
        <v>346.40354444030362</v>
      </c>
      <c r="E103" s="39">
        <v>3.3356999471118236</v>
      </c>
      <c r="F103" s="49"/>
      <c r="G103" s="49"/>
      <c r="H103" s="49"/>
      <c r="I103" s="49"/>
      <c r="J103" s="50"/>
    </row>
    <row r="104" spans="1:10" ht="17" thickBot="1" x14ac:dyDescent="0.25">
      <c r="A104" s="51"/>
      <c r="B104" s="52" t="s">
        <v>38</v>
      </c>
      <c r="C104" s="53">
        <v>1155.498284868869</v>
      </c>
      <c r="D104" s="54">
        <v>65</v>
      </c>
      <c r="E104" s="54">
        <v>17.776896690290293</v>
      </c>
      <c r="F104" s="55"/>
      <c r="G104" s="55"/>
      <c r="H104" s="55"/>
      <c r="I104" s="55"/>
      <c r="J104" s="56"/>
    </row>
    <row r="105" spans="1:10" ht="17" thickTop="1" x14ac:dyDescent="0.2"/>
    <row r="106" spans="1:10" x14ac:dyDescent="0.2">
      <c r="A106" s="22" t="s">
        <v>41</v>
      </c>
      <c r="B106" s="22"/>
      <c r="C106" s="22"/>
      <c r="D106" s="22"/>
      <c r="E106" s="22"/>
      <c r="F106" s="22"/>
      <c r="G106" s="22"/>
      <c r="H106" s="22"/>
      <c r="I106" s="22"/>
    </row>
    <row r="107" spans="1:10" x14ac:dyDescent="0.2">
      <c r="A107" s="23" t="s">
        <v>23</v>
      </c>
      <c r="B107" s="23" t="s">
        <v>24</v>
      </c>
    </row>
    <row r="108" spans="1:10" ht="33" thickBot="1" x14ac:dyDescent="0.25">
      <c r="A108" s="23" t="s">
        <v>42</v>
      </c>
      <c r="B108" s="23" t="s">
        <v>43</v>
      </c>
    </row>
    <row r="109" spans="1:10" ht="36" thickTop="1" thickBot="1" x14ac:dyDescent="0.25">
      <c r="A109" s="57" t="s">
        <v>25</v>
      </c>
      <c r="B109" s="26" t="s">
        <v>26</v>
      </c>
      <c r="C109" s="27" t="s">
        <v>27</v>
      </c>
      <c r="D109" s="27" t="s">
        <v>28</v>
      </c>
      <c r="E109" s="27" t="s">
        <v>29</v>
      </c>
      <c r="F109" s="27" t="s">
        <v>30</v>
      </c>
      <c r="G109" s="27" t="s">
        <v>31</v>
      </c>
      <c r="H109" s="27" t="s">
        <v>32</v>
      </c>
      <c r="I109" s="28" t="s">
        <v>33</v>
      </c>
    </row>
    <row r="110" spans="1:10" ht="17" thickTop="1" x14ac:dyDescent="0.2">
      <c r="A110" s="58" t="s">
        <v>44</v>
      </c>
      <c r="B110" s="59">
        <v>45875.974792796507</v>
      </c>
      <c r="C110" s="60">
        <v>1</v>
      </c>
      <c r="D110" s="61">
        <v>45875.974792796507</v>
      </c>
      <c r="E110" s="61">
        <v>3203.3566694692031</v>
      </c>
      <c r="F110" s="62">
        <v>5.0352482013771242E-57</v>
      </c>
      <c r="G110" s="62">
        <v>0.98011232965875894</v>
      </c>
      <c r="H110" s="61">
        <v>3203.3566694692031</v>
      </c>
      <c r="I110" s="63">
        <v>1</v>
      </c>
    </row>
    <row r="111" spans="1:10" x14ac:dyDescent="0.2">
      <c r="A111" s="64" t="s">
        <v>45</v>
      </c>
      <c r="B111" s="65">
        <v>0.25717316137032609</v>
      </c>
      <c r="C111" s="66">
        <v>1</v>
      </c>
      <c r="D111" s="46">
        <v>0.25717316137032609</v>
      </c>
      <c r="E111" s="46">
        <v>1.7957490067621849E-2</v>
      </c>
      <c r="F111" s="46">
        <v>0.89381223248622488</v>
      </c>
      <c r="G111" s="46">
        <v>2.7619277444027799E-4</v>
      </c>
      <c r="H111" s="46">
        <v>1.7957490067621849E-2</v>
      </c>
      <c r="I111" s="47">
        <v>5.1999481142671056E-2</v>
      </c>
    </row>
    <row r="112" spans="1:10" ht="17" thickBot="1" x14ac:dyDescent="0.25">
      <c r="A112" s="67" t="s">
        <v>46</v>
      </c>
      <c r="B112" s="53">
        <v>930.8792835815816</v>
      </c>
      <c r="C112" s="68">
        <v>65</v>
      </c>
      <c r="D112" s="54">
        <v>14.321219747408948</v>
      </c>
      <c r="E112" s="55"/>
      <c r="F112" s="55"/>
      <c r="G112" s="55"/>
      <c r="H112" s="55"/>
      <c r="I112" s="56"/>
    </row>
    <row r="113" spans="1:38" ht="17" thickTop="1" x14ac:dyDescent="0.2"/>
    <row r="115" spans="1:38" s="5" customFormat="1" ht="25" x14ac:dyDescent="0.25">
      <c r="A115" s="4" t="s">
        <v>47</v>
      </c>
    </row>
    <row r="118" spans="1:38" ht="20" x14ac:dyDescent="0.2">
      <c r="A118" s="69" t="s">
        <v>48</v>
      </c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AA118" s="69" t="s">
        <v>49</v>
      </c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</row>
    <row r="119" spans="1:38" ht="20" x14ac:dyDescent="0.2">
      <c r="A119" s="70" t="s">
        <v>50</v>
      </c>
      <c r="C119" s="18"/>
      <c r="D119" s="18"/>
      <c r="E119" s="18"/>
      <c r="O119" s="71" t="s">
        <v>51</v>
      </c>
      <c r="Q119" s="18"/>
      <c r="R119" s="18"/>
      <c r="AA119" s="70" t="s">
        <v>52</v>
      </c>
      <c r="AG119" s="71" t="s">
        <v>51</v>
      </c>
      <c r="AI119" s="18"/>
    </row>
    <row r="120" spans="1:38" x14ac:dyDescent="0.2">
      <c r="A120" t="s">
        <v>53</v>
      </c>
      <c r="B120" t="s">
        <v>54</v>
      </c>
      <c r="C120" s="18" t="s">
        <v>55</v>
      </c>
      <c r="D120" s="18" t="s">
        <v>56</v>
      </c>
      <c r="E120" t="s">
        <v>57</v>
      </c>
      <c r="F120" t="s">
        <v>58</v>
      </c>
      <c r="G120" t="s">
        <v>59</v>
      </c>
      <c r="H120" t="s">
        <v>60</v>
      </c>
      <c r="I120" t="s">
        <v>61</v>
      </c>
      <c r="J120" t="s">
        <v>62</v>
      </c>
      <c r="K120" t="s">
        <v>63</v>
      </c>
      <c r="O120" t="s">
        <v>53</v>
      </c>
      <c r="P120" t="s">
        <v>54</v>
      </c>
      <c r="Q120" s="18" t="s">
        <v>55</v>
      </c>
      <c r="R120" s="18" t="s">
        <v>56</v>
      </c>
      <c r="S120" t="s">
        <v>57</v>
      </c>
      <c r="T120" t="s">
        <v>58</v>
      </c>
      <c r="U120" t="s">
        <v>59</v>
      </c>
      <c r="V120" t="s">
        <v>60</v>
      </c>
      <c r="W120" t="s">
        <v>61</v>
      </c>
      <c r="X120" t="s">
        <v>62</v>
      </c>
      <c r="Y120" t="s">
        <v>63</v>
      </c>
      <c r="AA120" t="s">
        <v>53</v>
      </c>
      <c r="AB120" t="s">
        <v>54</v>
      </c>
      <c r="AC120" s="18" t="s">
        <v>55</v>
      </c>
      <c r="AD120" t="s">
        <v>64</v>
      </c>
      <c r="AG120" t="s">
        <v>53</v>
      </c>
      <c r="AH120" t="s">
        <v>54</v>
      </c>
      <c r="AI120" s="18" t="s">
        <v>55</v>
      </c>
      <c r="AJ120" t="s">
        <v>64</v>
      </c>
    </row>
    <row r="121" spans="1:38" x14ac:dyDescent="0.2">
      <c r="A121" s="72">
        <v>9</v>
      </c>
      <c r="B121" s="72">
        <v>3006</v>
      </c>
      <c r="C121" s="73" t="s">
        <v>65</v>
      </c>
      <c r="D121" s="73" t="s">
        <v>66</v>
      </c>
      <c r="E121" s="72">
        <v>818</v>
      </c>
      <c r="F121" s="72">
        <v>188</v>
      </c>
      <c r="G121" s="72">
        <v>118</v>
      </c>
      <c r="H121" s="72">
        <v>250</v>
      </c>
      <c r="I121" s="72">
        <v>93</v>
      </c>
      <c r="J121" s="72">
        <v>6</v>
      </c>
      <c r="K121" s="72">
        <f>SUM(E121:J121)</f>
        <v>1473</v>
      </c>
      <c r="O121" s="72">
        <v>1</v>
      </c>
      <c r="P121" s="72">
        <v>3667</v>
      </c>
      <c r="Q121" s="73" t="s">
        <v>67</v>
      </c>
      <c r="R121" s="73" t="s">
        <v>66</v>
      </c>
      <c r="S121" s="72">
        <v>1103</v>
      </c>
      <c r="T121" s="72">
        <v>812</v>
      </c>
      <c r="U121" s="72">
        <v>569</v>
      </c>
      <c r="V121" s="72">
        <v>448</v>
      </c>
      <c r="W121" s="72">
        <v>423</v>
      </c>
      <c r="X121" s="72">
        <v>173</v>
      </c>
      <c r="Y121" s="72">
        <f t="shared" ref="Y121:Y174" si="24">SUM(S121:X121)</f>
        <v>3528</v>
      </c>
      <c r="AA121">
        <v>9</v>
      </c>
      <c r="AB121">
        <v>3006</v>
      </c>
      <c r="AC121" s="73" t="s">
        <v>65</v>
      </c>
      <c r="AD121" s="74">
        <v>246.89999999999998</v>
      </c>
      <c r="AG121">
        <v>4</v>
      </c>
      <c r="AH121">
        <v>3046</v>
      </c>
      <c r="AI121" s="18" t="s">
        <v>67</v>
      </c>
      <c r="AJ121" s="74">
        <v>268.59999999999997</v>
      </c>
    </row>
    <row r="122" spans="1:38" x14ac:dyDescent="0.2">
      <c r="A122" s="72">
        <v>1</v>
      </c>
      <c r="B122" s="72">
        <v>3662</v>
      </c>
      <c r="C122" s="73" t="s">
        <v>65</v>
      </c>
      <c r="D122" s="73" t="s">
        <v>66</v>
      </c>
      <c r="E122" s="72">
        <v>1186</v>
      </c>
      <c r="F122" s="72">
        <v>1194</v>
      </c>
      <c r="G122" s="72">
        <v>1583</v>
      </c>
      <c r="H122" s="72">
        <v>1256</v>
      </c>
      <c r="I122" s="72">
        <v>1482</v>
      </c>
      <c r="J122" s="72">
        <v>1478</v>
      </c>
      <c r="K122" s="72">
        <f t="shared" ref="K122:K153" si="25">SUM(E122:J122)</f>
        <v>8179</v>
      </c>
      <c r="O122" s="72">
        <v>7</v>
      </c>
      <c r="P122" s="72">
        <v>3730</v>
      </c>
      <c r="Q122" s="73" t="s">
        <v>67</v>
      </c>
      <c r="R122" s="73" t="s">
        <v>66</v>
      </c>
      <c r="S122" s="72">
        <v>1181</v>
      </c>
      <c r="T122" s="72">
        <v>628</v>
      </c>
      <c r="U122" s="72">
        <v>491</v>
      </c>
      <c r="V122" s="72">
        <v>144</v>
      </c>
      <c r="W122" s="72">
        <v>85</v>
      </c>
      <c r="X122" s="72">
        <v>505</v>
      </c>
      <c r="Y122" s="72">
        <f t="shared" si="24"/>
        <v>3034</v>
      </c>
      <c r="AA122">
        <v>10</v>
      </c>
      <c r="AB122">
        <v>3009</v>
      </c>
      <c r="AC122" s="73" t="s">
        <v>65</v>
      </c>
      <c r="AD122" s="74">
        <v>970.49999999999989</v>
      </c>
      <c r="AG122">
        <v>7</v>
      </c>
      <c r="AH122">
        <v>3079</v>
      </c>
      <c r="AI122" s="18" t="s">
        <v>67</v>
      </c>
      <c r="AJ122" s="74">
        <v>77.800000000000011</v>
      </c>
    </row>
    <row r="123" spans="1:38" x14ac:dyDescent="0.2">
      <c r="A123" s="72">
        <v>3</v>
      </c>
      <c r="B123" s="72">
        <v>3742</v>
      </c>
      <c r="C123" s="73" t="s">
        <v>65</v>
      </c>
      <c r="D123" s="73" t="s">
        <v>66</v>
      </c>
      <c r="E123" s="72">
        <v>1219</v>
      </c>
      <c r="F123" s="72">
        <v>941</v>
      </c>
      <c r="G123" s="72">
        <v>1234</v>
      </c>
      <c r="H123" s="72">
        <v>1172</v>
      </c>
      <c r="I123" s="72">
        <v>1460</v>
      </c>
      <c r="J123" s="72">
        <v>1288</v>
      </c>
      <c r="K123" s="72">
        <f t="shared" si="25"/>
        <v>7314</v>
      </c>
      <c r="O123" s="72">
        <v>10</v>
      </c>
      <c r="P123" s="72">
        <v>3734</v>
      </c>
      <c r="Q123" s="73" t="s">
        <v>67</v>
      </c>
      <c r="R123" s="73" t="s">
        <v>66</v>
      </c>
      <c r="S123" s="72">
        <v>732</v>
      </c>
      <c r="T123" s="72">
        <v>509</v>
      </c>
      <c r="U123" s="72">
        <v>564</v>
      </c>
      <c r="V123" s="72">
        <v>653</v>
      </c>
      <c r="W123" s="72">
        <v>514</v>
      </c>
      <c r="X123" s="72">
        <v>393</v>
      </c>
      <c r="Y123" s="72">
        <f t="shared" si="24"/>
        <v>3365</v>
      </c>
      <c r="AA123">
        <v>5</v>
      </c>
      <c r="AB123">
        <v>3049</v>
      </c>
      <c r="AC123" s="73" t="s">
        <v>65</v>
      </c>
      <c r="AD123" s="74">
        <v>183.4</v>
      </c>
      <c r="AG123">
        <v>2</v>
      </c>
      <c r="AH123">
        <v>3089</v>
      </c>
      <c r="AI123" s="18" t="s">
        <v>67</v>
      </c>
      <c r="AJ123" s="74">
        <v>1124.5</v>
      </c>
    </row>
    <row r="124" spans="1:38" x14ac:dyDescent="0.2">
      <c r="A124" s="72">
        <v>8</v>
      </c>
      <c r="B124" s="72">
        <v>3751</v>
      </c>
      <c r="C124" s="73" t="s">
        <v>65</v>
      </c>
      <c r="D124" s="73" t="s">
        <v>66</v>
      </c>
      <c r="E124" s="72">
        <v>883</v>
      </c>
      <c r="F124" s="72">
        <v>275</v>
      </c>
      <c r="G124" s="72">
        <v>534</v>
      </c>
      <c r="H124" s="72">
        <v>212</v>
      </c>
      <c r="I124" s="72">
        <v>77</v>
      </c>
      <c r="J124" s="72">
        <v>1</v>
      </c>
      <c r="K124" s="72">
        <f t="shared" si="25"/>
        <v>1982</v>
      </c>
      <c r="O124" s="72">
        <v>6</v>
      </c>
      <c r="P124" s="72">
        <v>3735</v>
      </c>
      <c r="Q124" s="73" t="s">
        <v>67</v>
      </c>
      <c r="R124" s="73" t="s">
        <v>66</v>
      </c>
      <c r="S124" s="72">
        <v>903</v>
      </c>
      <c r="T124" s="72">
        <v>726</v>
      </c>
      <c r="U124" s="72">
        <v>461</v>
      </c>
      <c r="V124" s="72">
        <v>476</v>
      </c>
      <c r="W124" s="72">
        <v>423</v>
      </c>
      <c r="X124" s="72">
        <v>579</v>
      </c>
      <c r="Y124" s="72">
        <f t="shared" si="24"/>
        <v>3568</v>
      </c>
      <c r="AA124">
        <v>3</v>
      </c>
      <c r="AB124">
        <v>3091</v>
      </c>
      <c r="AC124" s="73" t="s">
        <v>65</v>
      </c>
      <c r="AD124" s="74">
        <v>323.2</v>
      </c>
      <c r="AG124">
        <v>5</v>
      </c>
      <c r="AH124">
        <v>3093</v>
      </c>
      <c r="AI124" s="18" t="s">
        <v>67</v>
      </c>
      <c r="AJ124" s="74">
        <v>1396.0000000000002</v>
      </c>
    </row>
    <row r="125" spans="1:38" x14ac:dyDescent="0.2">
      <c r="A125" s="72">
        <v>3</v>
      </c>
      <c r="B125" s="72">
        <v>3767</v>
      </c>
      <c r="C125" s="73" t="s">
        <v>65</v>
      </c>
      <c r="D125" s="73" t="s">
        <v>66</v>
      </c>
      <c r="E125" s="72">
        <v>1053</v>
      </c>
      <c r="F125" s="72">
        <v>493</v>
      </c>
      <c r="G125" s="72">
        <v>81</v>
      </c>
      <c r="H125" s="72">
        <v>127</v>
      </c>
      <c r="I125" s="72">
        <v>398</v>
      </c>
      <c r="J125" s="72">
        <v>6</v>
      </c>
      <c r="K125" s="72">
        <f t="shared" si="25"/>
        <v>2158</v>
      </c>
      <c r="O125" s="72">
        <v>9</v>
      </c>
      <c r="P125" s="72">
        <v>3755</v>
      </c>
      <c r="Q125" s="73" t="s">
        <v>67</v>
      </c>
      <c r="R125" s="73" t="s">
        <v>66</v>
      </c>
      <c r="S125" s="72">
        <v>1230</v>
      </c>
      <c r="T125" s="72">
        <v>250</v>
      </c>
      <c r="U125" s="72">
        <v>535</v>
      </c>
      <c r="V125" s="72">
        <v>172</v>
      </c>
      <c r="W125" s="72">
        <v>296</v>
      </c>
      <c r="X125" s="72">
        <v>70</v>
      </c>
      <c r="Y125" s="72">
        <f t="shared" si="24"/>
        <v>2553</v>
      </c>
      <c r="AA125">
        <v>4</v>
      </c>
      <c r="AB125">
        <v>3092</v>
      </c>
      <c r="AC125" s="73" t="s">
        <v>65</v>
      </c>
      <c r="AD125" s="74">
        <v>34</v>
      </c>
      <c r="AG125">
        <v>1</v>
      </c>
      <c r="AH125">
        <v>3667</v>
      </c>
      <c r="AI125" s="18" t="s">
        <v>67</v>
      </c>
      <c r="AJ125" s="74">
        <v>223.8</v>
      </c>
    </row>
    <row r="126" spans="1:38" x14ac:dyDescent="0.2">
      <c r="A126" s="72">
        <v>6</v>
      </c>
      <c r="B126" s="72">
        <v>3777</v>
      </c>
      <c r="C126" s="73" t="s">
        <v>65</v>
      </c>
      <c r="D126" s="73" t="s">
        <v>66</v>
      </c>
      <c r="E126" s="72">
        <v>518</v>
      </c>
      <c r="F126" s="72">
        <v>82</v>
      </c>
      <c r="G126" s="72">
        <v>113</v>
      </c>
      <c r="H126" s="72">
        <v>81</v>
      </c>
      <c r="I126" s="72">
        <v>65</v>
      </c>
      <c r="J126" s="72">
        <v>30</v>
      </c>
      <c r="K126" s="72">
        <f t="shared" si="25"/>
        <v>889</v>
      </c>
      <c r="O126" s="72">
        <v>4</v>
      </c>
      <c r="P126" s="72">
        <v>3781</v>
      </c>
      <c r="Q126" s="73" t="s">
        <v>67</v>
      </c>
      <c r="R126" s="73" t="s">
        <v>66</v>
      </c>
      <c r="S126" s="72">
        <v>1058</v>
      </c>
      <c r="T126" s="72">
        <v>717</v>
      </c>
      <c r="U126" s="72">
        <v>622</v>
      </c>
      <c r="V126" s="72">
        <v>999</v>
      </c>
      <c r="W126" s="72">
        <v>252</v>
      </c>
      <c r="X126" s="72">
        <v>339</v>
      </c>
      <c r="Y126" s="72">
        <f t="shared" si="24"/>
        <v>3987</v>
      </c>
      <c r="AA126">
        <v>1</v>
      </c>
      <c r="AB126">
        <v>3662</v>
      </c>
      <c r="AC126" s="73" t="s">
        <v>65</v>
      </c>
      <c r="AD126" s="74">
        <v>279.2</v>
      </c>
      <c r="AG126">
        <v>2</v>
      </c>
      <c r="AH126">
        <v>3668</v>
      </c>
      <c r="AI126" s="18" t="s">
        <v>67</v>
      </c>
      <c r="AJ126" s="74">
        <v>807.1</v>
      </c>
    </row>
    <row r="127" spans="1:38" x14ac:dyDescent="0.2">
      <c r="A127" s="72">
        <v>9</v>
      </c>
      <c r="B127" s="72">
        <v>3880</v>
      </c>
      <c r="C127" s="73" t="s">
        <v>65</v>
      </c>
      <c r="D127" s="73" t="s">
        <v>66</v>
      </c>
      <c r="E127" s="72">
        <v>774</v>
      </c>
      <c r="F127" s="72">
        <v>504</v>
      </c>
      <c r="G127" s="72">
        <v>194</v>
      </c>
      <c r="H127" s="72">
        <v>218</v>
      </c>
      <c r="I127" s="72">
        <v>45</v>
      </c>
      <c r="J127" s="72">
        <v>80</v>
      </c>
      <c r="K127" s="72">
        <f t="shared" si="25"/>
        <v>1815</v>
      </c>
      <c r="O127" s="72">
        <v>5</v>
      </c>
      <c r="P127" s="72">
        <v>3849</v>
      </c>
      <c r="Q127" s="73" t="s">
        <v>67</v>
      </c>
      <c r="R127" s="73" t="s">
        <v>66</v>
      </c>
      <c r="S127" s="72">
        <v>1241</v>
      </c>
      <c r="T127" s="72">
        <v>931</v>
      </c>
      <c r="U127" s="72">
        <v>1049</v>
      </c>
      <c r="V127" s="72">
        <v>1055</v>
      </c>
      <c r="W127" s="72">
        <v>875</v>
      </c>
      <c r="X127" s="72">
        <v>881</v>
      </c>
      <c r="Y127" s="72">
        <f t="shared" si="24"/>
        <v>6032</v>
      </c>
      <c r="AA127">
        <v>2</v>
      </c>
      <c r="AB127">
        <v>3705</v>
      </c>
      <c r="AC127" s="73" t="s">
        <v>65</v>
      </c>
      <c r="AD127" s="74">
        <v>645.9</v>
      </c>
      <c r="AG127">
        <v>3</v>
      </c>
      <c r="AH127">
        <v>3669</v>
      </c>
      <c r="AI127" s="18" t="s">
        <v>67</v>
      </c>
      <c r="AJ127" s="74">
        <v>561.80000000000007</v>
      </c>
    </row>
    <row r="128" spans="1:38" x14ac:dyDescent="0.2">
      <c r="A128" s="72">
        <v>8</v>
      </c>
      <c r="B128" s="72">
        <v>3919</v>
      </c>
      <c r="C128" s="73" t="s">
        <v>65</v>
      </c>
      <c r="D128" s="73" t="s">
        <v>66</v>
      </c>
      <c r="E128" s="72">
        <v>1080</v>
      </c>
      <c r="F128" s="72">
        <v>706</v>
      </c>
      <c r="G128" s="72">
        <v>103</v>
      </c>
      <c r="H128" s="72">
        <v>23</v>
      </c>
      <c r="I128" s="72">
        <v>111</v>
      </c>
      <c r="J128" s="72">
        <v>35</v>
      </c>
      <c r="K128" s="72">
        <f t="shared" si="25"/>
        <v>2058</v>
      </c>
      <c r="O128" s="72">
        <v>8</v>
      </c>
      <c r="P128" s="72">
        <v>3872</v>
      </c>
      <c r="Q128" s="73" t="s">
        <v>67</v>
      </c>
      <c r="R128" s="73" t="s">
        <v>66</v>
      </c>
      <c r="S128" s="72">
        <v>1358</v>
      </c>
      <c r="T128" s="72">
        <v>884</v>
      </c>
      <c r="U128" s="72">
        <v>689</v>
      </c>
      <c r="V128" s="72">
        <v>524</v>
      </c>
      <c r="W128" s="72">
        <v>58</v>
      </c>
      <c r="X128" s="72">
        <v>18</v>
      </c>
      <c r="Y128" s="72">
        <f t="shared" si="24"/>
        <v>3531</v>
      </c>
      <c r="AA128">
        <v>7</v>
      </c>
      <c r="AB128">
        <v>3713</v>
      </c>
      <c r="AC128" s="73" t="s">
        <v>65</v>
      </c>
      <c r="AD128" s="74">
        <v>1451.8</v>
      </c>
      <c r="AG128">
        <v>4</v>
      </c>
      <c r="AH128">
        <v>3704</v>
      </c>
      <c r="AI128" s="18" t="s">
        <v>67</v>
      </c>
      <c r="AJ128" s="74">
        <v>43</v>
      </c>
    </row>
    <row r="129" spans="1:36" x14ac:dyDescent="0.2">
      <c r="A129" s="72">
        <v>10</v>
      </c>
      <c r="B129" s="72">
        <v>3929</v>
      </c>
      <c r="C129" s="73" t="s">
        <v>65</v>
      </c>
      <c r="D129" s="73" t="s">
        <v>66</v>
      </c>
      <c r="E129" s="72">
        <v>1368</v>
      </c>
      <c r="F129" s="72">
        <v>757</v>
      </c>
      <c r="G129" s="72">
        <v>544</v>
      </c>
      <c r="H129" s="72">
        <v>139</v>
      </c>
      <c r="I129" s="72">
        <v>86</v>
      </c>
      <c r="J129" s="72">
        <v>178</v>
      </c>
      <c r="K129" s="72">
        <f t="shared" si="25"/>
        <v>3072</v>
      </c>
      <c r="O129" s="72">
        <v>2</v>
      </c>
      <c r="P129" s="72">
        <v>3902</v>
      </c>
      <c r="Q129" s="73" t="s">
        <v>67</v>
      </c>
      <c r="R129" s="73" t="s">
        <v>66</v>
      </c>
      <c r="S129" s="72">
        <v>1659</v>
      </c>
      <c r="T129" s="72">
        <v>1013</v>
      </c>
      <c r="U129" s="72">
        <v>996</v>
      </c>
      <c r="V129" s="72">
        <v>807</v>
      </c>
      <c r="W129" s="72">
        <v>757</v>
      </c>
      <c r="X129" s="72">
        <v>689</v>
      </c>
      <c r="Y129" s="72">
        <f t="shared" si="24"/>
        <v>5921</v>
      </c>
      <c r="AA129">
        <v>4</v>
      </c>
      <c r="AB129">
        <v>3721</v>
      </c>
      <c r="AC129" s="73" t="s">
        <v>65</v>
      </c>
      <c r="AD129" s="74">
        <v>118.1</v>
      </c>
      <c r="AG129">
        <v>5</v>
      </c>
      <c r="AH129">
        <v>3709</v>
      </c>
      <c r="AI129" s="18" t="s">
        <v>67</v>
      </c>
      <c r="AJ129" s="74">
        <v>1511.6</v>
      </c>
    </row>
    <row r="130" spans="1:36" x14ac:dyDescent="0.2">
      <c r="A130" s="72">
        <v>1</v>
      </c>
      <c r="B130" s="72">
        <v>3931</v>
      </c>
      <c r="C130" s="73" t="s">
        <v>65</v>
      </c>
      <c r="D130" s="73" t="s">
        <v>66</v>
      </c>
      <c r="E130" s="72">
        <v>894</v>
      </c>
      <c r="F130" s="72">
        <v>460</v>
      </c>
      <c r="G130" s="72">
        <v>325</v>
      </c>
      <c r="H130" s="72">
        <v>534</v>
      </c>
      <c r="I130" s="72">
        <v>133</v>
      </c>
      <c r="J130" s="72">
        <v>96</v>
      </c>
      <c r="K130" s="72">
        <f t="shared" si="25"/>
        <v>2442</v>
      </c>
      <c r="O130" s="72">
        <v>6</v>
      </c>
      <c r="P130" s="72">
        <v>3914</v>
      </c>
      <c r="Q130" s="73" t="s">
        <v>67</v>
      </c>
      <c r="R130" s="73" t="s">
        <v>66</v>
      </c>
      <c r="S130" s="72">
        <v>1330</v>
      </c>
      <c r="T130" s="72">
        <v>1086</v>
      </c>
      <c r="U130" s="72">
        <v>561</v>
      </c>
      <c r="V130" s="72">
        <v>532</v>
      </c>
      <c r="W130" s="72">
        <v>67</v>
      </c>
      <c r="X130" s="72">
        <v>538</v>
      </c>
      <c r="Y130" s="72">
        <f t="shared" si="24"/>
        <v>4114</v>
      </c>
      <c r="AA130">
        <v>6</v>
      </c>
      <c r="AB130">
        <v>3724</v>
      </c>
      <c r="AC130" s="73" t="s">
        <v>65</v>
      </c>
      <c r="AD130" s="74">
        <v>604.09999999999991</v>
      </c>
      <c r="AG130">
        <v>1</v>
      </c>
      <c r="AH130">
        <v>3711</v>
      </c>
      <c r="AI130" s="18" t="s">
        <v>67</v>
      </c>
      <c r="AJ130" s="74">
        <v>446.80000000000007</v>
      </c>
    </row>
    <row r="131" spans="1:36" x14ac:dyDescent="0.2">
      <c r="A131" s="72">
        <v>3</v>
      </c>
      <c r="B131" s="72">
        <v>3091</v>
      </c>
      <c r="C131" s="73" t="s">
        <v>65</v>
      </c>
      <c r="D131" s="73" t="s">
        <v>66</v>
      </c>
      <c r="E131" s="72">
        <v>909</v>
      </c>
      <c r="F131" s="72">
        <v>457</v>
      </c>
      <c r="G131" s="72">
        <v>39</v>
      </c>
      <c r="H131" s="72">
        <v>70</v>
      </c>
      <c r="I131" s="72">
        <v>170</v>
      </c>
      <c r="J131" s="72">
        <v>357</v>
      </c>
      <c r="K131" s="72">
        <f t="shared" si="25"/>
        <v>2002</v>
      </c>
      <c r="O131" s="72">
        <v>2</v>
      </c>
      <c r="P131" s="72">
        <v>3089</v>
      </c>
      <c r="Q131" s="73" t="s">
        <v>67</v>
      </c>
      <c r="R131" s="73" t="s">
        <v>66</v>
      </c>
      <c r="S131" s="72">
        <v>1239</v>
      </c>
      <c r="T131" s="72">
        <v>532</v>
      </c>
      <c r="U131" s="72">
        <v>318</v>
      </c>
      <c r="V131" s="72">
        <v>211</v>
      </c>
      <c r="W131" s="72">
        <v>60</v>
      </c>
      <c r="X131" s="72">
        <v>180</v>
      </c>
      <c r="Y131" s="72">
        <f t="shared" si="24"/>
        <v>2540</v>
      </c>
      <c r="AA131">
        <v>9</v>
      </c>
      <c r="AB131">
        <v>3729</v>
      </c>
      <c r="AC131" s="73" t="s">
        <v>65</v>
      </c>
      <c r="AD131" s="74">
        <v>276.39999999999998</v>
      </c>
      <c r="AG131">
        <v>8</v>
      </c>
      <c r="AH131">
        <v>3714</v>
      </c>
      <c r="AI131" s="18" t="s">
        <v>67</v>
      </c>
      <c r="AJ131" s="74">
        <v>113.90000000000002</v>
      </c>
    </row>
    <row r="132" spans="1:36" x14ac:dyDescent="0.2">
      <c r="A132" s="72">
        <v>10</v>
      </c>
      <c r="B132" s="72">
        <v>3009</v>
      </c>
      <c r="C132" s="73" t="s">
        <v>65</v>
      </c>
      <c r="D132" s="73" t="s">
        <v>66</v>
      </c>
      <c r="E132" s="72">
        <v>1206</v>
      </c>
      <c r="F132" s="72">
        <v>903</v>
      </c>
      <c r="G132" s="72">
        <v>797</v>
      </c>
      <c r="H132" s="72">
        <v>640</v>
      </c>
      <c r="I132" s="72">
        <v>434</v>
      </c>
      <c r="J132" s="72">
        <v>421</v>
      </c>
      <c r="K132" s="72">
        <f t="shared" si="25"/>
        <v>4401</v>
      </c>
      <c r="O132" s="72">
        <v>2</v>
      </c>
      <c r="P132" s="72">
        <v>3668</v>
      </c>
      <c r="Q132" s="73" t="s">
        <v>67</v>
      </c>
      <c r="R132" s="73" t="s">
        <v>66</v>
      </c>
      <c r="S132" s="72">
        <v>1182</v>
      </c>
      <c r="T132" s="72">
        <v>630</v>
      </c>
      <c r="U132" s="72">
        <v>475</v>
      </c>
      <c r="V132" s="72">
        <v>558</v>
      </c>
      <c r="W132" s="72">
        <v>319</v>
      </c>
      <c r="X132" s="72">
        <v>956</v>
      </c>
      <c r="Y132" s="72">
        <f t="shared" si="24"/>
        <v>4120</v>
      </c>
      <c r="AA132">
        <v>3</v>
      </c>
      <c r="AB132">
        <v>3742</v>
      </c>
      <c r="AC132" s="73" t="s">
        <v>65</v>
      </c>
      <c r="AD132" s="74">
        <v>357.4</v>
      </c>
      <c r="AG132">
        <v>4</v>
      </c>
      <c r="AH132">
        <v>3728</v>
      </c>
      <c r="AI132" s="18" t="s">
        <v>67</v>
      </c>
      <c r="AJ132" s="74">
        <v>605.1</v>
      </c>
    </row>
    <row r="133" spans="1:36" x14ac:dyDescent="0.2">
      <c r="A133" s="72">
        <v>2</v>
      </c>
      <c r="B133" s="72">
        <v>3705</v>
      </c>
      <c r="C133" s="73" t="s">
        <v>65</v>
      </c>
      <c r="D133" s="73" t="s">
        <v>66</v>
      </c>
      <c r="E133" s="72">
        <v>842</v>
      </c>
      <c r="F133" s="72">
        <v>652</v>
      </c>
      <c r="G133" s="72">
        <v>205</v>
      </c>
      <c r="H133" s="72">
        <v>518</v>
      </c>
      <c r="I133" s="72">
        <v>373</v>
      </c>
      <c r="J133" s="72">
        <v>491</v>
      </c>
      <c r="K133" s="72">
        <f t="shared" si="25"/>
        <v>3081</v>
      </c>
      <c r="O133" s="72">
        <v>4</v>
      </c>
      <c r="P133" s="72">
        <v>3704</v>
      </c>
      <c r="Q133" s="73" t="s">
        <v>67</v>
      </c>
      <c r="R133" s="73" t="s">
        <v>66</v>
      </c>
      <c r="S133" s="72">
        <v>997</v>
      </c>
      <c r="T133" s="72">
        <v>906</v>
      </c>
      <c r="U133" s="72">
        <v>829</v>
      </c>
      <c r="V133" s="72">
        <v>638</v>
      </c>
      <c r="W133" s="72">
        <v>490</v>
      </c>
      <c r="X133" s="72">
        <v>287</v>
      </c>
      <c r="Y133" s="72">
        <f t="shared" si="24"/>
        <v>4147</v>
      </c>
      <c r="AA133">
        <v>7</v>
      </c>
      <c r="AB133">
        <v>3748</v>
      </c>
      <c r="AC133" s="73" t="s">
        <v>65</v>
      </c>
      <c r="AD133" s="74">
        <v>22.599999999999998</v>
      </c>
      <c r="AG133">
        <v>7</v>
      </c>
      <c r="AH133">
        <v>3730</v>
      </c>
      <c r="AI133" s="18" t="s">
        <v>67</v>
      </c>
      <c r="AJ133" s="74">
        <v>382.50000000000006</v>
      </c>
    </row>
    <row r="134" spans="1:36" x14ac:dyDescent="0.2">
      <c r="A134" s="72">
        <v>9</v>
      </c>
      <c r="B134" s="72">
        <v>3729</v>
      </c>
      <c r="C134" s="73" t="s">
        <v>65</v>
      </c>
      <c r="D134" s="73" t="s">
        <v>66</v>
      </c>
      <c r="E134" s="72">
        <v>1028</v>
      </c>
      <c r="F134" s="72">
        <v>644</v>
      </c>
      <c r="G134" s="72">
        <v>756</v>
      </c>
      <c r="H134" s="72">
        <v>969</v>
      </c>
      <c r="I134" s="72">
        <v>784</v>
      </c>
      <c r="J134" s="72">
        <v>666</v>
      </c>
      <c r="K134" s="72">
        <f t="shared" si="25"/>
        <v>4847</v>
      </c>
      <c r="O134" s="72">
        <v>1</v>
      </c>
      <c r="P134" s="72">
        <v>3711</v>
      </c>
      <c r="Q134" s="73" t="s">
        <v>67</v>
      </c>
      <c r="R134" s="73" t="s">
        <v>66</v>
      </c>
      <c r="S134" s="72">
        <v>1120</v>
      </c>
      <c r="T134" s="72">
        <v>499</v>
      </c>
      <c r="U134" s="72">
        <v>391</v>
      </c>
      <c r="V134" s="72">
        <v>383</v>
      </c>
      <c r="W134" s="72">
        <v>89</v>
      </c>
      <c r="X134" s="72">
        <v>51</v>
      </c>
      <c r="Y134" s="72">
        <f t="shared" si="24"/>
        <v>2533</v>
      </c>
      <c r="AA134">
        <v>8</v>
      </c>
      <c r="AB134">
        <v>3751</v>
      </c>
      <c r="AC134" s="73" t="s">
        <v>65</v>
      </c>
      <c r="AD134" s="74">
        <v>36.300000000000004</v>
      </c>
      <c r="AG134">
        <v>10</v>
      </c>
      <c r="AH134">
        <v>3734</v>
      </c>
      <c r="AI134" s="18" t="s">
        <v>67</v>
      </c>
      <c r="AJ134" s="74">
        <v>134.1</v>
      </c>
    </row>
    <row r="135" spans="1:36" x14ac:dyDescent="0.2">
      <c r="A135" s="72">
        <v>7</v>
      </c>
      <c r="B135" s="72">
        <v>3748</v>
      </c>
      <c r="C135" s="73" t="s">
        <v>65</v>
      </c>
      <c r="D135" s="73" t="s">
        <v>66</v>
      </c>
      <c r="E135" s="72">
        <v>638</v>
      </c>
      <c r="F135" s="72">
        <v>198</v>
      </c>
      <c r="G135" s="72">
        <v>152</v>
      </c>
      <c r="H135" s="72">
        <v>138</v>
      </c>
      <c r="I135" s="72">
        <v>90</v>
      </c>
      <c r="J135" s="72">
        <v>57</v>
      </c>
      <c r="K135" s="72">
        <f t="shared" si="25"/>
        <v>1273</v>
      </c>
      <c r="O135" s="72">
        <v>4</v>
      </c>
      <c r="P135" s="72">
        <v>3728</v>
      </c>
      <c r="Q135" s="73" t="s">
        <v>67</v>
      </c>
      <c r="R135" s="73" t="s">
        <v>66</v>
      </c>
      <c r="S135" s="72">
        <v>594</v>
      </c>
      <c r="T135" s="72">
        <v>819</v>
      </c>
      <c r="U135" s="72">
        <v>355</v>
      </c>
      <c r="V135" s="72">
        <v>378</v>
      </c>
      <c r="W135" s="72">
        <v>500</v>
      </c>
      <c r="X135" s="72">
        <v>77</v>
      </c>
      <c r="Y135" s="72">
        <f t="shared" si="24"/>
        <v>2723</v>
      </c>
      <c r="AA135">
        <v>1</v>
      </c>
      <c r="AB135">
        <v>3757</v>
      </c>
      <c r="AC135" s="73" t="s">
        <v>65</v>
      </c>
      <c r="AD135" s="74">
        <v>19.5</v>
      </c>
      <c r="AG135">
        <v>6</v>
      </c>
      <c r="AH135">
        <v>3735</v>
      </c>
      <c r="AI135" s="18" t="s">
        <v>67</v>
      </c>
      <c r="AJ135" s="74">
        <v>436.9</v>
      </c>
    </row>
    <row r="136" spans="1:36" x14ac:dyDescent="0.2">
      <c r="A136" s="72">
        <v>1</v>
      </c>
      <c r="B136" s="72">
        <v>3757</v>
      </c>
      <c r="C136" s="73" t="s">
        <v>65</v>
      </c>
      <c r="D136" s="73" t="s">
        <v>66</v>
      </c>
      <c r="E136" s="72">
        <v>734</v>
      </c>
      <c r="F136" s="72">
        <v>255</v>
      </c>
      <c r="G136" s="72">
        <v>164</v>
      </c>
      <c r="H136" s="72">
        <v>52</v>
      </c>
      <c r="I136" s="72">
        <v>75</v>
      </c>
      <c r="J136" s="72">
        <v>69</v>
      </c>
      <c r="K136" s="72">
        <f t="shared" si="25"/>
        <v>1349</v>
      </c>
      <c r="O136" s="72">
        <v>1</v>
      </c>
      <c r="P136" s="72">
        <v>3740</v>
      </c>
      <c r="Q136" s="73" t="s">
        <v>67</v>
      </c>
      <c r="R136" s="73" t="s">
        <v>66</v>
      </c>
      <c r="S136" s="72">
        <v>858</v>
      </c>
      <c r="T136" s="72">
        <v>243</v>
      </c>
      <c r="U136" s="72">
        <v>266</v>
      </c>
      <c r="V136" s="72">
        <v>164</v>
      </c>
      <c r="W136" s="72">
        <v>36</v>
      </c>
      <c r="X136" s="72">
        <v>0</v>
      </c>
      <c r="Y136" s="72">
        <f t="shared" si="24"/>
        <v>1567</v>
      </c>
      <c r="AA136">
        <v>3</v>
      </c>
      <c r="AB136">
        <v>3767</v>
      </c>
      <c r="AC136" s="73" t="s">
        <v>65</v>
      </c>
      <c r="AD136" s="74">
        <v>106.19999999999999</v>
      </c>
      <c r="AG136">
        <v>1</v>
      </c>
      <c r="AH136">
        <v>3740</v>
      </c>
      <c r="AI136" s="18" t="s">
        <v>67</v>
      </c>
      <c r="AJ136" s="74">
        <v>87.5</v>
      </c>
    </row>
    <row r="137" spans="1:36" x14ac:dyDescent="0.2">
      <c r="A137" s="72">
        <v>9</v>
      </c>
      <c r="B137" s="72">
        <v>3803</v>
      </c>
      <c r="C137" s="73" t="s">
        <v>65</v>
      </c>
      <c r="D137" s="73" t="s">
        <v>66</v>
      </c>
      <c r="E137" s="72">
        <v>712</v>
      </c>
      <c r="F137" s="72">
        <v>225</v>
      </c>
      <c r="G137" s="72">
        <v>15</v>
      </c>
      <c r="H137" s="72">
        <v>78</v>
      </c>
      <c r="I137" s="72">
        <v>18</v>
      </c>
      <c r="J137" s="72">
        <v>26</v>
      </c>
      <c r="K137" s="72">
        <f t="shared" si="25"/>
        <v>1074</v>
      </c>
      <c r="O137" s="75">
        <v>2</v>
      </c>
      <c r="P137" s="76">
        <v>3741</v>
      </c>
      <c r="Q137" s="73" t="s">
        <v>67</v>
      </c>
      <c r="R137" s="73" t="s">
        <v>66</v>
      </c>
      <c r="S137" s="76">
        <v>1700</v>
      </c>
      <c r="T137" s="76">
        <v>1741</v>
      </c>
      <c r="U137" s="76">
        <v>1611</v>
      </c>
      <c r="V137" s="76">
        <v>1022</v>
      </c>
      <c r="W137" s="76">
        <v>1825</v>
      </c>
      <c r="X137" s="76">
        <v>1161</v>
      </c>
      <c r="Y137" s="72">
        <f t="shared" si="24"/>
        <v>9060</v>
      </c>
      <c r="AA137">
        <v>6</v>
      </c>
      <c r="AB137">
        <v>3777</v>
      </c>
      <c r="AC137" s="73" t="s">
        <v>65</v>
      </c>
      <c r="AD137" s="74">
        <v>0</v>
      </c>
      <c r="AG137">
        <v>2</v>
      </c>
      <c r="AH137">
        <v>3741</v>
      </c>
      <c r="AI137" s="18" t="s">
        <v>67</v>
      </c>
      <c r="AJ137" s="74">
        <v>174.39999999999998</v>
      </c>
    </row>
    <row r="138" spans="1:36" x14ac:dyDescent="0.2">
      <c r="A138" s="72">
        <v>10</v>
      </c>
      <c r="B138" s="72">
        <v>3870</v>
      </c>
      <c r="C138" s="73" t="s">
        <v>65</v>
      </c>
      <c r="D138" s="73" t="s">
        <v>66</v>
      </c>
      <c r="E138" s="72">
        <v>1224</v>
      </c>
      <c r="F138" s="72">
        <v>683</v>
      </c>
      <c r="G138" s="72">
        <v>692</v>
      </c>
      <c r="H138" s="72">
        <v>348</v>
      </c>
      <c r="I138" s="72">
        <v>49</v>
      </c>
      <c r="J138" s="72">
        <v>5</v>
      </c>
      <c r="K138" s="72">
        <f t="shared" si="25"/>
        <v>3001</v>
      </c>
      <c r="O138" s="72">
        <v>5</v>
      </c>
      <c r="P138" s="72">
        <v>3744</v>
      </c>
      <c r="Q138" s="73" t="s">
        <v>67</v>
      </c>
      <c r="R138" s="73" t="s">
        <v>66</v>
      </c>
      <c r="S138" s="72">
        <v>1217</v>
      </c>
      <c r="T138" s="72">
        <v>604</v>
      </c>
      <c r="U138" s="72">
        <v>793</v>
      </c>
      <c r="V138" s="72">
        <v>295</v>
      </c>
      <c r="W138" s="72">
        <v>750</v>
      </c>
      <c r="X138" s="72">
        <v>167</v>
      </c>
      <c r="Y138" s="72">
        <f t="shared" si="24"/>
        <v>3826</v>
      </c>
      <c r="AA138">
        <v>9</v>
      </c>
      <c r="AB138">
        <v>3803</v>
      </c>
      <c r="AC138" s="73" t="s">
        <v>65</v>
      </c>
      <c r="AD138" s="74">
        <v>0</v>
      </c>
      <c r="AG138">
        <v>5</v>
      </c>
      <c r="AH138">
        <v>3744</v>
      </c>
      <c r="AI138" s="18" t="s">
        <v>67</v>
      </c>
      <c r="AJ138" s="74">
        <v>209.89999999999998</v>
      </c>
    </row>
    <row r="139" spans="1:36" x14ac:dyDescent="0.2">
      <c r="A139" s="72">
        <v>3</v>
      </c>
      <c r="B139" s="72">
        <v>3908</v>
      </c>
      <c r="C139" s="73" t="s">
        <v>65</v>
      </c>
      <c r="D139" s="73" t="s">
        <v>66</v>
      </c>
      <c r="E139" s="72">
        <v>992</v>
      </c>
      <c r="F139" s="72">
        <v>828</v>
      </c>
      <c r="G139" s="72">
        <v>446</v>
      </c>
      <c r="H139" s="72">
        <v>68</v>
      </c>
      <c r="I139" s="72">
        <v>91</v>
      </c>
      <c r="J139" s="72">
        <v>187</v>
      </c>
      <c r="K139" s="72">
        <f t="shared" si="25"/>
        <v>2612</v>
      </c>
      <c r="O139" s="72">
        <v>2</v>
      </c>
      <c r="P139" s="72">
        <v>3761</v>
      </c>
      <c r="Q139" s="73" t="s">
        <v>67</v>
      </c>
      <c r="R139" s="73" t="s">
        <v>66</v>
      </c>
      <c r="S139" s="72">
        <v>758</v>
      </c>
      <c r="T139" s="72">
        <v>77</v>
      </c>
      <c r="U139" s="72">
        <v>116</v>
      </c>
      <c r="V139" s="72">
        <v>200</v>
      </c>
      <c r="W139" s="72">
        <v>119</v>
      </c>
      <c r="X139" s="72">
        <v>12</v>
      </c>
      <c r="Y139" s="72">
        <f t="shared" si="24"/>
        <v>1282</v>
      </c>
      <c r="AA139">
        <v>9</v>
      </c>
      <c r="AB139">
        <v>3859</v>
      </c>
      <c r="AC139" s="73" t="s">
        <v>65</v>
      </c>
      <c r="AD139" s="74">
        <v>1083.2</v>
      </c>
      <c r="AG139">
        <v>8</v>
      </c>
      <c r="AH139">
        <v>3749</v>
      </c>
      <c r="AI139" s="18" t="s">
        <v>67</v>
      </c>
      <c r="AJ139" s="74">
        <v>173.5</v>
      </c>
    </row>
    <row r="140" spans="1:36" x14ac:dyDescent="0.2">
      <c r="A140" s="72">
        <v>4</v>
      </c>
      <c r="B140" s="72">
        <v>3909</v>
      </c>
      <c r="C140" s="73" t="s">
        <v>65</v>
      </c>
      <c r="D140" s="73" t="s">
        <v>66</v>
      </c>
      <c r="E140" s="72">
        <v>541</v>
      </c>
      <c r="F140" s="72">
        <v>259</v>
      </c>
      <c r="G140" s="72">
        <v>117</v>
      </c>
      <c r="H140" s="72">
        <v>50</v>
      </c>
      <c r="I140" s="72">
        <v>21</v>
      </c>
      <c r="J140" s="72">
        <v>12</v>
      </c>
      <c r="K140" s="72">
        <f t="shared" si="25"/>
        <v>1000</v>
      </c>
      <c r="O140" s="77">
        <v>5</v>
      </c>
      <c r="P140" s="72">
        <v>3782</v>
      </c>
      <c r="Q140" s="73" t="s">
        <v>67</v>
      </c>
      <c r="R140" s="73" t="s">
        <v>66</v>
      </c>
      <c r="S140" s="72">
        <v>1327</v>
      </c>
      <c r="T140" s="72">
        <v>1193</v>
      </c>
      <c r="U140" s="72">
        <v>906</v>
      </c>
      <c r="V140" s="72">
        <v>1155</v>
      </c>
      <c r="W140" s="72">
        <v>851</v>
      </c>
      <c r="X140" s="72">
        <v>1377</v>
      </c>
      <c r="Y140" s="72">
        <f t="shared" si="24"/>
        <v>6809</v>
      </c>
      <c r="AA140">
        <v>10</v>
      </c>
      <c r="AB140">
        <v>3870</v>
      </c>
      <c r="AC140" s="73" t="s">
        <v>65</v>
      </c>
      <c r="AD140" s="74">
        <v>302.2</v>
      </c>
      <c r="AG140">
        <v>9</v>
      </c>
      <c r="AH140">
        <v>3755</v>
      </c>
      <c r="AI140" s="18" t="s">
        <v>67</v>
      </c>
      <c r="AJ140" s="74">
        <v>20.8</v>
      </c>
    </row>
    <row r="141" spans="1:36" x14ac:dyDescent="0.2">
      <c r="A141" s="72">
        <v>9</v>
      </c>
      <c r="B141" s="72">
        <v>3925</v>
      </c>
      <c r="C141" s="73" t="s">
        <v>65</v>
      </c>
      <c r="D141" s="73" t="s">
        <v>66</v>
      </c>
      <c r="E141" s="72">
        <v>592</v>
      </c>
      <c r="F141" s="72">
        <v>73</v>
      </c>
      <c r="G141" s="72">
        <v>697</v>
      </c>
      <c r="H141" s="72">
        <v>35</v>
      </c>
      <c r="I141" s="72">
        <v>8</v>
      </c>
      <c r="J141" s="72">
        <v>156</v>
      </c>
      <c r="K141" s="72">
        <f t="shared" si="25"/>
        <v>1561</v>
      </c>
      <c r="O141" s="77">
        <v>2</v>
      </c>
      <c r="P141" s="72">
        <v>3783</v>
      </c>
      <c r="Q141" s="73" t="s">
        <v>67</v>
      </c>
      <c r="R141" s="73" t="s">
        <v>66</v>
      </c>
      <c r="S141" s="72">
        <v>1177</v>
      </c>
      <c r="T141" s="72">
        <v>1035</v>
      </c>
      <c r="U141" s="72">
        <v>953</v>
      </c>
      <c r="V141" s="72">
        <v>892</v>
      </c>
      <c r="W141" s="72">
        <v>857</v>
      </c>
      <c r="X141" s="72">
        <v>699</v>
      </c>
      <c r="Y141" s="72">
        <f t="shared" si="24"/>
        <v>5613</v>
      </c>
      <c r="AA141">
        <v>5</v>
      </c>
      <c r="AB141">
        <v>3878</v>
      </c>
      <c r="AC141" s="73" t="s">
        <v>65</v>
      </c>
      <c r="AD141" s="74">
        <v>148.19999999999999</v>
      </c>
      <c r="AG141">
        <v>2</v>
      </c>
      <c r="AH141">
        <v>3761</v>
      </c>
      <c r="AI141" s="18" t="s">
        <v>67</v>
      </c>
      <c r="AJ141" s="74">
        <v>4.0999999999999996</v>
      </c>
    </row>
    <row r="142" spans="1:36" x14ac:dyDescent="0.2">
      <c r="A142" s="72">
        <v>4</v>
      </c>
      <c r="B142" s="72">
        <v>3975</v>
      </c>
      <c r="C142" s="73" t="s">
        <v>65</v>
      </c>
      <c r="D142" s="73" t="s">
        <v>66</v>
      </c>
      <c r="E142" s="72">
        <v>867</v>
      </c>
      <c r="F142" s="72">
        <v>499</v>
      </c>
      <c r="G142" s="72">
        <v>77</v>
      </c>
      <c r="H142" s="72">
        <v>15</v>
      </c>
      <c r="I142" s="72">
        <v>6</v>
      </c>
      <c r="J142" s="72">
        <v>104</v>
      </c>
      <c r="K142" s="72">
        <f t="shared" si="25"/>
        <v>1568</v>
      </c>
      <c r="O142" s="72">
        <v>9</v>
      </c>
      <c r="P142" s="72">
        <v>3802</v>
      </c>
      <c r="Q142" s="73" t="s">
        <v>67</v>
      </c>
      <c r="R142" s="73" t="s">
        <v>66</v>
      </c>
      <c r="S142" s="72">
        <v>981</v>
      </c>
      <c r="T142" s="72">
        <v>718</v>
      </c>
      <c r="U142" s="72">
        <v>829</v>
      </c>
      <c r="V142" s="72">
        <v>838</v>
      </c>
      <c r="W142" s="72">
        <v>432</v>
      </c>
      <c r="X142" s="72">
        <v>614</v>
      </c>
      <c r="Y142" s="72">
        <f t="shared" si="24"/>
        <v>4412</v>
      </c>
      <c r="AA142">
        <v>9</v>
      </c>
      <c r="AB142">
        <v>3880</v>
      </c>
      <c r="AC142" s="73" t="s">
        <v>65</v>
      </c>
      <c r="AD142" s="74">
        <v>213.29999999999998</v>
      </c>
      <c r="AG142">
        <v>1</v>
      </c>
      <c r="AH142">
        <v>3762</v>
      </c>
      <c r="AI142" s="18" t="s">
        <v>67</v>
      </c>
      <c r="AJ142" s="74">
        <v>86.199999999999989</v>
      </c>
    </row>
    <row r="143" spans="1:36" x14ac:dyDescent="0.2">
      <c r="A143" s="72">
        <v>7</v>
      </c>
      <c r="B143" s="72">
        <v>3999</v>
      </c>
      <c r="C143" s="73" t="s">
        <v>65</v>
      </c>
      <c r="D143" s="73" t="s">
        <v>66</v>
      </c>
      <c r="E143" s="72">
        <v>882</v>
      </c>
      <c r="F143" s="72">
        <v>791</v>
      </c>
      <c r="G143" s="72">
        <v>1051</v>
      </c>
      <c r="H143" s="72">
        <v>817</v>
      </c>
      <c r="I143" s="72">
        <v>356</v>
      </c>
      <c r="J143" s="72">
        <v>671</v>
      </c>
      <c r="K143" s="72">
        <f t="shared" si="25"/>
        <v>4568</v>
      </c>
      <c r="O143" s="72">
        <v>10</v>
      </c>
      <c r="P143" s="72">
        <v>3898</v>
      </c>
      <c r="Q143" s="73" t="s">
        <v>67</v>
      </c>
      <c r="R143" s="73" t="s">
        <v>66</v>
      </c>
      <c r="S143" s="72">
        <v>930</v>
      </c>
      <c r="T143" s="72">
        <v>344</v>
      </c>
      <c r="U143" s="72">
        <v>230</v>
      </c>
      <c r="V143" s="72">
        <v>778</v>
      </c>
      <c r="W143" s="72">
        <v>74</v>
      </c>
      <c r="X143" s="72">
        <v>26</v>
      </c>
      <c r="Y143" s="72">
        <f t="shared" si="24"/>
        <v>2382</v>
      </c>
      <c r="AA143">
        <v>6</v>
      </c>
      <c r="AB143">
        <v>3900</v>
      </c>
      <c r="AC143" s="73" t="s">
        <v>65</v>
      </c>
      <c r="AD143" s="74">
        <v>85</v>
      </c>
      <c r="AG143">
        <v>2</v>
      </c>
      <c r="AH143">
        <v>3776</v>
      </c>
      <c r="AI143" s="18" t="s">
        <v>67</v>
      </c>
      <c r="AJ143" s="74">
        <v>240.1</v>
      </c>
    </row>
    <row r="144" spans="1:36" x14ac:dyDescent="0.2">
      <c r="A144" s="72">
        <v>5</v>
      </c>
      <c r="B144" s="72">
        <v>3049</v>
      </c>
      <c r="C144" s="73" t="s">
        <v>65</v>
      </c>
      <c r="D144" s="73" t="s">
        <v>66</v>
      </c>
      <c r="E144" s="72">
        <v>1072</v>
      </c>
      <c r="F144" s="72">
        <v>857</v>
      </c>
      <c r="G144" s="72">
        <v>840</v>
      </c>
      <c r="H144" s="72">
        <v>387</v>
      </c>
      <c r="I144" s="72">
        <v>899</v>
      </c>
      <c r="J144" s="72">
        <v>279</v>
      </c>
      <c r="K144" s="72">
        <f t="shared" si="25"/>
        <v>4334</v>
      </c>
      <c r="O144" s="72">
        <v>5</v>
      </c>
      <c r="P144" s="72">
        <v>3912</v>
      </c>
      <c r="Q144" s="73" t="s">
        <v>67</v>
      </c>
      <c r="R144" s="73" t="s">
        <v>66</v>
      </c>
      <c r="S144" s="72">
        <v>988</v>
      </c>
      <c r="T144" s="72">
        <v>332</v>
      </c>
      <c r="U144" s="72">
        <v>137</v>
      </c>
      <c r="V144" s="72">
        <v>13</v>
      </c>
      <c r="W144" s="72">
        <v>0</v>
      </c>
      <c r="X144" s="72">
        <v>0</v>
      </c>
      <c r="Y144" s="72">
        <f t="shared" si="24"/>
        <v>1470</v>
      </c>
      <c r="AA144">
        <v>7</v>
      </c>
      <c r="AB144">
        <v>3901</v>
      </c>
      <c r="AC144" s="73" t="s">
        <v>65</v>
      </c>
      <c r="AD144" s="74">
        <v>122.29999999999998</v>
      </c>
      <c r="AG144">
        <v>4</v>
      </c>
      <c r="AH144">
        <v>3781</v>
      </c>
      <c r="AI144" s="18" t="s">
        <v>67</v>
      </c>
      <c r="AJ144" s="74">
        <v>275.7</v>
      </c>
    </row>
    <row r="145" spans="1:36" x14ac:dyDescent="0.2">
      <c r="A145" s="72">
        <v>4</v>
      </c>
      <c r="B145" s="72">
        <v>3092</v>
      </c>
      <c r="C145" s="73" t="s">
        <v>65</v>
      </c>
      <c r="D145" s="73" t="s">
        <v>66</v>
      </c>
      <c r="E145" s="72">
        <v>765</v>
      </c>
      <c r="F145" s="72">
        <v>366</v>
      </c>
      <c r="G145" s="72">
        <v>400</v>
      </c>
      <c r="H145" s="72">
        <v>80</v>
      </c>
      <c r="I145" s="72">
        <v>61</v>
      </c>
      <c r="J145" s="72">
        <v>1</v>
      </c>
      <c r="K145" s="72">
        <f t="shared" si="25"/>
        <v>1673</v>
      </c>
      <c r="O145" s="72">
        <v>7</v>
      </c>
      <c r="P145" s="72">
        <v>3915</v>
      </c>
      <c r="Q145" s="73" t="s">
        <v>67</v>
      </c>
      <c r="R145" s="73" t="s">
        <v>66</v>
      </c>
      <c r="S145" s="72">
        <v>898</v>
      </c>
      <c r="T145" s="72">
        <v>563</v>
      </c>
      <c r="U145" s="72">
        <v>290</v>
      </c>
      <c r="V145" s="72">
        <v>114</v>
      </c>
      <c r="W145" s="72">
        <v>25</v>
      </c>
      <c r="X145" s="72">
        <v>8</v>
      </c>
      <c r="Y145" s="72">
        <f t="shared" si="24"/>
        <v>1898</v>
      </c>
      <c r="AA145">
        <v>3</v>
      </c>
      <c r="AB145">
        <v>3908</v>
      </c>
      <c r="AC145" s="73" t="s">
        <v>65</v>
      </c>
      <c r="AD145" s="74">
        <v>850.5</v>
      </c>
      <c r="AG145">
        <v>5</v>
      </c>
      <c r="AH145">
        <v>3782</v>
      </c>
      <c r="AI145" s="18" t="s">
        <v>67</v>
      </c>
      <c r="AJ145" s="74">
        <v>297.5</v>
      </c>
    </row>
    <row r="146" spans="1:36" x14ac:dyDescent="0.2">
      <c r="A146" s="72">
        <v>7</v>
      </c>
      <c r="B146" s="72">
        <v>3713</v>
      </c>
      <c r="C146" s="73" t="s">
        <v>65</v>
      </c>
      <c r="D146" s="73" t="s">
        <v>66</v>
      </c>
      <c r="E146" s="72">
        <v>819</v>
      </c>
      <c r="F146" s="72">
        <v>382</v>
      </c>
      <c r="G146" s="72">
        <v>143</v>
      </c>
      <c r="H146" s="72">
        <v>113</v>
      </c>
      <c r="I146" s="72">
        <v>14</v>
      </c>
      <c r="J146" s="72">
        <v>3</v>
      </c>
      <c r="K146" s="72">
        <f t="shared" si="25"/>
        <v>1474</v>
      </c>
      <c r="O146" s="72">
        <v>4</v>
      </c>
      <c r="P146" s="72">
        <v>3046</v>
      </c>
      <c r="Q146" s="73" t="s">
        <v>67</v>
      </c>
      <c r="R146" s="73" t="s">
        <v>66</v>
      </c>
      <c r="S146" s="72">
        <v>1433</v>
      </c>
      <c r="T146" s="72">
        <v>763</v>
      </c>
      <c r="U146" s="72">
        <v>903</v>
      </c>
      <c r="V146" s="72">
        <v>637</v>
      </c>
      <c r="W146" s="72">
        <v>1137</v>
      </c>
      <c r="X146" s="72">
        <v>267</v>
      </c>
      <c r="Y146" s="72">
        <f t="shared" si="24"/>
        <v>5140</v>
      </c>
      <c r="AA146">
        <v>4</v>
      </c>
      <c r="AB146">
        <v>3909</v>
      </c>
      <c r="AC146" s="73" t="s">
        <v>65</v>
      </c>
      <c r="AD146" s="74">
        <v>33.1</v>
      </c>
      <c r="AG146">
        <v>2</v>
      </c>
      <c r="AH146">
        <v>3783</v>
      </c>
      <c r="AI146" s="18" t="s">
        <v>67</v>
      </c>
      <c r="AJ146" s="74">
        <v>83.100000000000009</v>
      </c>
    </row>
    <row r="147" spans="1:36" x14ac:dyDescent="0.2">
      <c r="A147" s="72">
        <v>4</v>
      </c>
      <c r="B147" s="72">
        <v>3721</v>
      </c>
      <c r="C147" s="73" t="s">
        <v>65</v>
      </c>
      <c r="D147" s="73" t="s">
        <v>66</v>
      </c>
      <c r="E147" s="72">
        <v>1436</v>
      </c>
      <c r="F147" s="72">
        <v>703</v>
      </c>
      <c r="G147" s="72">
        <v>406</v>
      </c>
      <c r="H147" s="72">
        <v>245</v>
      </c>
      <c r="I147" s="72">
        <v>390</v>
      </c>
      <c r="J147" s="72">
        <v>1337</v>
      </c>
      <c r="K147" s="72">
        <f t="shared" si="25"/>
        <v>4517</v>
      </c>
      <c r="O147" s="72">
        <v>7</v>
      </c>
      <c r="P147" s="72">
        <v>3079</v>
      </c>
      <c r="Q147" s="73" t="s">
        <v>67</v>
      </c>
      <c r="R147" s="73" t="s">
        <v>66</v>
      </c>
      <c r="S147" s="72">
        <v>1238</v>
      </c>
      <c r="T147" s="72">
        <v>564</v>
      </c>
      <c r="U147" s="72">
        <v>115</v>
      </c>
      <c r="V147" s="72">
        <v>453</v>
      </c>
      <c r="W147" s="72">
        <v>116</v>
      </c>
      <c r="X147" s="72">
        <v>1</v>
      </c>
      <c r="Y147" s="72">
        <f t="shared" si="24"/>
        <v>2487</v>
      </c>
      <c r="AA147">
        <v>8</v>
      </c>
      <c r="AB147">
        <v>3919</v>
      </c>
      <c r="AC147" s="73" t="s">
        <v>65</v>
      </c>
      <c r="AD147" s="74">
        <v>71.5</v>
      </c>
      <c r="AG147">
        <v>9</v>
      </c>
      <c r="AH147">
        <v>3802</v>
      </c>
      <c r="AI147" s="18" t="s">
        <v>67</v>
      </c>
      <c r="AJ147" s="74">
        <v>293.99999999999994</v>
      </c>
    </row>
    <row r="148" spans="1:36" x14ac:dyDescent="0.2">
      <c r="A148" s="72">
        <v>6</v>
      </c>
      <c r="B148" s="72">
        <v>3724</v>
      </c>
      <c r="C148" s="73" t="s">
        <v>65</v>
      </c>
      <c r="D148" s="73" t="s">
        <v>66</v>
      </c>
      <c r="E148" s="72">
        <v>1120</v>
      </c>
      <c r="F148" s="72">
        <v>345</v>
      </c>
      <c r="G148" s="72">
        <v>165</v>
      </c>
      <c r="H148" s="72">
        <v>229</v>
      </c>
      <c r="I148" s="72">
        <v>225</v>
      </c>
      <c r="J148" s="72">
        <v>97</v>
      </c>
      <c r="K148" s="72">
        <f t="shared" si="25"/>
        <v>2181</v>
      </c>
      <c r="O148" s="72">
        <v>5</v>
      </c>
      <c r="P148" s="72">
        <v>3093</v>
      </c>
      <c r="Q148" s="73" t="s">
        <v>67</v>
      </c>
      <c r="R148" s="73" t="s">
        <v>66</v>
      </c>
      <c r="S148" s="72">
        <v>1062</v>
      </c>
      <c r="T148" s="72">
        <v>593</v>
      </c>
      <c r="U148" s="72">
        <v>441</v>
      </c>
      <c r="V148" s="72">
        <v>401</v>
      </c>
      <c r="W148" s="72">
        <v>410</v>
      </c>
      <c r="X148" s="72">
        <v>122</v>
      </c>
      <c r="Y148" s="72">
        <f t="shared" si="24"/>
        <v>3029</v>
      </c>
      <c r="AA148">
        <v>9</v>
      </c>
      <c r="AB148">
        <v>3925</v>
      </c>
      <c r="AC148" s="73" t="s">
        <v>65</v>
      </c>
      <c r="AD148" s="74">
        <v>24</v>
      </c>
      <c r="AG148">
        <v>1</v>
      </c>
      <c r="AH148">
        <v>3807</v>
      </c>
      <c r="AI148" s="18" t="s">
        <v>67</v>
      </c>
      <c r="AJ148" s="74">
        <v>474.2</v>
      </c>
    </row>
    <row r="149" spans="1:36" x14ac:dyDescent="0.2">
      <c r="A149" s="72">
        <v>9</v>
      </c>
      <c r="B149" s="72">
        <v>3859</v>
      </c>
      <c r="C149" s="73" t="s">
        <v>65</v>
      </c>
      <c r="D149" s="73" t="s">
        <v>66</v>
      </c>
      <c r="E149" s="72">
        <v>1165</v>
      </c>
      <c r="F149" s="72">
        <v>373</v>
      </c>
      <c r="G149" s="72">
        <v>644</v>
      </c>
      <c r="H149" s="72">
        <v>403</v>
      </c>
      <c r="I149" s="72">
        <v>465</v>
      </c>
      <c r="J149" s="72">
        <v>376</v>
      </c>
      <c r="K149" s="72">
        <f t="shared" si="25"/>
        <v>3426</v>
      </c>
      <c r="O149" s="72">
        <v>3</v>
      </c>
      <c r="P149" s="72">
        <v>3669</v>
      </c>
      <c r="Q149" s="73" t="s">
        <v>67</v>
      </c>
      <c r="R149" s="73" t="s">
        <v>66</v>
      </c>
      <c r="S149" s="72">
        <v>1699</v>
      </c>
      <c r="T149" s="72">
        <v>1114</v>
      </c>
      <c r="U149" s="72">
        <v>1341</v>
      </c>
      <c r="V149" s="72">
        <v>1314</v>
      </c>
      <c r="W149" s="72">
        <v>1038</v>
      </c>
      <c r="X149" s="72">
        <v>925</v>
      </c>
      <c r="Y149" s="72">
        <f t="shared" si="24"/>
        <v>7431</v>
      </c>
      <c r="AA149">
        <v>10</v>
      </c>
      <c r="AB149">
        <v>3929</v>
      </c>
      <c r="AC149" s="73" t="s">
        <v>65</v>
      </c>
      <c r="AD149" s="74">
        <v>86.5</v>
      </c>
      <c r="AG149">
        <v>2</v>
      </c>
      <c r="AH149">
        <v>3809</v>
      </c>
      <c r="AI149" s="18" t="s">
        <v>67</v>
      </c>
      <c r="AJ149" s="74">
        <v>68.099999999999994</v>
      </c>
    </row>
    <row r="150" spans="1:36" x14ac:dyDescent="0.2">
      <c r="A150" s="72">
        <v>5</v>
      </c>
      <c r="B150" s="72">
        <v>3878</v>
      </c>
      <c r="C150" s="73" t="s">
        <v>65</v>
      </c>
      <c r="D150" s="73" t="s">
        <v>66</v>
      </c>
      <c r="E150" s="72">
        <v>1765</v>
      </c>
      <c r="F150" s="72">
        <v>1617</v>
      </c>
      <c r="G150" s="72">
        <v>1368</v>
      </c>
      <c r="H150" s="72">
        <v>1466</v>
      </c>
      <c r="I150" s="72">
        <v>883</v>
      </c>
      <c r="J150" s="72">
        <v>808</v>
      </c>
      <c r="K150" s="72">
        <f t="shared" si="25"/>
        <v>7907</v>
      </c>
      <c r="O150" s="72">
        <v>5</v>
      </c>
      <c r="P150" s="72">
        <v>3709</v>
      </c>
      <c r="Q150" s="73" t="s">
        <v>67</v>
      </c>
      <c r="R150" s="73" t="s">
        <v>66</v>
      </c>
      <c r="S150" s="72">
        <v>1071</v>
      </c>
      <c r="T150" s="72">
        <v>380</v>
      </c>
      <c r="U150" s="72">
        <v>330</v>
      </c>
      <c r="V150" s="72">
        <v>65</v>
      </c>
      <c r="W150" s="72">
        <v>49</v>
      </c>
      <c r="X150" s="72">
        <v>176</v>
      </c>
      <c r="Y150" s="72">
        <f t="shared" si="24"/>
        <v>2071</v>
      </c>
      <c r="AA150">
        <v>1</v>
      </c>
      <c r="AB150">
        <v>3931</v>
      </c>
      <c r="AC150" s="73" t="s">
        <v>65</v>
      </c>
      <c r="AD150" s="74">
        <v>97.5</v>
      </c>
      <c r="AG150">
        <v>5</v>
      </c>
      <c r="AH150">
        <v>3849</v>
      </c>
      <c r="AI150" s="18" t="s">
        <v>67</v>
      </c>
      <c r="AJ150" s="74">
        <v>218.20000000000002</v>
      </c>
    </row>
    <row r="151" spans="1:36" x14ac:dyDescent="0.2">
      <c r="A151" s="72">
        <v>6</v>
      </c>
      <c r="B151" s="72">
        <v>3900</v>
      </c>
      <c r="C151" s="73" t="s">
        <v>65</v>
      </c>
      <c r="D151" s="73" t="s">
        <v>66</v>
      </c>
      <c r="E151" s="72">
        <v>941</v>
      </c>
      <c r="F151" s="72">
        <v>678</v>
      </c>
      <c r="G151" s="72">
        <v>609</v>
      </c>
      <c r="H151" s="72">
        <v>219</v>
      </c>
      <c r="I151" s="72">
        <v>329</v>
      </c>
      <c r="J151" s="72">
        <v>101</v>
      </c>
      <c r="K151" s="72">
        <f t="shared" si="25"/>
        <v>2877</v>
      </c>
      <c r="O151" s="72">
        <v>8</v>
      </c>
      <c r="P151" s="72">
        <v>3714</v>
      </c>
      <c r="Q151" s="73" t="s">
        <v>67</v>
      </c>
      <c r="R151" s="73" t="s">
        <v>66</v>
      </c>
      <c r="S151" s="72">
        <v>1268</v>
      </c>
      <c r="T151" s="72">
        <v>771</v>
      </c>
      <c r="U151" s="72">
        <v>458</v>
      </c>
      <c r="V151" s="72">
        <v>470</v>
      </c>
      <c r="W151" s="72">
        <v>304</v>
      </c>
      <c r="X151" s="72">
        <v>840</v>
      </c>
      <c r="Y151" s="72">
        <f t="shared" si="24"/>
        <v>4111</v>
      </c>
      <c r="AA151">
        <v>8</v>
      </c>
      <c r="AB151">
        <v>3973</v>
      </c>
      <c r="AC151" s="73" t="s">
        <v>65</v>
      </c>
      <c r="AD151" s="74">
        <v>323.20000000000005</v>
      </c>
      <c r="AG151">
        <v>8</v>
      </c>
      <c r="AH151">
        <v>3872</v>
      </c>
      <c r="AI151" s="18" t="s">
        <v>67</v>
      </c>
      <c r="AJ151" s="74">
        <v>511.69999999999993</v>
      </c>
    </row>
    <row r="152" spans="1:36" x14ac:dyDescent="0.2">
      <c r="A152" s="72">
        <v>7</v>
      </c>
      <c r="B152" s="72">
        <v>3901</v>
      </c>
      <c r="C152" s="73" t="s">
        <v>65</v>
      </c>
      <c r="D152" s="73" t="s">
        <v>66</v>
      </c>
      <c r="E152" s="72">
        <v>627</v>
      </c>
      <c r="F152" s="72">
        <v>304</v>
      </c>
      <c r="G152" s="72">
        <v>52</v>
      </c>
      <c r="H152" s="72">
        <v>45</v>
      </c>
      <c r="I152" s="72">
        <v>168</v>
      </c>
      <c r="J152" s="72">
        <v>7</v>
      </c>
      <c r="K152" s="72">
        <f t="shared" si="25"/>
        <v>1203</v>
      </c>
      <c r="O152" s="72">
        <v>8</v>
      </c>
      <c r="P152" s="72">
        <v>3749</v>
      </c>
      <c r="Q152" s="73" t="s">
        <v>67</v>
      </c>
      <c r="R152" s="73" t="s">
        <v>66</v>
      </c>
      <c r="S152" s="72">
        <v>1105</v>
      </c>
      <c r="T152" s="72">
        <v>462</v>
      </c>
      <c r="U152" s="72">
        <v>390</v>
      </c>
      <c r="V152" s="72">
        <v>489</v>
      </c>
      <c r="W152" s="72">
        <v>523</v>
      </c>
      <c r="X152" s="72">
        <v>365</v>
      </c>
      <c r="Y152" s="72">
        <f t="shared" si="24"/>
        <v>3334</v>
      </c>
      <c r="AA152">
        <v>4</v>
      </c>
      <c r="AB152">
        <v>3975</v>
      </c>
      <c r="AC152" s="73" t="s">
        <v>65</v>
      </c>
      <c r="AD152" s="74">
        <v>23.200000000000003</v>
      </c>
      <c r="AG152">
        <v>10</v>
      </c>
      <c r="AH152">
        <v>3898</v>
      </c>
      <c r="AI152" s="18" t="s">
        <v>67</v>
      </c>
      <c r="AJ152" s="74">
        <v>385.6</v>
      </c>
    </row>
    <row r="153" spans="1:36" x14ac:dyDescent="0.2">
      <c r="A153" s="72">
        <v>8</v>
      </c>
      <c r="B153" s="72">
        <v>3973</v>
      </c>
      <c r="C153" s="73" t="s">
        <v>65</v>
      </c>
      <c r="D153" s="73" t="s">
        <v>66</v>
      </c>
      <c r="E153" s="72">
        <v>1047</v>
      </c>
      <c r="F153" s="72">
        <v>521</v>
      </c>
      <c r="G153" s="72">
        <v>383</v>
      </c>
      <c r="H153" s="72">
        <v>24</v>
      </c>
      <c r="I153" s="72">
        <v>209</v>
      </c>
      <c r="J153" s="72">
        <v>93</v>
      </c>
      <c r="K153" s="72">
        <f t="shared" si="25"/>
        <v>2277</v>
      </c>
      <c r="O153" s="72">
        <v>1</v>
      </c>
      <c r="P153" s="72">
        <v>3762</v>
      </c>
      <c r="Q153" s="73" t="s">
        <v>67</v>
      </c>
      <c r="R153" s="73" t="s">
        <v>66</v>
      </c>
      <c r="S153" s="72">
        <v>1042</v>
      </c>
      <c r="T153" s="72">
        <v>751</v>
      </c>
      <c r="U153" s="72">
        <v>726</v>
      </c>
      <c r="V153" s="72">
        <v>847</v>
      </c>
      <c r="W153" s="72">
        <v>60</v>
      </c>
      <c r="X153" s="72">
        <v>544</v>
      </c>
      <c r="Y153" s="72">
        <f t="shared" si="24"/>
        <v>3970</v>
      </c>
      <c r="AA153">
        <v>7</v>
      </c>
      <c r="AB153">
        <v>3999</v>
      </c>
      <c r="AC153" s="73" t="s">
        <v>65</v>
      </c>
      <c r="AD153" s="74">
        <v>165.2</v>
      </c>
      <c r="AG153">
        <v>2</v>
      </c>
      <c r="AH153">
        <v>3902</v>
      </c>
      <c r="AI153" s="18" t="s">
        <v>67</v>
      </c>
      <c r="AJ153" s="74">
        <v>605.29999999999995</v>
      </c>
    </row>
    <row r="154" spans="1:36" x14ac:dyDescent="0.2">
      <c r="A154">
        <v>1</v>
      </c>
      <c r="B154" s="72">
        <v>3553</v>
      </c>
      <c r="C154" s="73" t="s">
        <v>65</v>
      </c>
      <c r="D154" s="73" t="s">
        <v>68</v>
      </c>
      <c r="E154" s="72">
        <v>1678</v>
      </c>
      <c r="F154" s="72">
        <v>1097</v>
      </c>
      <c r="G154" s="72">
        <v>806</v>
      </c>
      <c r="H154" s="72">
        <v>705</v>
      </c>
      <c r="I154" s="72">
        <v>886</v>
      </c>
      <c r="J154" s="72">
        <v>545</v>
      </c>
      <c r="K154" s="72">
        <f>SUM(E154:J154)</f>
        <v>5717</v>
      </c>
      <c r="O154" s="72">
        <v>2</v>
      </c>
      <c r="P154" s="72">
        <v>3776</v>
      </c>
      <c r="Q154" s="73" t="s">
        <v>67</v>
      </c>
      <c r="R154" s="73" t="s">
        <v>66</v>
      </c>
      <c r="S154" s="72">
        <v>628</v>
      </c>
      <c r="T154" s="72">
        <v>379</v>
      </c>
      <c r="U154" s="72">
        <v>359</v>
      </c>
      <c r="V154" s="72">
        <v>496</v>
      </c>
      <c r="W154" s="72">
        <v>25</v>
      </c>
      <c r="X154" s="72">
        <v>34</v>
      </c>
      <c r="Y154" s="72">
        <f t="shared" si="24"/>
        <v>1921</v>
      </c>
      <c r="AA154">
        <v>1</v>
      </c>
      <c r="AB154">
        <v>3553</v>
      </c>
      <c r="AC154" s="73" t="s">
        <v>65</v>
      </c>
      <c r="AD154" s="74">
        <v>85.199999999999989</v>
      </c>
      <c r="AG154">
        <v>5</v>
      </c>
      <c r="AH154">
        <v>3912</v>
      </c>
      <c r="AI154" s="18" t="s">
        <v>67</v>
      </c>
      <c r="AJ154" s="74">
        <v>104.5</v>
      </c>
    </row>
    <row r="155" spans="1:36" x14ac:dyDescent="0.2">
      <c r="A155">
        <v>9</v>
      </c>
      <c r="B155" s="72">
        <v>3575</v>
      </c>
      <c r="C155" s="73" t="s">
        <v>69</v>
      </c>
      <c r="D155" s="73" t="s">
        <v>68</v>
      </c>
      <c r="E155" s="72">
        <v>2237</v>
      </c>
      <c r="F155" s="72">
        <v>1461</v>
      </c>
      <c r="G155" s="72">
        <v>1019</v>
      </c>
      <c r="H155" s="72">
        <v>1010</v>
      </c>
      <c r="I155" s="72">
        <v>524</v>
      </c>
      <c r="J155" s="72">
        <v>57</v>
      </c>
      <c r="K155" s="72">
        <f t="shared" ref="K155:K170" si="26">SUM(E155:J155)</f>
        <v>6308</v>
      </c>
      <c r="O155" s="72">
        <v>1</v>
      </c>
      <c r="P155" s="72">
        <v>3807</v>
      </c>
      <c r="Q155" s="73" t="s">
        <v>67</v>
      </c>
      <c r="R155" s="73" t="s">
        <v>66</v>
      </c>
      <c r="S155" s="72">
        <v>545</v>
      </c>
      <c r="T155" s="72">
        <v>271</v>
      </c>
      <c r="U155" s="72">
        <v>296</v>
      </c>
      <c r="V155" s="72">
        <v>44</v>
      </c>
      <c r="W155" s="72">
        <v>412</v>
      </c>
      <c r="X155" s="72">
        <v>55</v>
      </c>
      <c r="Y155" s="72">
        <f t="shared" si="24"/>
        <v>1623</v>
      </c>
      <c r="AA155">
        <v>3</v>
      </c>
      <c r="AB155">
        <v>3565</v>
      </c>
      <c r="AC155" s="73" t="s">
        <v>69</v>
      </c>
      <c r="AD155" s="74">
        <v>403.1</v>
      </c>
      <c r="AG155">
        <v>6</v>
      </c>
      <c r="AH155">
        <v>3914</v>
      </c>
      <c r="AI155" s="18" t="s">
        <v>67</v>
      </c>
      <c r="AJ155" s="74">
        <v>190.8</v>
      </c>
    </row>
    <row r="156" spans="1:36" x14ac:dyDescent="0.2">
      <c r="A156">
        <v>8</v>
      </c>
      <c r="B156" s="72">
        <v>3628</v>
      </c>
      <c r="C156" s="73" t="s">
        <v>69</v>
      </c>
      <c r="D156" s="73" t="s">
        <v>68</v>
      </c>
      <c r="E156" s="72">
        <v>1724</v>
      </c>
      <c r="F156" s="72">
        <v>1178</v>
      </c>
      <c r="G156" s="72">
        <v>801</v>
      </c>
      <c r="H156" s="72">
        <v>485</v>
      </c>
      <c r="I156" s="72">
        <v>124</v>
      </c>
      <c r="J156" s="72">
        <v>163</v>
      </c>
      <c r="K156" s="72">
        <f t="shared" si="26"/>
        <v>4475</v>
      </c>
      <c r="O156" s="72">
        <v>2</v>
      </c>
      <c r="P156" s="72">
        <v>3809</v>
      </c>
      <c r="Q156" s="73" t="s">
        <v>67</v>
      </c>
      <c r="R156" s="73" t="s">
        <v>66</v>
      </c>
      <c r="S156" s="72">
        <v>823</v>
      </c>
      <c r="T156" s="72">
        <v>701</v>
      </c>
      <c r="U156" s="72">
        <v>251</v>
      </c>
      <c r="V156" s="72">
        <v>43</v>
      </c>
      <c r="W156" s="72">
        <v>423</v>
      </c>
      <c r="X156" s="72">
        <v>3</v>
      </c>
      <c r="Y156" s="72">
        <f t="shared" si="24"/>
        <v>2244</v>
      </c>
      <c r="AA156">
        <v>9</v>
      </c>
      <c r="AB156">
        <v>3575</v>
      </c>
      <c r="AC156" s="73" t="s">
        <v>69</v>
      </c>
      <c r="AD156" s="74">
        <v>439.40000000000003</v>
      </c>
      <c r="AG156">
        <v>7</v>
      </c>
      <c r="AH156">
        <v>3915</v>
      </c>
      <c r="AI156" s="18" t="s">
        <v>67</v>
      </c>
      <c r="AJ156" s="74">
        <v>492.6</v>
      </c>
    </row>
    <row r="157" spans="1:36" x14ac:dyDescent="0.2">
      <c r="A157">
        <v>4</v>
      </c>
      <c r="B157" s="72">
        <v>3654</v>
      </c>
      <c r="C157" s="73" t="s">
        <v>69</v>
      </c>
      <c r="D157" s="73" t="s">
        <v>68</v>
      </c>
      <c r="E157" s="72">
        <v>1954</v>
      </c>
      <c r="F157" s="72">
        <v>1255</v>
      </c>
      <c r="G157" s="72">
        <v>865</v>
      </c>
      <c r="H157" s="72">
        <v>650</v>
      </c>
      <c r="I157" s="72">
        <v>107</v>
      </c>
      <c r="J157" s="72">
        <v>132</v>
      </c>
      <c r="K157" s="72">
        <f t="shared" si="26"/>
        <v>4963</v>
      </c>
      <c r="O157">
        <v>1</v>
      </c>
      <c r="P157" s="72">
        <v>3560</v>
      </c>
      <c r="Q157" s="73" t="s">
        <v>67</v>
      </c>
      <c r="R157" s="73" t="s">
        <v>68</v>
      </c>
      <c r="S157" s="72">
        <v>1379</v>
      </c>
      <c r="T157" s="72">
        <v>1076</v>
      </c>
      <c r="U157" s="72">
        <v>779</v>
      </c>
      <c r="V157" s="72">
        <v>715</v>
      </c>
      <c r="W157" s="72">
        <v>377</v>
      </c>
      <c r="X157" s="72">
        <v>143</v>
      </c>
      <c r="Y157" s="72">
        <f t="shared" si="24"/>
        <v>4469</v>
      </c>
      <c r="AA157">
        <v>4</v>
      </c>
      <c r="AB157">
        <v>3585</v>
      </c>
      <c r="AC157" s="73" t="s">
        <v>69</v>
      </c>
      <c r="AD157" s="74">
        <v>120.2</v>
      </c>
      <c r="AG157">
        <v>2</v>
      </c>
      <c r="AH157">
        <v>3554</v>
      </c>
      <c r="AI157" s="18" t="s">
        <v>67</v>
      </c>
      <c r="AJ157" s="74">
        <v>408.9</v>
      </c>
    </row>
    <row r="158" spans="1:36" x14ac:dyDescent="0.2">
      <c r="A158">
        <v>3</v>
      </c>
      <c r="B158" s="72">
        <v>3565</v>
      </c>
      <c r="C158" s="73" t="s">
        <v>69</v>
      </c>
      <c r="D158" s="73" t="s">
        <v>68</v>
      </c>
      <c r="E158" s="72">
        <v>1560</v>
      </c>
      <c r="F158" s="72">
        <v>1221</v>
      </c>
      <c r="G158" s="72">
        <v>1295</v>
      </c>
      <c r="H158" s="72">
        <v>1002</v>
      </c>
      <c r="I158" s="72">
        <v>1495</v>
      </c>
      <c r="J158" s="72">
        <v>1431</v>
      </c>
      <c r="K158" s="72">
        <f t="shared" si="26"/>
        <v>8004</v>
      </c>
      <c r="O158">
        <v>5</v>
      </c>
      <c r="P158" s="72">
        <v>3559</v>
      </c>
      <c r="Q158" s="73" t="s">
        <v>67</v>
      </c>
      <c r="R158" s="73" t="s">
        <v>68</v>
      </c>
      <c r="S158" s="72">
        <v>1752</v>
      </c>
      <c r="T158" s="72">
        <v>1214</v>
      </c>
      <c r="U158" s="72">
        <v>1163</v>
      </c>
      <c r="V158" s="72">
        <v>889</v>
      </c>
      <c r="W158" s="72">
        <v>634</v>
      </c>
      <c r="X158" s="72">
        <v>153</v>
      </c>
      <c r="Y158" s="72">
        <f t="shared" si="24"/>
        <v>5805</v>
      </c>
      <c r="AA158">
        <v>2</v>
      </c>
      <c r="AB158">
        <v>3597</v>
      </c>
      <c r="AC158" s="73" t="s">
        <v>69</v>
      </c>
      <c r="AD158" s="74">
        <v>73.8</v>
      </c>
      <c r="AG158">
        <v>5</v>
      </c>
      <c r="AH158">
        <v>3559</v>
      </c>
      <c r="AI158" s="18" t="s">
        <v>67</v>
      </c>
      <c r="AJ158" s="74">
        <v>262.7</v>
      </c>
    </row>
    <row r="159" spans="1:36" x14ac:dyDescent="0.2">
      <c r="A159" s="7">
        <v>10</v>
      </c>
      <c r="B159" s="76">
        <v>3689</v>
      </c>
      <c r="C159" s="78" t="s">
        <v>69</v>
      </c>
      <c r="D159" s="73" t="s">
        <v>68</v>
      </c>
      <c r="E159" s="76">
        <v>2001</v>
      </c>
      <c r="F159" s="76">
        <v>1579</v>
      </c>
      <c r="G159" s="76">
        <v>1836</v>
      </c>
      <c r="H159" s="76">
        <v>1162</v>
      </c>
      <c r="I159" s="76">
        <v>1113</v>
      </c>
      <c r="J159" s="76">
        <v>1219</v>
      </c>
      <c r="K159" s="72">
        <f t="shared" si="26"/>
        <v>8910</v>
      </c>
      <c r="O159">
        <v>8</v>
      </c>
      <c r="P159" s="72">
        <v>3578</v>
      </c>
      <c r="Q159" s="73" t="s">
        <v>67</v>
      </c>
      <c r="R159" s="73" t="s">
        <v>68</v>
      </c>
      <c r="S159" s="72">
        <v>1695</v>
      </c>
      <c r="T159" s="72">
        <v>1223</v>
      </c>
      <c r="U159" s="72">
        <v>1246</v>
      </c>
      <c r="V159" s="72">
        <v>679</v>
      </c>
      <c r="W159" s="72">
        <v>533</v>
      </c>
      <c r="X159" s="72">
        <v>228</v>
      </c>
      <c r="Y159" s="72">
        <f t="shared" si="24"/>
        <v>5604</v>
      </c>
      <c r="AA159">
        <v>5</v>
      </c>
      <c r="AB159">
        <v>3623</v>
      </c>
      <c r="AC159" s="73" t="s">
        <v>69</v>
      </c>
      <c r="AD159" s="74">
        <v>313.49999999999994</v>
      </c>
      <c r="AG159">
        <v>1</v>
      </c>
      <c r="AH159">
        <v>3560</v>
      </c>
      <c r="AI159" s="18" t="s">
        <v>67</v>
      </c>
      <c r="AJ159" s="74">
        <v>119.50000000000001</v>
      </c>
    </row>
    <row r="160" spans="1:36" x14ac:dyDescent="0.2">
      <c r="A160">
        <v>5</v>
      </c>
      <c r="B160" s="72">
        <v>3720</v>
      </c>
      <c r="C160" s="73" t="s">
        <v>65</v>
      </c>
      <c r="D160" s="73" t="s">
        <v>68</v>
      </c>
      <c r="E160" s="72">
        <v>2189</v>
      </c>
      <c r="F160" s="72">
        <v>889</v>
      </c>
      <c r="G160" s="72">
        <v>1684</v>
      </c>
      <c r="H160" s="72">
        <v>1098</v>
      </c>
      <c r="I160" s="72">
        <v>233</v>
      </c>
      <c r="J160" s="72">
        <v>51</v>
      </c>
      <c r="K160" s="72">
        <f t="shared" si="26"/>
        <v>6144</v>
      </c>
      <c r="O160">
        <v>3</v>
      </c>
      <c r="P160" s="72">
        <v>3598</v>
      </c>
      <c r="Q160" s="73" t="s">
        <v>67</v>
      </c>
      <c r="R160" s="73" t="s">
        <v>68</v>
      </c>
      <c r="S160" s="72">
        <v>1873</v>
      </c>
      <c r="T160" s="72">
        <v>1208</v>
      </c>
      <c r="U160" s="72">
        <v>869</v>
      </c>
      <c r="V160" s="72">
        <v>1191</v>
      </c>
      <c r="W160" s="72">
        <v>446</v>
      </c>
      <c r="X160" s="72">
        <v>35</v>
      </c>
      <c r="Y160" s="72">
        <f t="shared" si="24"/>
        <v>5622</v>
      </c>
      <c r="AA160">
        <v>8</v>
      </c>
      <c r="AB160">
        <v>3628</v>
      </c>
      <c r="AC160" s="73" t="s">
        <v>69</v>
      </c>
      <c r="AD160" s="74">
        <v>26.8</v>
      </c>
      <c r="AG160">
        <v>6</v>
      </c>
      <c r="AH160">
        <v>3569</v>
      </c>
      <c r="AI160" s="18" t="s">
        <v>67</v>
      </c>
      <c r="AJ160" s="74">
        <v>307.89999999999998</v>
      </c>
    </row>
    <row r="161" spans="1:36" x14ac:dyDescent="0.2">
      <c r="A161">
        <v>8</v>
      </c>
      <c r="B161" s="72">
        <v>3736</v>
      </c>
      <c r="C161" s="73" t="s">
        <v>65</v>
      </c>
      <c r="D161" s="73" t="s">
        <v>68</v>
      </c>
      <c r="E161" s="72">
        <v>1466</v>
      </c>
      <c r="F161" s="72">
        <v>1286</v>
      </c>
      <c r="G161" s="72">
        <v>1285</v>
      </c>
      <c r="H161" s="72">
        <v>1565</v>
      </c>
      <c r="I161" s="72">
        <v>1280</v>
      </c>
      <c r="J161" s="72">
        <v>1584</v>
      </c>
      <c r="K161" s="72">
        <f t="shared" si="26"/>
        <v>8466</v>
      </c>
      <c r="O161">
        <v>3</v>
      </c>
      <c r="P161" s="72">
        <v>3650</v>
      </c>
      <c r="Q161" s="73" t="s">
        <v>67</v>
      </c>
      <c r="R161" s="73" t="s">
        <v>68</v>
      </c>
      <c r="S161" s="72">
        <v>1415</v>
      </c>
      <c r="T161" s="72">
        <v>1424</v>
      </c>
      <c r="U161" s="72">
        <v>1039</v>
      </c>
      <c r="V161" s="72">
        <v>968</v>
      </c>
      <c r="W161" s="72">
        <v>1317</v>
      </c>
      <c r="X161" s="72">
        <v>1428</v>
      </c>
      <c r="Y161" s="72">
        <f t="shared" si="24"/>
        <v>7591</v>
      </c>
      <c r="AA161">
        <v>4</v>
      </c>
      <c r="AB161">
        <v>3654</v>
      </c>
      <c r="AC161" s="73" t="s">
        <v>69</v>
      </c>
      <c r="AD161" s="74">
        <v>83.5</v>
      </c>
      <c r="AG161">
        <v>8</v>
      </c>
      <c r="AH161">
        <v>3578</v>
      </c>
      <c r="AI161" s="18" t="s">
        <v>67</v>
      </c>
      <c r="AJ161" s="74">
        <v>60.6</v>
      </c>
    </row>
    <row r="162" spans="1:36" x14ac:dyDescent="0.2">
      <c r="A162">
        <v>4</v>
      </c>
      <c r="B162" s="76">
        <v>3585</v>
      </c>
      <c r="C162" s="73" t="s">
        <v>69</v>
      </c>
      <c r="D162" s="73" t="s">
        <v>68</v>
      </c>
      <c r="E162" s="72">
        <v>1914</v>
      </c>
      <c r="F162" s="72">
        <v>1572</v>
      </c>
      <c r="G162" s="72">
        <v>1195</v>
      </c>
      <c r="H162" s="72">
        <v>922</v>
      </c>
      <c r="I162" s="72">
        <v>485</v>
      </c>
      <c r="J162" s="72">
        <v>133</v>
      </c>
      <c r="K162" s="72">
        <f t="shared" si="26"/>
        <v>6221</v>
      </c>
      <c r="O162">
        <v>8</v>
      </c>
      <c r="P162" s="72">
        <v>3652</v>
      </c>
      <c r="Q162" s="73" t="s">
        <v>67</v>
      </c>
      <c r="R162" s="73" t="s">
        <v>68</v>
      </c>
      <c r="S162" s="72">
        <v>1771</v>
      </c>
      <c r="T162" s="72">
        <v>1331</v>
      </c>
      <c r="U162" s="72">
        <v>1368</v>
      </c>
      <c r="V162" s="72">
        <v>1119</v>
      </c>
      <c r="W162" s="72">
        <v>1225</v>
      </c>
      <c r="X162" s="72">
        <v>463</v>
      </c>
      <c r="Y162" s="72">
        <f t="shared" si="24"/>
        <v>7277</v>
      </c>
      <c r="AA162">
        <v>1</v>
      </c>
      <c r="AB162">
        <v>3656</v>
      </c>
      <c r="AC162" s="73" t="s">
        <v>69</v>
      </c>
      <c r="AD162" s="74">
        <v>106.6</v>
      </c>
      <c r="AG162">
        <v>10</v>
      </c>
      <c r="AH162">
        <v>3582</v>
      </c>
      <c r="AI162" s="18" t="s">
        <v>67</v>
      </c>
      <c r="AJ162" s="74">
        <v>125.99999999999999</v>
      </c>
    </row>
    <row r="163" spans="1:36" x14ac:dyDescent="0.2">
      <c r="A163">
        <v>2</v>
      </c>
      <c r="B163" s="72">
        <v>3597</v>
      </c>
      <c r="C163" s="73" t="s">
        <v>69</v>
      </c>
      <c r="D163" s="73" t="s">
        <v>68</v>
      </c>
      <c r="E163" s="72">
        <v>1370</v>
      </c>
      <c r="F163" s="72">
        <v>970</v>
      </c>
      <c r="G163" s="72">
        <v>691</v>
      </c>
      <c r="H163" s="72">
        <v>639</v>
      </c>
      <c r="I163" s="72">
        <v>214</v>
      </c>
      <c r="J163" s="72">
        <v>9</v>
      </c>
      <c r="K163" s="72">
        <f t="shared" si="26"/>
        <v>3893</v>
      </c>
      <c r="O163">
        <v>5</v>
      </c>
      <c r="P163" s="72">
        <v>3728</v>
      </c>
      <c r="Q163" s="73" t="s">
        <v>67</v>
      </c>
      <c r="R163" s="73" t="s">
        <v>68</v>
      </c>
      <c r="S163" s="72">
        <v>1639</v>
      </c>
      <c r="T163" s="72">
        <v>1014</v>
      </c>
      <c r="U163" s="72">
        <v>902</v>
      </c>
      <c r="V163" s="72">
        <v>780</v>
      </c>
      <c r="W163" s="72">
        <v>720</v>
      </c>
      <c r="X163" s="72">
        <v>133</v>
      </c>
      <c r="Y163" s="72">
        <f t="shared" si="24"/>
        <v>5188</v>
      </c>
      <c r="AA163">
        <v>10</v>
      </c>
      <c r="AB163">
        <v>3688</v>
      </c>
      <c r="AC163" s="73" t="s">
        <v>69</v>
      </c>
      <c r="AD163" s="74">
        <v>192.49999999999997</v>
      </c>
      <c r="AG163">
        <v>1</v>
      </c>
      <c r="AH163">
        <v>3596</v>
      </c>
      <c r="AI163" s="18" t="s">
        <v>67</v>
      </c>
      <c r="AJ163" s="74">
        <v>57.8</v>
      </c>
    </row>
    <row r="164" spans="1:36" x14ac:dyDescent="0.2">
      <c r="A164">
        <v>5</v>
      </c>
      <c r="B164" s="72">
        <v>3623</v>
      </c>
      <c r="C164" s="73" t="s">
        <v>69</v>
      </c>
      <c r="D164" s="73" t="s">
        <v>68</v>
      </c>
      <c r="E164" s="72">
        <v>2164</v>
      </c>
      <c r="F164" s="72">
        <v>1213</v>
      </c>
      <c r="G164" s="72">
        <v>1561</v>
      </c>
      <c r="H164" s="72">
        <v>827</v>
      </c>
      <c r="I164" s="72">
        <v>803</v>
      </c>
      <c r="J164" s="72">
        <v>279</v>
      </c>
      <c r="K164" s="72">
        <f t="shared" si="26"/>
        <v>6847</v>
      </c>
      <c r="O164" s="7">
        <v>6</v>
      </c>
      <c r="P164" s="76">
        <v>3569</v>
      </c>
      <c r="Q164" s="73" t="s">
        <v>67</v>
      </c>
      <c r="R164" s="73" t="s">
        <v>68</v>
      </c>
      <c r="S164" s="76">
        <v>1862</v>
      </c>
      <c r="T164" s="76">
        <v>1537</v>
      </c>
      <c r="U164" s="76">
        <v>1175</v>
      </c>
      <c r="V164" s="76">
        <v>839</v>
      </c>
      <c r="W164" s="76">
        <v>674</v>
      </c>
      <c r="X164" s="76">
        <v>471</v>
      </c>
      <c r="Y164" s="72">
        <f t="shared" si="24"/>
        <v>6558</v>
      </c>
      <c r="AA164">
        <v>5</v>
      </c>
      <c r="AB164">
        <v>3720</v>
      </c>
      <c r="AC164" s="73" t="s">
        <v>65</v>
      </c>
      <c r="AD164" s="74">
        <v>182.20000000000002</v>
      </c>
      <c r="AG164">
        <v>3</v>
      </c>
      <c r="AH164">
        <v>3598</v>
      </c>
      <c r="AI164" s="18" t="s">
        <v>67</v>
      </c>
      <c r="AJ164" s="74">
        <v>165.6</v>
      </c>
    </row>
    <row r="165" spans="1:36" x14ac:dyDescent="0.2">
      <c r="A165">
        <v>10</v>
      </c>
      <c r="B165" s="72">
        <v>3688</v>
      </c>
      <c r="C165" s="73" t="s">
        <v>69</v>
      </c>
      <c r="D165" s="73" t="s">
        <v>68</v>
      </c>
      <c r="E165" s="72">
        <v>2087</v>
      </c>
      <c r="F165" s="72">
        <v>1290</v>
      </c>
      <c r="G165" s="72">
        <v>1008</v>
      </c>
      <c r="H165" s="72">
        <v>719</v>
      </c>
      <c r="I165" s="72">
        <v>395</v>
      </c>
      <c r="J165" s="72">
        <v>452</v>
      </c>
      <c r="K165" s="72">
        <f t="shared" si="26"/>
        <v>5951</v>
      </c>
      <c r="O165" s="7">
        <v>2</v>
      </c>
      <c r="P165" s="76">
        <v>3554</v>
      </c>
      <c r="Q165" s="73" t="s">
        <v>67</v>
      </c>
      <c r="R165" s="73" t="s">
        <v>68</v>
      </c>
      <c r="S165" s="76">
        <v>2168</v>
      </c>
      <c r="T165" s="76">
        <v>1619</v>
      </c>
      <c r="U165" s="76">
        <v>1606</v>
      </c>
      <c r="V165" s="76">
        <v>1233</v>
      </c>
      <c r="W165" s="76">
        <v>1350</v>
      </c>
      <c r="X165" s="76">
        <v>960</v>
      </c>
      <c r="Y165" s="72">
        <f t="shared" si="24"/>
        <v>8936</v>
      </c>
      <c r="AA165">
        <v>9</v>
      </c>
      <c r="AB165">
        <v>3729</v>
      </c>
      <c r="AC165" s="73" t="s">
        <v>69</v>
      </c>
      <c r="AD165" s="74">
        <v>220.1</v>
      </c>
      <c r="AG165">
        <v>4</v>
      </c>
      <c r="AH165">
        <v>3600</v>
      </c>
      <c r="AI165" s="18" t="s">
        <v>67</v>
      </c>
      <c r="AJ165" s="74">
        <v>7.8</v>
      </c>
    </row>
    <row r="166" spans="1:36" x14ac:dyDescent="0.2">
      <c r="A166">
        <v>1</v>
      </c>
      <c r="B166" s="72">
        <v>3656</v>
      </c>
      <c r="C166" s="73" t="s">
        <v>69</v>
      </c>
      <c r="D166" s="73" t="s">
        <v>68</v>
      </c>
      <c r="E166" s="72">
        <v>1783</v>
      </c>
      <c r="F166" s="72">
        <v>1191</v>
      </c>
      <c r="G166" s="72">
        <v>330</v>
      </c>
      <c r="H166" s="72">
        <v>41</v>
      </c>
      <c r="I166" s="72">
        <v>34</v>
      </c>
      <c r="J166" s="72">
        <v>20</v>
      </c>
      <c r="K166" s="72">
        <f t="shared" si="26"/>
        <v>3399</v>
      </c>
      <c r="O166" s="7">
        <v>10</v>
      </c>
      <c r="P166" s="76">
        <v>3582</v>
      </c>
      <c r="Q166" s="73" t="s">
        <v>67</v>
      </c>
      <c r="R166" s="73" t="s">
        <v>68</v>
      </c>
      <c r="S166" s="76">
        <v>1556</v>
      </c>
      <c r="T166" s="76">
        <v>1049</v>
      </c>
      <c r="U166" s="76">
        <v>695</v>
      </c>
      <c r="V166" s="76">
        <v>779</v>
      </c>
      <c r="W166" s="76">
        <v>430</v>
      </c>
      <c r="X166" s="76">
        <v>314</v>
      </c>
      <c r="Y166" s="72">
        <f t="shared" si="24"/>
        <v>4823</v>
      </c>
      <c r="AA166">
        <v>6</v>
      </c>
      <c r="AB166">
        <v>3730</v>
      </c>
      <c r="AC166" s="73" t="s">
        <v>69</v>
      </c>
      <c r="AD166" s="79">
        <v>256.09795918367359</v>
      </c>
      <c r="AG166">
        <v>7</v>
      </c>
      <c r="AH166">
        <v>3626</v>
      </c>
      <c r="AI166" s="18" t="s">
        <v>67</v>
      </c>
      <c r="AJ166" s="74">
        <v>217.49999999999997</v>
      </c>
    </row>
    <row r="167" spans="1:36" x14ac:dyDescent="0.2">
      <c r="A167">
        <v>9</v>
      </c>
      <c r="B167" s="72">
        <v>3729</v>
      </c>
      <c r="C167" s="73" t="s">
        <v>69</v>
      </c>
      <c r="D167" s="73" t="s">
        <v>68</v>
      </c>
      <c r="E167" s="72">
        <v>1354</v>
      </c>
      <c r="F167" s="72">
        <v>888</v>
      </c>
      <c r="G167" s="72">
        <v>686</v>
      </c>
      <c r="H167" s="72">
        <v>520</v>
      </c>
      <c r="I167" s="72">
        <v>323</v>
      </c>
      <c r="J167" s="72">
        <v>184</v>
      </c>
      <c r="K167" s="72">
        <f t="shared" si="26"/>
        <v>3955</v>
      </c>
      <c r="O167">
        <v>1</v>
      </c>
      <c r="P167" s="72">
        <v>3596</v>
      </c>
      <c r="Q167" s="73" t="s">
        <v>67</v>
      </c>
      <c r="R167" s="73" t="s">
        <v>68</v>
      </c>
      <c r="S167" s="72">
        <v>1547</v>
      </c>
      <c r="T167" s="72">
        <v>1013</v>
      </c>
      <c r="U167" s="72">
        <v>1124</v>
      </c>
      <c r="V167" s="72">
        <v>911</v>
      </c>
      <c r="W167" s="72">
        <v>678</v>
      </c>
      <c r="X167" s="72">
        <v>169</v>
      </c>
      <c r="Y167" s="72">
        <f t="shared" si="24"/>
        <v>5442</v>
      </c>
      <c r="AA167">
        <v>7</v>
      </c>
      <c r="AB167">
        <v>3736</v>
      </c>
      <c r="AC167" s="73" t="s">
        <v>65</v>
      </c>
      <c r="AD167" s="74">
        <v>61.2</v>
      </c>
      <c r="AG167">
        <v>1</v>
      </c>
      <c r="AH167">
        <v>3638</v>
      </c>
      <c r="AI167" s="18" t="s">
        <v>67</v>
      </c>
      <c r="AJ167" s="74">
        <v>149.00000000000003</v>
      </c>
    </row>
    <row r="168" spans="1:36" x14ac:dyDescent="0.2">
      <c r="A168">
        <v>9</v>
      </c>
      <c r="B168" s="72">
        <v>3743</v>
      </c>
      <c r="C168" s="73" t="s">
        <v>69</v>
      </c>
      <c r="D168" s="73" t="s">
        <v>68</v>
      </c>
      <c r="E168" s="72">
        <v>1885</v>
      </c>
      <c r="F168" s="72">
        <v>1294</v>
      </c>
      <c r="G168" s="72">
        <v>1206</v>
      </c>
      <c r="H168" s="72">
        <v>1089</v>
      </c>
      <c r="I168" s="72">
        <v>698</v>
      </c>
      <c r="J168" s="72">
        <v>256</v>
      </c>
      <c r="K168" s="72">
        <f t="shared" si="26"/>
        <v>6428</v>
      </c>
      <c r="O168">
        <v>4</v>
      </c>
      <c r="P168" s="72">
        <v>3600</v>
      </c>
      <c r="Q168" s="73" t="s">
        <v>67</v>
      </c>
      <c r="R168" s="73" t="s">
        <v>68</v>
      </c>
      <c r="S168" s="72">
        <v>1391</v>
      </c>
      <c r="T168" s="72">
        <v>738</v>
      </c>
      <c r="U168" s="72">
        <v>565</v>
      </c>
      <c r="V168" s="72">
        <v>183</v>
      </c>
      <c r="W168" s="72">
        <v>31</v>
      </c>
      <c r="X168" s="72">
        <v>171</v>
      </c>
      <c r="Y168" s="72">
        <f t="shared" si="24"/>
        <v>3079</v>
      </c>
      <c r="AA168">
        <v>9</v>
      </c>
      <c r="AB168">
        <v>3743</v>
      </c>
      <c r="AC168" s="73" t="s">
        <v>69</v>
      </c>
      <c r="AD168" s="74">
        <v>284.10000000000002</v>
      </c>
      <c r="AG168">
        <v>6</v>
      </c>
      <c r="AH168">
        <v>3649</v>
      </c>
      <c r="AI168" s="18" t="s">
        <v>67</v>
      </c>
      <c r="AJ168" s="74">
        <v>50.500000000000007</v>
      </c>
    </row>
    <row r="169" spans="1:36" x14ac:dyDescent="0.2">
      <c r="A169">
        <v>10</v>
      </c>
      <c r="B169" s="72">
        <v>3746</v>
      </c>
      <c r="C169" s="73" t="s">
        <v>69</v>
      </c>
      <c r="D169" s="73" t="s">
        <v>68</v>
      </c>
      <c r="E169" s="72">
        <v>2504</v>
      </c>
      <c r="F169" s="72">
        <v>1614</v>
      </c>
      <c r="G169" s="72">
        <v>1412</v>
      </c>
      <c r="H169" s="72">
        <v>1019</v>
      </c>
      <c r="I169" s="72">
        <v>465</v>
      </c>
      <c r="J169" s="72">
        <v>286</v>
      </c>
      <c r="K169" s="72">
        <f t="shared" si="26"/>
        <v>7300</v>
      </c>
      <c r="O169">
        <v>7</v>
      </c>
      <c r="P169" s="72">
        <v>3626</v>
      </c>
      <c r="Q169" s="73" t="s">
        <v>67</v>
      </c>
      <c r="R169" s="73" t="s">
        <v>68</v>
      </c>
      <c r="S169" s="72">
        <v>1647</v>
      </c>
      <c r="T169" s="72">
        <v>1201</v>
      </c>
      <c r="U169" s="72">
        <v>1056</v>
      </c>
      <c r="V169" s="72">
        <v>717</v>
      </c>
      <c r="W169" s="72">
        <v>682</v>
      </c>
      <c r="X169" s="72">
        <v>530</v>
      </c>
      <c r="Y169" s="72">
        <f t="shared" si="24"/>
        <v>5833</v>
      </c>
      <c r="AA169">
        <v>10</v>
      </c>
      <c r="AB169">
        <v>3746</v>
      </c>
      <c r="AC169" s="73" t="s">
        <v>69</v>
      </c>
      <c r="AD169" s="74">
        <v>248.1</v>
      </c>
      <c r="AG169">
        <v>3</v>
      </c>
      <c r="AH169">
        <v>3650</v>
      </c>
      <c r="AI169" s="18" t="s">
        <v>67</v>
      </c>
      <c r="AJ169" s="74">
        <v>440.20000000000005</v>
      </c>
    </row>
    <row r="170" spans="1:36" s="79" customFormat="1" x14ac:dyDescent="0.2">
      <c r="A170">
        <v>4</v>
      </c>
      <c r="B170" s="72">
        <v>4701</v>
      </c>
      <c r="C170" s="73" t="s">
        <v>69</v>
      </c>
      <c r="D170" s="73" t="s">
        <v>68</v>
      </c>
      <c r="E170" s="72">
        <v>1853</v>
      </c>
      <c r="F170" s="72">
        <v>1579</v>
      </c>
      <c r="G170" s="72">
        <v>1050</v>
      </c>
      <c r="H170" s="72">
        <v>1114</v>
      </c>
      <c r="I170" s="72">
        <v>441</v>
      </c>
      <c r="J170" s="72">
        <v>189</v>
      </c>
      <c r="K170" s="72">
        <f t="shared" si="26"/>
        <v>6226</v>
      </c>
      <c r="O170">
        <v>1</v>
      </c>
      <c r="P170" s="72">
        <v>3638</v>
      </c>
      <c r="Q170" s="73" t="s">
        <v>67</v>
      </c>
      <c r="R170" s="73" t="s">
        <v>68</v>
      </c>
      <c r="S170" s="72">
        <v>1888</v>
      </c>
      <c r="T170" s="72">
        <v>1676</v>
      </c>
      <c r="U170" s="72">
        <v>1089</v>
      </c>
      <c r="V170" s="72">
        <v>1100</v>
      </c>
      <c r="W170" s="72">
        <v>880</v>
      </c>
      <c r="X170" s="72">
        <v>723</v>
      </c>
      <c r="Y170" s="72">
        <f t="shared" si="24"/>
        <v>7356</v>
      </c>
      <c r="AA170">
        <v>4</v>
      </c>
      <c r="AB170">
        <v>4701</v>
      </c>
      <c r="AC170" s="73" t="s">
        <v>69</v>
      </c>
      <c r="AD170" s="74">
        <v>404.09999999999997</v>
      </c>
      <c r="AG170" s="79">
        <v>7</v>
      </c>
      <c r="AH170" s="79">
        <v>3651</v>
      </c>
      <c r="AI170" s="19" t="s">
        <v>67</v>
      </c>
      <c r="AJ170" s="74">
        <v>172.79999999999998</v>
      </c>
    </row>
    <row r="171" spans="1:36" x14ac:dyDescent="0.2">
      <c r="B171" s="7"/>
      <c r="C171" s="18" t="s">
        <v>5</v>
      </c>
      <c r="D171" s="80" t="s">
        <v>70</v>
      </c>
      <c r="E171" s="81">
        <f t="shared" ref="E171:K171" si="27">AVERAGE(E121:E170)</f>
        <v>1268.8</v>
      </c>
      <c r="F171" s="81">
        <f t="shared" si="27"/>
        <v>795.8</v>
      </c>
      <c r="G171" s="81">
        <f t="shared" si="27"/>
        <v>675.54</v>
      </c>
      <c r="H171" s="81">
        <f t="shared" si="27"/>
        <v>511.76</v>
      </c>
      <c r="I171" s="81">
        <f t="shared" si="27"/>
        <v>393.76</v>
      </c>
      <c r="J171" s="81">
        <f t="shared" si="27"/>
        <v>330.24</v>
      </c>
      <c r="K171" s="81">
        <f t="shared" si="27"/>
        <v>3975.9</v>
      </c>
      <c r="O171">
        <v>6</v>
      </c>
      <c r="P171" s="72">
        <v>3649</v>
      </c>
      <c r="Q171" s="73" t="s">
        <v>67</v>
      </c>
      <c r="R171" s="73" t="s">
        <v>68</v>
      </c>
      <c r="S171" s="72">
        <v>1751</v>
      </c>
      <c r="T171" s="72">
        <v>1154</v>
      </c>
      <c r="U171" s="72">
        <v>755</v>
      </c>
      <c r="V171" s="72">
        <v>428</v>
      </c>
      <c r="W171" s="72">
        <v>100</v>
      </c>
      <c r="X171" s="72">
        <v>15</v>
      </c>
      <c r="Y171" s="72">
        <f t="shared" si="24"/>
        <v>4203</v>
      </c>
      <c r="AA171" s="18"/>
      <c r="AB171" s="18" t="s">
        <v>5</v>
      </c>
      <c r="AC171" s="80" t="s">
        <v>70</v>
      </c>
      <c r="AD171" s="81">
        <f t="shared" ref="AD171" si="28">AVERAGE(AD121:AD170)</f>
        <v>256.09795918367359</v>
      </c>
      <c r="AG171">
        <v>8</v>
      </c>
      <c r="AH171">
        <v>3652</v>
      </c>
      <c r="AI171" s="18" t="s">
        <v>67</v>
      </c>
      <c r="AJ171" s="74">
        <v>267.40000000000003</v>
      </c>
    </row>
    <row r="172" spans="1:36" x14ac:dyDescent="0.2">
      <c r="B172" s="7"/>
      <c r="C172" s="18">
        <f>COUNT(B121:B170)</f>
        <v>50</v>
      </c>
      <c r="D172" s="80" t="s">
        <v>71</v>
      </c>
      <c r="E172" s="81">
        <f t="shared" ref="E172:K172" si="29">STDEV(E121:E170)/SQRT(COUNT(E121:E170)-1)</f>
        <v>74.207595166138645</v>
      </c>
      <c r="F172" s="81">
        <f t="shared" si="29"/>
        <v>64.93262454995515</v>
      </c>
      <c r="G172" s="81">
        <f t="shared" si="29"/>
        <v>72.307439837774496</v>
      </c>
      <c r="H172" s="81">
        <f t="shared" si="29"/>
        <v>63.919478709028795</v>
      </c>
      <c r="I172" s="81">
        <f t="shared" si="29"/>
        <v>59.304230204232631</v>
      </c>
      <c r="J172" s="81">
        <f t="shared" si="29"/>
        <v>63.078675083679194</v>
      </c>
      <c r="K172" s="81">
        <f t="shared" si="29"/>
        <v>337.0944957778384</v>
      </c>
      <c r="O172">
        <v>7</v>
      </c>
      <c r="P172" s="72">
        <v>3651</v>
      </c>
      <c r="Q172" s="73" t="s">
        <v>67</v>
      </c>
      <c r="R172" s="73" t="s">
        <v>68</v>
      </c>
      <c r="S172" s="72">
        <v>1787</v>
      </c>
      <c r="T172" s="72">
        <v>907</v>
      </c>
      <c r="U172" s="72">
        <v>1248</v>
      </c>
      <c r="V172" s="72">
        <v>631</v>
      </c>
      <c r="W172" s="72">
        <v>635</v>
      </c>
      <c r="X172" s="72">
        <v>418</v>
      </c>
      <c r="Y172" s="72">
        <f t="shared" si="24"/>
        <v>5626</v>
      </c>
      <c r="AB172" s="18">
        <f>COUNT(AB121:AB170)</f>
        <v>50</v>
      </c>
      <c r="AC172" s="80" t="s">
        <v>71</v>
      </c>
      <c r="AD172" s="81">
        <f t="shared" ref="AD172" si="30">STDEV(AD121:AD170)/SQRT(COUNT(AD121:AD170)-1)</f>
        <v>42.267472770350274</v>
      </c>
      <c r="AG172">
        <v>4</v>
      </c>
      <c r="AH172">
        <v>3661</v>
      </c>
      <c r="AI172" s="18" t="s">
        <v>67</v>
      </c>
      <c r="AJ172" s="74">
        <v>125.1</v>
      </c>
    </row>
    <row r="173" spans="1:36" x14ac:dyDescent="0.2">
      <c r="B173" s="7"/>
      <c r="C173" s="18"/>
      <c r="D173" s="18"/>
      <c r="E173" s="18"/>
      <c r="O173">
        <v>4</v>
      </c>
      <c r="P173" s="72">
        <v>3661</v>
      </c>
      <c r="Q173" s="73" t="s">
        <v>67</v>
      </c>
      <c r="R173" s="73" t="s">
        <v>68</v>
      </c>
      <c r="S173" s="72">
        <v>1806</v>
      </c>
      <c r="T173" s="72">
        <v>941</v>
      </c>
      <c r="U173" s="72">
        <v>761</v>
      </c>
      <c r="V173" s="72">
        <v>326</v>
      </c>
      <c r="W173" s="72">
        <v>94</v>
      </c>
      <c r="X173" s="72">
        <v>10</v>
      </c>
      <c r="Y173" s="72">
        <f t="shared" si="24"/>
        <v>3938</v>
      </c>
      <c r="AG173">
        <v>8</v>
      </c>
      <c r="AH173">
        <v>3726</v>
      </c>
      <c r="AI173" s="18" t="s">
        <v>67</v>
      </c>
      <c r="AJ173" s="74">
        <v>127.49999999999999</v>
      </c>
    </row>
    <row r="174" spans="1:36" x14ac:dyDescent="0.2">
      <c r="B174" s="7"/>
      <c r="C174" s="18"/>
      <c r="D174" s="18"/>
      <c r="E174" s="18"/>
      <c r="O174">
        <v>8</v>
      </c>
      <c r="P174" s="72">
        <v>3726</v>
      </c>
      <c r="Q174" s="73" t="s">
        <v>67</v>
      </c>
      <c r="R174" s="73" t="s">
        <v>68</v>
      </c>
      <c r="S174" s="72">
        <v>1541</v>
      </c>
      <c r="T174" s="72">
        <v>1074</v>
      </c>
      <c r="U174" s="72">
        <v>608</v>
      </c>
      <c r="V174" s="72">
        <v>570</v>
      </c>
      <c r="W174" s="72">
        <v>504</v>
      </c>
      <c r="X174" s="72">
        <v>170</v>
      </c>
      <c r="Y174" s="72">
        <f t="shared" si="24"/>
        <v>4467</v>
      </c>
      <c r="AG174">
        <v>5</v>
      </c>
      <c r="AH174">
        <v>3728</v>
      </c>
      <c r="AI174" s="18" t="s">
        <v>67</v>
      </c>
      <c r="AJ174" s="74">
        <v>33.9</v>
      </c>
    </row>
    <row r="175" spans="1:36" x14ac:dyDescent="0.2">
      <c r="A175" s="7"/>
      <c r="B175" s="7"/>
      <c r="C175" s="82"/>
      <c r="D175" s="82"/>
      <c r="E175" s="82"/>
      <c r="F175" s="7"/>
      <c r="G175" s="7"/>
      <c r="H175" s="7"/>
      <c r="I175" s="7"/>
      <c r="J175" s="7"/>
      <c r="K175" s="7"/>
      <c r="L175" s="7"/>
      <c r="O175" s="7"/>
      <c r="P175" s="18"/>
      <c r="Q175" s="18" t="s">
        <v>72</v>
      </c>
      <c r="R175" s="83" t="s">
        <v>70</v>
      </c>
      <c r="S175" s="84">
        <f t="shared" ref="S175:Y175" si="31">AVERAGE(S121:S174)</f>
        <v>1298.9444444444443</v>
      </c>
      <c r="T175" s="84">
        <f t="shared" si="31"/>
        <v>850.74074074074076</v>
      </c>
      <c r="U175" s="84">
        <f t="shared" si="31"/>
        <v>716.55555555555554</v>
      </c>
      <c r="V175" s="84">
        <f t="shared" si="31"/>
        <v>606.77777777777783</v>
      </c>
      <c r="W175" s="84">
        <f t="shared" si="31"/>
        <v>481.18518518518516</v>
      </c>
      <c r="X175" s="84">
        <f t="shared" si="31"/>
        <v>364.18518518518516</v>
      </c>
      <c r="Y175" s="84">
        <f t="shared" si="31"/>
        <v>4318.3888888888887</v>
      </c>
      <c r="AG175" s="18"/>
      <c r="AH175" s="18" t="s">
        <v>72</v>
      </c>
      <c r="AI175" s="83" t="s">
        <v>70</v>
      </c>
      <c r="AJ175" s="84">
        <f t="shared" ref="AJ175" si="32">AVERAGE(AJ121:AJ174)</f>
        <v>300.59259259259261</v>
      </c>
    </row>
    <row r="176" spans="1:36" x14ac:dyDescent="0.2">
      <c r="B176" s="7"/>
      <c r="C176" s="18"/>
      <c r="D176" s="18"/>
      <c r="E176" s="18"/>
      <c r="O176" s="7"/>
      <c r="Q176" s="18">
        <f>COUNT(P121:P174)</f>
        <v>54</v>
      </c>
      <c r="R176" s="83" t="s">
        <v>71</v>
      </c>
      <c r="S176" s="84">
        <f t="shared" ref="S176:Y176" si="33">STDEV(S121:S174)/SQRT(COUNT(S121:S174)-1)</f>
        <v>52.21132414119748</v>
      </c>
      <c r="T176" s="84">
        <f t="shared" si="33"/>
        <v>52.881950284092113</v>
      </c>
      <c r="U176" s="84">
        <f t="shared" si="33"/>
        <v>52.119844826647046</v>
      </c>
      <c r="V176" s="84">
        <f t="shared" si="33"/>
        <v>47.669232857720935</v>
      </c>
      <c r="W176" s="84">
        <f t="shared" si="33"/>
        <v>55.584176006650054</v>
      </c>
      <c r="X176" s="84">
        <f t="shared" si="33"/>
        <v>50.754913895066387</v>
      </c>
      <c r="Y176" s="84">
        <f t="shared" si="33"/>
        <v>263.28337234267207</v>
      </c>
      <c r="AH176" s="18">
        <f>COUNT(AH121:AH174)</f>
        <v>54</v>
      </c>
      <c r="AI176" s="83" t="s">
        <v>71</v>
      </c>
      <c r="AJ176" s="84">
        <f t="shared" ref="AJ176" si="34">STDEV(AJ121:AJ174)/SQRT(COUNT(AJ121:AJ174)-1)</f>
        <v>43.131508592640841</v>
      </c>
    </row>
    <row r="178" spans="1:26" ht="34" x14ac:dyDescent="0.4">
      <c r="A178" s="17" t="s">
        <v>20</v>
      </c>
      <c r="C178" s="18"/>
      <c r="F178" s="19"/>
      <c r="G178" s="19"/>
      <c r="H178" s="7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spans="1:26" s="21" customFormat="1" ht="24" x14ac:dyDescent="0.3">
      <c r="A179" s="20" t="s">
        <v>73</v>
      </c>
    </row>
    <row r="181" spans="1:26" ht="24" x14ac:dyDescent="0.2">
      <c r="A181" s="85" t="s">
        <v>74</v>
      </c>
      <c r="B181" s="85"/>
      <c r="M181" s="85" t="s">
        <v>75</v>
      </c>
      <c r="N181" s="85"/>
    </row>
    <row r="183" spans="1:26" ht="15" customHeight="1" x14ac:dyDescent="0.2">
      <c r="A183" s="86" t="s">
        <v>22</v>
      </c>
      <c r="B183" s="86"/>
      <c r="C183" s="86"/>
      <c r="D183" s="86"/>
      <c r="E183" s="86"/>
      <c r="F183" s="86"/>
      <c r="G183" s="86"/>
      <c r="H183" s="86"/>
      <c r="I183" s="86"/>
      <c r="J183" s="86"/>
      <c r="M183" s="87" t="s">
        <v>41</v>
      </c>
      <c r="N183" s="87"/>
      <c r="O183" s="87"/>
      <c r="P183" s="87"/>
      <c r="Q183" s="87"/>
      <c r="R183" s="87"/>
      <c r="S183" s="87"/>
      <c r="T183" s="87"/>
      <c r="U183" s="87"/>
    </row>
    <row r="184" spans="1:26" ht="33" thickBot="1" x14ac:dyDescent="0.25">
      <c r="A184" s="88" t="s">
        <v>23</v>
      </c>
      <c r="B184" s="88" t="s">
        <v>24</v>
      </c>
      <c r="M184" s="89" t="s">
        <v>76</v>
      </c>
      <c r="N184" s="89" t="s">
        <v>77</v>
      </c>
    </row>
    <row r="185" spans="1:26" ht="36" thickTop="1" thickBot="1" x14ac:dyDescent="0.25">
      <c r="A185" s="90" t="s">
        <v>25</v>
      </c>
      <c r="B185" s="91"/>
      <c r="C185" s="92" t="s">
        <v>26</v>
      </c>
      <c r="D185" s="93" t="s">
        <v>27</v>
      </c>
      <c r="E185" s="93" t="s">
        <v>28</v>
      </c>
      <c r="F185" s="93" t="s">
        <v>29</v>
      </c>
      <c r="G185" s="93" t="s">
        <v>30</v>
      </c>
      <c r="H185" s="93" t="s">
        <v>31</v>
      </c>
      <c r="I185" s="93" t="s">
        <v>32</v>
      </c>
      <c r="J185" s="94" t="s">
        <v>33</v>
      </c>
      <c r="M185" s="95" t="s">
        <v>25</v>
      </c>
      <c r="N185" s="96" t="s">
        <v>26</v>
      </c>
      <c r="O185" s="97" t="s">
        <v>27</v>
      </c>
      <c r="P185" s="97" t="s">
        <v>28</v>
      </c>
      <c r="Q185" s="97" t="s">
        <v>29</v>
      </c>
      <c r="R185" s="97" t="s">
        <v>30</v>
      </c>
      <c r="S185" s="97" t="s">
        <v>31</v>
      </c>
      <c r="T185" s="97" t="s">
        <v>32</v>
      </c>
      <c r="U185" s="98" t="s">
        <v>78</v>
      </c>
    </row>
    <row r="186" spans="1:26" ht="33" thickTop="1" x14ac:dyDescent="0.2">
      <c r="A186" s="99" t="s">
        <v>79</v>
      </c>
      <c r="B186" s="100" t="s">
        <v>35</v>
      </c>
      <c r="C186" s="101">
        <v>59071555.172991432</v>
      </c>
      <c r="D186" s="102">
        <v>5</v>
      </c>
      <c r="E186" s="103">
        <v>11814311.034598287</v>
      </c>
      <c r="F186" s="103">
        <v>192.97940436349728</v>
      </c>
      <c r="G186" s="104">
        <v>4.0779701751326192E-115</v>
      </c>
      <c r="H186" s="104">
        <v>0.65421314677852083</v>
      </c>
      <c r="I186" s="103">
        <v>964.89702181748646</v>
      </c>
      <c r="J186" s="105">
        <v>1</v>
      </c>
      <c r="M186" s="106" t="s">
        <v>80</v>
      </c>
      <c r="N186" s="107" t="s">
        <v>81</v>
      </c>
      <c r="O186" s="108">
        <v>1</v>
      </c>
      <c r="P186" s="109">
        <v>51402.463762957603</v>
      </c>
      <c r="Q186" s="110">
        <v>0.55102201717561261</v>
      </c>
      <c r="R186" s="110">
        <v>0.45960640618255044</v>
      </c>
      <c r="S186" s="110">
        <v>5.3731499339258219E-3</v>
      </c>
      <c r="T186" s="110">
        <v>0.55102201717561261</v>
      </c>
      <c r="U186" s="111">
        <v>0.11387451295912143</v>
      </c>
    </row>
    <row r="187" spans="1:26" ht="32" x14ac:dyDescent="0.2">
      <c r="A187" s="112"/>
      <c r="B187" s="113" t="s">
        <v>36</v>
      </c>
      <c r="C187" s="114">
        <v>59071555.172991432</v>
      </c>
      <c r="D187" s="115">
        <v>2.6122835755291463</v>
      </c>
      <c r="E187" s="115">
        <v>22612994.900841057</v>
      </c>
      <c r="F187" s="115">
        <v>192.97940436349728</v>
      </c>
      <c r="G187" s="116">
        <v>1.5837582109578046E-61</v>
      </c>
      <c r="H187" s="116">
        <v>0.65421314677852083</v>
      </c>
      <c r="I187" s="115">
        <v>504.11692843416171</v>
      </c>
      <c r="J187" s="117">
        <v>1</v>
      </c>
      <c r="M187" s="118" t="s">
        <v>44</v>
      </c>
      <c r="N187" s="119">
        <v>8045537.6022244981</v>
      </c>
      <c r="O187" s="120">
        <v>1</v>
      </c>
      <c r="P187" s="121">
        <v>8045537.6022244981</v>
      </c>
      <c r="Q187" s="121">
        <v>86.246223124323308</v>
      </c>
      <c r="R187" s="122">
        <v>3.0819758206189762E-15</v>
      </c>
      <c r="S187" s="122">
        <v>0.45815645962449814</v>
      </c>
      <c r="T187" s="121">
        <v>86.246223124323308</v>
      </c>
      <c r="U187" s="123">
        <v>0.99999999999977129</v>
      </c>
    </row>
    <row r="188" spans="1:26" x14ac:dyDescent="0.2">
      <c r="A188" s="124"/>
      <c r="B188" s="125" t="s">
        <v>37</v>
      </c>
      <c r="C188" s="126">
        <v>59071555.172991432</v>
      </c>
      <c r="D188" s="127">
        <v>2.7133885509883022</v>
      </c>
      <c r="E188" s="127">
        <v>21770400.391597323</v>
      </c>
      <c r="F188" s="127">
        <v>192.97940436349725</v>
      </c>
      <c r="G188" s="128">
        <v>8.4861536110051514E-64</v>
      </c>
      <c r="H188" s="128">
        <v>0.65421314677852083</v>
      </c>
      <c r="I188" s="127">
        <v>523.62810637645555</v>
      </c>
      <c r="J188" s="129">
        <v>1</v>
      </c>
      <c r="M188" s="118" t="s">
        <v>45</v>
      </c>
      <c r="N188" s="130">
        <v>51402.463762963038</v>
      </c>
      <c r="O188" s="131">
        <v>1</v>
      </c>
      <c r="P188" s="132">
        <v>51402.463762963038</v>
      </c>
      <c r="Q188" s="133">
        <v>0.5510220171756709</v>
      </c>
      <c r="R188" s="133">
        <v>0.45960640618252757</v>
      </c>
      <c r="S188" s="133">
        <v>5.3731499339263866E-3</v>
      </c>
      <c r="T188" s="133">
        <v>0.5510220171756709</v>
      </c>
      <c r="U188" s="134">
        <v>0.11387451295912843</v>
      </c>
    </row>
    <row r="189" spans="1:26" x14ac:dyDescent="0.2">
      <c r="A189" s="124"/>
      <c r="B189" s="125" t="s">
        <v>38</v>
      </c>
      <c r="C189" s="126">
        <v>59071555.172991432</v>
      </c>
      <c r="D189" s="127">
        <v>1</v>
      </c>
      <c r="E189" s="127">
        <v>59071555.172991432</v>
      </c>
      <c r="F189" s="127">
        <v>192.97940436349728</v>
      </c>
      <c r="G189" s="128">
        <v>2.9225896320500256E-25</v>
      </c>
      <c r="H189" s="128">
        <v>0.65421314677852083</v>
      </c>
      <c r="I189" s="127">
        <v>192.97940436349728</v>
      </c>
      <c r="J189" s="129">
        <v>1</v>
      </c>
      <c r="M189" s="118" t="s">
        <v>46</v>
      </c>
      <c r="N189" s="119">
        <v>9515139.3962370418</v>
      </c>
      <c r="O189" s="120">
        <v>102</v>
      </c>
      <c r="P189" s="121">
        <v>93285.680355265111</v>
      </c>
      <c r="Q189" s="135"/>
      <c r="R189" s="135"/>
      <c r="S189" s="135"/>
      <c r="T189" s="135"/>
      <c r="U189" s="136"/>
    </row>
    <row r="190" spans="1:26" ht="32" x14ac:dyDescent="0.2">
      <c r="A190" s="124" t="s">
        <v>82</v>
      </c>
      <c r="B190" s="113" t="s">
        <v>35</v>
      </c>
      <c r="C190" s="137">
        <v>100821.42299145352</v>
      </c>
      <c r="D190" s="138">
        <v>5</v>
      </c>
      <c r="E190" s="139">
        <v>20164.284598290706</v>
      </c>
      <c r="F190" s="140">
        <v>0.32937101620217291</v>
      </c>
      <c r="G190" s="140">
        <v>0.89525738903450336</v>
      </c>
      <c r="H190" s="140">
        <v>3.2187339072964902E-3</v>
      </c>
      <c r="I190" s="139">
        <v>1.6468550810108644</v>
      </c>
      <c r="J190" s="141">
        <v>0.13437042089565443</v>
      </c>
      <c r="M190" s="118" t="s">
        <v>83</v>
      </c>
      <c r="N190" s="119">
        <v>17673616.420000002</v>
      </c>
      <c r="O190" s="120">
        <v>104</v>
      </c>
      <c r="P190" s="135"/>
      <c r="Q190" s="135"/>
      <c r="R190" s="135"/>
      <c r="S190" s="135"/>
      <c r="T190" s="135"/>
      <c r="U190" s="136"/>
    </row>
    <row r="191" spans="1:26" ht="33" thickBot="1" x14ac:dyDescent="0.25">
      <c r="A191" s="112"/>
      <c r="B191" s="113" t="s">
        <v>36</v>
      </c>
      <c r="C191" s="114">
        <v>100821.42299145352</v>
      </c>
      <c r="D191" s="115">
        <v>2.6122835755291463</v>
      </c>
      <c r="E191" s="115">
        <v>38595.12953949919</v>
      </c>
      <c r="F191" s="116">
        <v>0.32937101620217291</v>
      </c>
      <c r="G191" s="116">
        <v>0.77616347418290554</v>
      </c>
      <c r="H191" s="116">
        <v>3.2187339072964928E-3</v>
      </c>
      <c r="I191" s="116">
        <v>0.86041049588028062</v>
      </c>
      <c r="J191" s="142">
        <v>0.10952039657326706</v>
      </c>
      <c r="M191" s="143" t="s">
        <v>84</v>
      </c>
      <c r="N191" s="144">
        <v>9566541.8599999994</v>
      </c>
      <c r="O191" s="145">
        <v>103</v>
      </c>
      <c r="P191" s="146"/>
      <c r="Q191" s="146"/>
      <c r="R191" s="146"/>
      <c r="S191" s="146"/>
      <c r="T191" s="146"/>
      <c r="U191" s="147"/>
    </row>
    <row r="192" spans="1:26" ht="17" thickTop="1" x14ac:dyDescent="0.2">
      <c r="A192" s="124"/>
      <c r="B192" s="125" t="s">
        <v>37</v>
      </c>
      <c r="C192" s="126">
        <v>100821.42299145352</v>
      </c>
      <c r="D192" s="127">
        <v>2.7133885509883022</v>
      </c>
      <c r="E192" s="127">
        <v>37157.016437889506</v>
      </c>
      <c r="F192" s="128">
        <v>0.32937101620217291</v>
      </c>
      <c r="G192" s="128">
        <v>0.78393850312047719</v>
      </c>
      <c r="H192" s="128">
        <v>3.2187339072964928E-3</v>
      </c>
      <c r="I192" s="128">
        <v>0.89371154439035849</v>
      </c>
      <c r="J192" s="148">
        <v>0.1106826273844248</v>
      </c>
    </row>
    <row r="193" spans="1:10" x14ac:dyDescent="0.2">
      <c r="A193" s="124"/>
      <c r="B193" s="125" t="s">
        <v>38</v>
      </c>
      <c r="C193" s="126">
        <v>100821.42299145352</v>
      </c>
      <c r="D193" s="127">
        <v>1</v>
      </c>
      <c r="E193" s="127">
        <v>100821.42299145352</v>
      </c>
      <c r="F193" s="128">
        <v>0.32937101620217291</v>
      </c>
      <c r="G193" s="128">
        <v>0.56729307188967371</v>
      </c>
      <c r="H193" s="128">
        <v>3.2187339072964928E-3</v>
      </c>
      <c r="I193" s="128">
        <v>0.32937101620217291</v>
      </c>
      <c r="J193" s="148">
        <v>8.7773521364223561E-2</v>
      </c>
    </row>
    <row r="194" spans="1:10" ht="32" x14ac:dyDescent="0.2">
      <c r="A194" s="124" t="s">
        <v>85</v>
      </c>
      <c r="B194" s="113" t="s">
        <v>35</v>
      </c>
      <c r="C194" s="114">
        <v>31222495.724444427</v>
      </c>
      <c r="D194" s="149">
        <v>510</v>
      </c>
      <c r="E194" s="115">
        <v>61220.57985185182</v>
      </c>
      <c r="F194" s="150"/>
      <c r="G194" s="150"/>
      <c r="H194" s="150"/>
      <c r="I194" s="150"/>
      <c r="J194" s="151"/>
    </row>
    <row r="195" spans="1:10" ht="32" x14ac:dyDescent="0.2">
      <c r="A195" s="112"/>
      <c r="B195" s="113" t="s">
        <v>36</v>
      </c>
      <c r="C195" s="114">
        <v>31222495.724444427</v>
      </c>
      <c r="D195" s="115">
        <v>266.45292470397294</v>
      </c>
      <c r="E195" s="115">
        <v>117178.28115091013</v>
      </c>
      <c r="F195" s="150"/>
      <c r="G195" s="150"/>
      <c r="H195" s="150"/>
      <c r="I195" s="150"/>
      <c r="J195" s="151"/>
    </row>
    <row r="196" spans="1:10" x14ac:dyDescent="0.2">
      <c r="A196" s="112"/>
      <c r="B196" s="113" t="s">
        <v>37</v>
      </c>
      <c r="C196" s="114">
        <v>31222495.724444427</v>
      </c>
      <c r="D196" s="115">
        <v>276.76563220080681</v>
      </c>
      <c r="E196" s="115">
        <v>112812.04055636142</v>
      </c>
      <c r="F196" s="150"/>
      <c r="G196" s="150"/>
      <c r="H196" s="150"/>
      <c r="I196" s="150"/>
      <c r="J196" s="151"/>
    </row>
    <row r="197" spans="1:10" ht="17" thickBot="1" x14ac:dyDescent="0.25">
      <c r="A197" s="152"/>
      <c r="B197" s="153" t="s">
        <v>38</v>
      </c>
      <c r="C197" s="154">
        <v>31222495.724444427</v>
      </c>
      <c r="D197" s="155">
        <v>102</v>
      </c>
      <c r="E197" s="155">
        <v>306102.89925925911</v>
      </c>
      <c r="F197" s="156"/>
      <c r="G197" s="156"/>
      <c r="H197" s="156"/>
      <c r="I197" s="156"/>
      <c r="J197" s="157"/>
    </row>
    <row r="198" spans="1:10" ht="17" thickTop="1" x14ac:dyDescent="0.2"/>
    <row r="199" spans="1:10" x14ac:dyDescent="0.2">
      <c r="A199" s="86" t="s">
        <v>41</v>
      </c>
      <c r="B199" s="86"/>
      <c r="C199" s="86"/>
      <c r="D199" s="86"/>
      <c r="E199" s="86"/>
      <c r="F199" s="86"/>
      <c r="G199" s="86"/>
      <c r="H199" s="86"/>
      <c r="I199" s="86"/>
    </row>
    <row r="200" spans="1:10" x14ac:dyDescent="0.2">
      <c r="A200" s="88" t="s">
        <v>23</v>
      </c>
      <c r="B200" s="88" t="s">
        <v>24</v>
      </c>
    </row>
    <row r="201" spans="1:10" ht="33" thickBot="1" x14ac:dyDescent="0.25">
      <c r="A201" s="88" t="s">
        <v>42</v>
      </c>
      <c r="B201" s="88" t="s">
        <v>43</v>
      </c>
    </row>
    <row r="202" spans="1:10" ht="36" thickTop="1" thickBot="1" x14ac:dyDescent="0.25">
      <c r="A202" s="158" t="s">
        <v>25</v>
      </c>
      <c r="B202" s="92" t="s">
        <v>26</v>
      </c>
      <c r="C202" s="93" t="s">
        <v>27</v>
      </c>
      <c r="D202" s="93" t="s">
        <v>28</v>
      </c>
      <c r="E202" s="93" t="s">
        <v>29</v>
      </c>
      <c r="F202" s="93" t="s">
        <v>30</v>
      </c>
      <c r="G202" s="93" t="s">
        <v>31</v>
      </c>
      <c r="H202" s="93" t="s">
        <v>32</v>
      </c>
      <c r="I202" s="94" t="s">
        <v>33</v>
      </c>
    </row>
    <row r="203" spans="1:10" ht="17" thickTop="1" x14ac:dyDescent="0.2">
      <c r="A203" s="159" t="s">
        <v>44</v>
      </c>
      <c r="B203" s="160">
        <v>297671660.36111116</v>
      </c>
      <c r="C203" s="161">
        <v>1</v>
      </c>
      <c r="D203" s="162">
        <v>297671660.36111116</v>
      </c>
      <c r="E203" s="162">
        <v>389.64030099826431</v>
      </c>
      <c r="F203" s="163">
        <v>1.2899364455504749E-36</v>
      </c>
      <c r="G203" s="163">
        <v>0.79253124735118063</v>
      </c>
      <c r="H203" s="162">
        <v>389.64030099826431</v>
      </c>
      <c r="I203" s="164">
        <v>1</v>
      </c>
    </row>
    <row r="204" spans="1:10" x14ac:dyDescent="0.2">
      <c r="A204" s="165" t="s">
        <v>45</v>
      </c>
      <c r="B204" s="166">
        <v>507542.18803418567</v>
      </c>
      <c r="C204" s="167">
        <v>1</v>
      </c>
      <c r="D204" s="168">
        <v>507542.18803418567</v>
      </c>
      <c r="E204" s="169">
        <v>0.66435243004004041</v>
      </c>
      <c r="F204" s="169">
        <v>0.41692666734562089</v>
      </c>
      <c r="G204" s="169">
        <v>6.4711110946982205E-3</v>
      </c>
      <c r="H204" s="169">
        <v>0.66435243004004041</v>
      </c>
      <c r="I204" s="170">
        <v>0.12737500147034819</v>
      </c>
    </row>
    <row r="205" spans="1:10" ht="17" thickBot="1" x14ac:dyDescent="0.25">
      <c r="A205" s="171" t="s">
        <v>46</v>
      </c>
      <c r="B205" s="154">
        <v>77924458.222222224</v>
      </c>
      <c r="C205" s="172">
        <v>102</v>
      </c>
      <c r="D205" s="155">
        <v>763965.27668845316</v>
      </c>
      <c r="E205" s="156"/>
      <c r="F205" s="156"/>
      <c r="G205" s="156"/>
      <c r="H205" s="156"/>
      <c r="I205" s="157"/>
    </row>
    <row r="206" spans="1:10" ht="17" thickTop="1" x14ac:dyDescent="0.2"/>
    <row r="208" spans="1:10" s="5" customFormat="1" ht="25" x14ac:dyDescent="0.25">
      <c r="A208" s="4" t="s">
        <v>86</v>
      </c>
    </row>
    <row r="210" spans="1:20" ht="23" x14ac:dyDescent="0.25">
      <c r="A210" s="10" t="s">
        <v>87</v>
      </c>
      <c r="N210" s="10" t="s">
        <v>88</v>
      </c>
    </row>
    <row r="212" spans="1:20" x14ac:dyDescent="0.2">
      <c r="A212" s="173" t="s">
        <v>5</v>
      </c>
      <c r="B212" s="173"/>
      <c r="C212" s="174"/>
      <c r="D212" s="174"/>
      <c r="E212" s="174"/>
      <c r="G212" s="175" t="s">
        <v>18</v>
      </c>
      <c r="H212" s="176"/>
      <c r="I212" s="177"/>
      <c r="J212" s="177"/>
      <c r="K212" s="177"/>
      <c r="N212" t="s">
        <v>54</v>
      </c>
      <c r="O212" t="s">
        <v>45</v>
      </c>
      <c r="P212" t="s">
        <v>89</v>
      </c>
      <c r="Q212" t="s">
        <v>90</v>
      </c>
      <c r="R212" t="s">
        <v>91</v>
      </c>
      <c r="S212" t="s">
        <v>92</v>
      </c>
      <c r="T212" s="178" t="s">
        <v>93</v>
      </c>
    </row>
    <row r="213" spans="1:20" x14ac:dyDescent="0.2">
      <c r="A213" s="179" t="s">
        <v>94</v>
      </c>
      <c r="B213" s="179" t="s">
        <v>95</v>
      </c>
      <c r="C213" s="180" t="s">
        <v>54</v>
      </c>
      <c r="D213" s="179" t="s">
        <v>55</v>
      </c>
      <c r="E213" s="180" t="s">
        <v>96</v>
      </c>
      <c r="G213" s="179" t="s">
        <v>94</v>
      </c>
      <c r="H213" s="179" t="s">
        <v>95</v>
      </c>
      <c r="I213" s="180" t="s">
        <v>54</v>
      </c>
      <c r="J213" s="179" t="s">
        <v>55</v>
      </c>
      <c r="K213" s="180" t="s">
        <v>96</v>
      </c>
      <c r="N213">
        <v>3742</v>
      </c>
      <c r="O213" t="s">
        <v>97</v>
      </c>
      <c r="P213">
        <v>68.099999999999994</v>
      </c>
      <c r="Q213">
        <v>54.4</v>
      </c>
      <c r="R213">
        <v>122.5</v>
      </c>
      <c r="S213" s="178">
        <v>34.027777777777779</v>
      </c>
      <c r="T213" s="178">
        <v>6.8055555555555554</v>
      </c>
    </row>
    <row r="214" spans="1:20" x14ac:dyDescent="0.2">
      <c r="A214" s="180" t="s">
        <v>98</v>
      </c>
      <c r="B214" s="179" t="s">
        <v>99</v>
      </c>
      <c r="C214" s="180">
        <v>3662</v>
      </c>
      <c r="D214" s="180" t="s">
        <v>5</v>
      </c>
      <c r="E214" s="180">
        <v>2.6</v>
      </c>
      <c r="G214" s="180" t="s">
        <v>98</v>
      </c>
      <c r="H214" s="179" t="s">
        <v>99</v>
      </c>
      <c r="I214" s="180">
        <v>3667</v>
      </c>
      <c r="J214" s="180" t="s">
        <v>18</v>
      </c>
      <c r="K214" s="180">
        <v>40.83</v>
      </c>
      <c r="N214">
        <v>3777</v>
      </c>
      <c r="O214" t="s">
        <v>97</v>
      </c>
      <c r="P214">
        <v>65</v>
      </c>
      <c r="Q214">
        <v>96.799999999999983</v>
      </c>
      <c r="R214">
        <v>161.79999999999998</v>
      </c>
      <c r="S214" s="178">
        <v>44.944444444444443</v>
      </c>
      <c r="T214" s="178">
        <v>5.0562499999999995</v>
      </c>
    </row>
    <row r="215" spans="1:20" x14ac:dyDescent="0.2">
      <c r="A215" s="180" t="s">
        <v>98</v>
      </c>
      <c r="B215" s="179" t="s">
        <v>99</v>
      </c>
      <c r="C215" s="180">
        <v>3705</v>
      </c>
      <c r="D215" s="180" t="s">
        <v>5</v>
      </c>
      <c r="E215" s="180">
        <v>24.67</v>
      </c>
      <c r="G215" s="180" t="s">
        <v>98</v>
      </c>
      <c r="H215" s="179" t="s">
        <v>99</v>
      </c>
      <c r="I215" s="180">
        <v>3668</v>
      </c>
      <c r="J215" s="180" t="s">
        <v>18</v>
      </c>
      <c r="K215" s="180">
        <v>8.57</v>
      </c>
      <c r="N215">
        <v>3784</v>
      </c>
      <c r="O215" t="s">
        <v>97</v>
      </c>
      <c r="P215">
        <v>51.7</v>
      </c>
      <c r="Q215">
        <v>82</v>
      </c>
      <c r="R215">
        <v>133.69999999999999</v>
      </c>
      <c r="S215" s="178">
        <v>37.138888888888886</v>
      </c>
      <c r="T215" s="178">
        <v>3.82</v>
      </c>
    </row>
    <row r="216" spans="1:20" x14ac:dyDescent="0.2">
      <c r="A216" s="180" t="s">
        <v>100</v>
      </c>
      <c r="B216" s="179" t="s">
        <v>99</v>
      </c>
      <c r="C216" s="180">
        <v>3713</v>
      </c>
      <c r="D216" s="180" t="s">
        <v>5</v>
      </c>
      <c r="E216" s="180">
        <v>36.47</v>
      </c>
      <c r="G216" s="180" t="s">
        <v>98</v>
      </c>
      <c r="H216" s="179" t="s">
        <v>99</v>
      </c>
      <c r="I216" s="180">
        <v>3669</v>
      </c>
      <c r="J216" s="180" t="s">
        <v>18</v>
      </c>
      <c r="K216" s="180">
        <v>86.1</v>
      </c>
      <c r="N216">
        <v>3837</v>
      </c>
      <c r="O216" t="s">
        <v>97</v>
      </c>
      <c r="P216">
        <v>44.499999999999993</v>
      </c>
      <c r="Q216">
        <v>18.100000000000001</v>
      </c>
      <c r="R216">
        <v>62.599999999999994</v>
      </c>
      <c r="S216" s="178">
        <v>17.388888888888886</v>
      </c>
      <c r="T216" s="178">
        <v>7.8249999999999993</v>
      </c>
    </row>
    <row r="217" spans="1:20" x14ac:dyDescent="0.2">
      <c r="A217" s="180" t="s">
        <v>101</v>
      </c>
      <c r="B217" s="179" t="s">
        <v>99</v>
      </c>
      <c r="C217" s="180">
        <v>3721</v>
      </c>
      <c r="D217" s="180" t="s">
        <v>5</v>
      </c>
      <c r="E217" s="180">
        <v>27.67</v>
      </c>
      <c r="G217" s="180" t="s">
        <v>100</v>
      </c>
      <c r="H217" s="179" t="s">
        <v>99</v>
      </c>
      <c r="I217" s="180">
        <v>3704</v>
      </c>
      <c r="J217" s="180" t="s">
        <v>18</v>
      </c>
      <c r="K217" s="180">
        <v>24</v>
      </c>
      <c r="N217">
        <v>3838</v>
      </c>
      <c r="O217" t="s">
        <v>97</v>
      </c>
      <c r="P217">
        <v>41.5</v>
      </c>
      <c r="Q217">
        <v>32.799999999999997</v>
      </c>
      <c r="R217">
        <v>74.3</v>
      </c>
      <c r="S217" s="178">
        <v>20.638888888888889</v>
      </c>
      <c r="T217" s="178">
        <v>3.7149999999999999</v>
      </c>
    </row>
    <row r="218" spans="1:20" x14ac:dyDescent="0.2">
      <c r="A218" s="180" t="s">
        <v>102</v>
      </c>
      <c r="B218" s="179" t="s">
        <v>99</v>
      </c>
      <c r="C218" s="180">
        <v>3724</v>
      </c>
      <c r="D218" s="180" t="s">
        <v>5</v>
      </c>
      <c r="E218" s="180">
        <v>17.47</v>
      </c>
      <c r="G218" s="180" t="s">
        <v>100</v>
      </c>
      <c r="H218" s="179" t="s">
        <v>99</v>
      </c>
      <c r="I218" s="180">
        <v>3709</v>
      </c>
      <c r="J218" s="180" t="s">
        <v>18</v>
      </c>
      <c r="K218" s="180">
        <v>6.17</v>
      </c>
      <c r="N218">
        <v>3840</v>
      </c>
      <c r="O218" t="s">
        <v>97</v>
      </c>
      <c r="P218">
        <v>34</v>
      </c>
      <c r="Q218">
        <v>34.799999999999997</v>
      </c>
      <c r="R218">
        <v>68.8</v>
      </c>
      <c r="S218" s="178">
        <v>19.111111111111111</v>
      </c>
      <c r="T218" s="178">
        <v>3.822222222222222</v>
      </c>
    </row>
    <row r="219" spans="1:20" x14ac:dyDescent="0.2">
      <c r="A219" s="180" t="s">
        <v>102</v>
      </c>
      <c r="B219" s="179" t="s">
        <v>99</v>
      </c>
      <c r="C219" s="180">
        <v>3729</v>
      </c>
      <c r="D219" s="180" t="s">
        <v>5</v>
      </c>
      <c r="E219" s="180">
        <v>5.73</v>
      </c>
      <c r="G219" s="180" t="s">
        <v>101</v>
      </c>
      <c r="H219" s="179" t="s">
        <v>99</v>
      </c>
      <c r="I219" s="180">
        <v>3711</v>
      </c>
      <c r="J219" s="180" t="s">
        <v>18</v>
      </c>
      <c r="K219" s="180">
        <v>19.93</v>
      </c>
      <c r="N219">
        <v>3914</v>
      </c>
      <c r="O219" t="s">
        <v>97</v>
      </c>
      <c r="P219">
        <v>28.200000000000003</v>
      </c>
      <c r="Q219">
        <v>14.7</v>
      </c>
      <c r="R219">
        <v>42.900000000000006</v>
      </c>
      <c r="S219" s="178">
        <v>11.91666666666667</v>
      </c>
      <c r="T219" s="178">
        <v>8.5800000000000018</v>
      </c>
    </row>
    <row r="220" spans="1:20" x14ac:dyDescent="0.2">
      <c r="A220" s="180" t="s">
        <v>103</v>
      </c>
      <c r="B220" s="179" t="s">
        <v>99</v>
      </c>
      <c r="C220" s="180">
        <v>3742</v>
      </c>
      <c r="D220" s="180" t="s">
        <v>5</v>
      </c>
      <c r="E220" s="180">
        <v>13.47</v>
      </c>
      <c r="G220" s="180" t="s">
        <v>100</v>
      </c>
      <c r="H220" s="179" t="s">
        <v>99</v>
      </c>
      <c r="I220" s="180">
        <v>3714</v>
      </c>
      <c r="J220" s="180" t="s">
        <v>18</v>
      </c>
      <c r="K220" s="180">
        <v>30.7</v>
      </c>
      <c r="N220">
        <v>3915</v>
      </c>
      <c r="O220" t="s">
        <v>97</v>
      </c>
      <c r="P220">
        <v>35.300000000000004</v>
      </c>
      <c r="Q220">
        <v>32.9</v>
      </c>
      <c r="R220">
        <v>68.2</v>
      </c>
      <c r="S220" s="178">
        <v>18.944444444444443</v>
      </c>
      <c r="T220" s="178">
        <v>5.6833333333333336</v>
      </c>
    </row>
    <row r="221" spans="1:20" x14ac:dyDescent="0.2">
      <c r="A221" s="180" t="s">
        <v>104</v>
      </c>
      <c r="B221" s="179" t="s">
        <v>99</v>
      </c>
      <c r="C221" s="180">
        <v>3748</v>
      </c>
      <c r="D221" s="180" t="s">
        <v>5</v>
      </c>
      <c r="E221" s="180">
        <v>37.17</v>
      </c>
      <c r="G221" s="180" t="s">
        <v>101</v>
      </c>
      <c r="H221" s="179" t="s">
        <v>99</v>
      </c>
      <c r="I221" s="180">
        <v>3715</v>
      </c>
      <c r="J221" s="180" t="s">
        <v>18</v>
      </c>
      <c r="K221" s="180">
        <v>31.7</v>
      </c>
      <c r="N221">
        <v>3926</v>
      </c>
      <c r="O221" t="s">
        <v>97</v>
      </c>
      <c r="P221">
        <v>62.3</v>
      </c>
      <c r="Q221">
        <v>25.3</v>
      </c>
      <c r="R221">
        <v>87.6</v>
      </c>
      <c r="S221" s="178">
        <v>24.333333333333332</v>
      </c>
      <c r="T221" s="178">
        <v>4.8666666666666663</v>
      </c>
    </row>
    <row r="222" spans="1:20" x14ac:dyDescent="0.2">
      <c r="A222" s="180" t="s">
        <v>104</v>
      </c>
      <c r="B222" s="179" t="s">
        <v>99</v>
      </c>
      <c r="C222" s="180">
        <v>3751</v>
      </c>
      <c r="D222" s="180" t="s">
        <v>5</v>
      </c>
      <c r="E222" s="180">
        <v>67.099999999999994</v>
      </c>
      <c r="G222" s="180" t="s">
        <v>105</v>
      </c>
      <c r="H222" s="179" t="s">
        <v>99</v>
      </c>
      <c r="I222" s="180">
        <v>3728</v>
      </c>
      <c r="J222" s="180" t="s">
        <v>18</v>
      </c>
      <c r="K222" s="180">
        <v>45.2</v>
      </c>
      <c r="N222">
        <v>3930</v>
      </c>
      <c r="O222" t="s">
        <v>97</v>
      </c>
      <c r="P222">
        <v>43.8</v>
      </c>
      <c r="Q222">
        <v>45.1</v>
      </c>
      <c r="R222">
        <v>88.9</v>
      </c>
      <c r="S222" s="178">
        <v>24.694444444444443</v>
      </c>
      <c r="T222" s="178">
        <v>5.5562500000000004</v>
      </c>
    </row>
    <row r="223" spans="1:20" x14ac:dyDescent="0.2">
      <c r="A223" s="180" t="s">
        <v>106</v>
      </c>
      <c r="B223" s="179" t="s">
        <v>99</v>
      </c>
      <c r="C223" s="180">
        <v>3757</v>
      </c>
      <c r="D223" s="180" t="s">
        <v>5</v>
      </c>
      <c r="E223" s="180">
        <v>19.93</v>
      </c>
      <c r="G223" s="180" t="s">
        <v>102</v>
      </c>
      <c r="H223" s="179" t="s">
        <v>99</v>
      </c>
      <c r="I223" s="180">
        <v>3730</v>
      </c>
      <c r="J223" s="180" t="s">
        <v>18</v>
      </c>
      <c r="K223" s="180">
        <v>33.07</v>
      </c>
      <c r="O223" s="181" t="s">
        <v>107</v>
      </c>
      <c r="P223" s="182">
        <f>AVERAGE(P213:P222)</f>
        <v>47.440000000000005</v>
      </c>
      <c r="Q223" s="182">
        <f t="shared" ref="Q223:T223" si="35">AVERAGE(Q213:Q222)</f>
        <v>43.69</v>
      </c>
      <c r="R223" s="182">
        <f t="shared" si="35"/>
        <v>91.129999999999981</v>
      </c>
      <c r="S223" s="182">
        <f t="shared" si="35"/>
        <v>25.313888888888886</v>
      </c>
      <c r="T223" s="182">
        <f t="shared" si="35"/>
        <v>5.5730277777777788</v>
      </c>
    </row>
    <row r="224" spans="1:20" x14ac:dyDescent="0.2">
      <c r="A224" s="180" t="s">
        <v>108</v>
      </c>
      <c r="B224" s="179" t="s">
        <v>99</v>
      </c>
      <c r="C224" s="180">
        <v>3767</v>
      </c>
      <c r="D224" s="180" t="s">
        <v>5</v>
      </c>
      <c r="E224" s="180">
        <v>45.97</v>
      </c>
      <c r="G224" s="180" t="s">
        <v>102</v>
      </c>
      <c r="H224" s="179" t="s">
        <v>99</v>
      </c>
      <c r="I224" s="180">
        <v>3734</v>
      </c>
      <c r="J224" s="180" t="s">
        <v>18</v>
      </c>
      <c r="K224" s="180">
        <v>4.2300000000000004</v>
      </c>
      <c r="O224" s="181" t="s">
        <v>16</v>
      </c>
      <c r="P224" s="182">
        <f>STDEV(P213:P222)/SQRT(COUNT(P213:P222))</f>
        <v>4.3837122776629975</v>
      </c>
      <c r="Q224" s="182">
        <f t="shared" ref="Q224:T224" si="36">STDEV(Q213:Q222)/SQRT(COUNT(Q213:Q222))</f>
        <v>8.5326360392189304</v>
      </c>
      <c r="R224" s="182">
        <f t="shared" si="36"/>
        <v>11.669390634380962</v>
      </c>
      <c r="S224" s="182">
        <f t="shared" si="36"/>
        <v>3.241497398439154</v>
      </c>
      <c r="T224" s="182">
        <f t="shared" si="36"/>
        <v>0.53749969885466997</v>
      </c>
    </row>
    <row r="225" spans="1:20" x14ac:dyDescent="0.2">
      <c r="A225" s="180" t="s">
        <v>109</v>
      </c>
      <c r="B225" s="179" t="s">
        <v>99</v>
      </c>
      <c r="C225" s="180">
        <v>3777</v>
      </c>
      <c r="D225" s="180" t="s">
        <v>5</v>
      </c>
      <c r="E225" s="180">
        <v>25.17</v>
      </c>
      <c r="G225" s="180" t="s">
        <v>105</v>
      </c>
      <c r="H225" s="179" t="s">
        <v>99</v>
      </c>
      <c r="I225" s="180">
        <v>3735</v>
      </c>
      <c r="J225" s="180" t="s">
        <v>18</v>
      </c>
      <c r="K225" s="180">
        <v>44.03</v>
      </c>
      <c r="S225" s="178"/>
      <c r="T225" s="178"/>
    </row>
    <row r="226" spans="1:20" x14ac:dyDescent="0.2">
      <c r="A226" s="180" t="s">
        <v>110</v>
      </c>
      <c r="B226" s="179" t="s">
        <v>99</v>
      </c>
      <c r="C226" s="180">
        <v>3803</v>
      </c>
      <c r="D226" s="180" t="s">
        <v>5</v>
      </c>
      <c r="E226" s="180">
        <v>6.53</v>
      </c>
      <c r="G226" s="180" t="s">
        <v>103</v>
      </c>
      <c r="H226" s="179" t="s">
        <v>99</v>
      </c>
      <c r="I226" s="180">
        <v>3740</v>
      </c>
      <c r="J226" s="180" t="s">
        <v>18</v>
      </c>
      <c r="K226" s="180">
        <v>38.270000000000003</v>
      </c>
      <c r="N226">
        <v>3715</v>
      </c>
      <c r="O226" t="s">
        <v>72</v>
      </c>
      <c r="P226">
        <v>46.1</v>
      </c>
      <c r="Q226">
        <v>78.199999999999989</v>
      </c>
      <c r="R226">
        <v>124.29999999999998</v>
      </c>
      <c r="S226" s="178">
        <v>34.527777777777771</v>
      </c>
      <c r="T226" s="178">
        <v>6.542105263157894</v>
      </c>
    </row>
    <row r="227" spans="1:20" x14ac:dyDescent="0.2">
      <c r="A227" s="180" t="s">
        <v>111</v>
      </c>
      <c r="B227" s="179" t="s">
        <v>99</v>
      </c>
      <c r="C227" s="180">
        <v>3859</v>
      </c>
      <c r="D227" s="180" t="s">
        <v>5</v>
      </c>
      <c r="E227" s="180">
        <v>8.9700000000000006</v>
      </c>
      <c r="G227" s="180" t="s">
        <v>103</v>
      </c>
      <c r="H227" s="179" t="s">
        <v>99</v>
      </c>
      <c r="I227" s="180">
        <v>3741</v>
      </c>
      <c r="J227" s="180" t="s">
        <v>18</v>
      </c>
      <c r="K227" s="180">
        <v>43.93</v>
      </c>
      <c r="N227">
        <v>3756</v>
      </c>
      <c r="O227" t="s">
        <v>72</v>
      </c>
      <c r="P227">
        <v>35.5</v>
      </c>
      <c r="Q227">
        <v>21.2</v>
      </c>
      <c r="R227">
        <v>56.7</v>
      </c>
      <c r="S227" s="178">
        <v>15.75</v>
      </c>
      <c r="T227" s="178">
        <v>8.1</v>
      </c>
    </row>
    <row r="228" spans="1:20" x14ac:dyDescent="0.2">
      <c r="A228" s="180" t="s">
        <v>112</v>
      </c>
      <c r="B228" s="179" t="s">
        <v>99</v>
      </c>
      <c r="C228" s="180">
        <v>3870</v>
      </c>
      <c r="D228" s="180" t="s">
        <v>5</v>
      </c>
      <c r="E228" s="180">
        <v>69.53</v>
      </c>
      <c r="G228" s="180" t="s">
        <v>104</v>
      </c>
      <c r="H228" s="179" t="s">
        <v>99</v>
      </c>
      <c r="I228" s="180">
        <v>3744</v>
      </c>
      <c r="J228" s="180" t="s">
        <v>18</v>
      </c>
      <c r="K228" s="180">
        <v>54.33</v>
      </c>
      <c r="N228">
        <v>3771</v>
      </c>
      <c r="O228" t="s">
        <v>72</v>
      </c>
      <c r="P228">
        <v>19.699999999999996</v>
      </c>
      <c r="Q228">
        <v>0</v>
      </c>
      <c r="R228">
        <v>19.699999999999996</v>
      </c>
      <c r="S228" s="178">
        <v>5.4722222222222205</v>
      </c>
      <c r="T228" s="178">
        <v>1.5153846153846151</v>
      </c>
    </row>
    <row r="229" spans="1:20" x14ac:dyDescent="0.2">
      <c r="A229" s="180" t="s">
        <v>98</v>
      </c>
      <c r="B229" s="179" t="s">
        <v>99</v>
      </c>
      <c r="C229" s="82">
        <v>3006</v>
      </c>
      <c r="D229" s="180" t="s">
        <v>5</v>
      </c>
      <c r="E229" s="82">
        <v>47.37</v>
      </c>
      <c r="G229" s="180" t="s">
        <v>104</v>
      </c>
      <c r="H229" s="179" t="s">
        <v>99</v>
      </c>
      <c r="I229" s="180">
        <v>3747</v>
      </c>
      <c r="J229" s="180" t="s">
        <v>18</v>
      </c>
      <c r="K229" s="180">
        <v>30.9</v>
      </c>
      <c r="N229">
        <v>3772</v>
      </c>
      <c r="O229" t="s">
        <v>72</v>
      </c>
      <c r="P229">
        <v>51.900000000000006</v>
      </c>
      <c r="Q229">
        <v>44.8</v>
      </c>
      <c r="R229">
        <v>96.7</v>
      </c>
      <c r="S229" s="178">
        <v>26.861111111111111</v>
      </c>
      <c r="T229" s="178">
        <v>6.4466666666666672</v>
      </c>
    </row>
    <row r="230" spans="1:20" x14ac:dyDescent="0.2">
      <c r="A230" s="180" t="s">
        <v>98</v>
      </c>
      <c r="B230" s="179" t="s">
        <v>99</v>
      </c>
      <c r="C230" s="82">
        <v>3009</v>
      </c>
      <c r="D230" s="180" t="s">
        <v>5</v>
      </c>
      <c r="E230" s="82">
        <v>36.630000000000003</v>
      </c>
      <c r="G230" s="180" t="s">
        <v>103</v>
      </c>
      <c r="H230" s="179" t="s">
        <v>99</v>
      </c>
      <c r="I230" s="180">
        <v>3749</v>
      </c>
      <c r="J230" s="180" t="s">
        <v>18</v>
      </c>
      <c r="K230" s="180">
        <v>0</v>
      </c>
      <c r="N230">
        <v>3776</v>
      </c>
      <c r="O230" t="s">
        <v>72</v>
      </c>
      <c r="P230">
        <v>56.1</v>
      </c>
      <c r="Q230">
        <v>80.5</v>
      </c>
      <c r="R230">
        <v>136.6</v>
      </c>
      <c r="S230" s="178">
        <v>37.944444444444443</v>
      </c>
      <c r="T230" s="178">
        <v>5.4639999999999995</v>
      </c>
    </row>
    <row r="231" spans="1:20" x14ac:dyDescent="0.2">
      <c r="A231" s="180" t="s">
        <v>100</v>
      </c>
      <c r="B231" s="179" t="s">
        <v>99</v>
      </c>
      <c r="C231" s="82">
        <v>3908</v>
      </c>
      <c r="D231" s="180" t="s">
        <v>5</v>
      </c>
      <c r="E231" s="18">
        <v>55.3</v>
      </c>
      <c r="G231" s="180" t="s">
        <v>106</v>
      </c>
      <c r="H231" s="179" t="s">
        <v>99</v>
      </c>
      <c r="I231" s="180">
        <v>3755</v>
      </c>
      <c r="J231" s="180" t="s">
        <v>18</v>
      </c>
      <c r="K231" s="180">
        <v>13.53</v>
      </c>
      <c r="N231">
        <v>3781</v>
      </c>
      <c r="O231" t="s">
        <v>72</v>
      </c>
      <c r="P231">
        <v>70.7</v>
      </c>
      <c r="Q231">
        <v>39.300000000000004</v>
      </c>
      <c r="R231">
        <v>110</v>
      </c>
      <c r="S231" s="178">
        <v>30.555555555555557</v>
      </c>
      <c r="T231" s="178">
        <v>3.7931034482758621</v>
      </c>
    </row>
    <row r="232" spans="1:20" x14ac:dyDescent="0.2">
      <c r="A232" s="180" t="s">
        <v>101</v>
      </c>
      <c r="B232" s="179" t="s">
        <v>99</v>
      </c>
      <c r="C232" s="82">
        <v>3909</v>
      </c>
      <c r="D232" s="180" t="s">
        <v>5</v>
      </c>
      <c r="E232" s="18">
        <v>8.0299999999999994</v>
      </c>
      <c r="G232" s="180" t="s">
        <v>106</v>
      </c>
      <c r="H232" s="179" t="s">
        <v>99</v>
      </c>
      <c r="I232" s="180">
        <v>3761</v>
      </c>
      <c r="J232" s="180" t="s">
        <v>18</v>
      </c>
      <c r="K232" s="180">
        <v>11.83</v>
      </c>
      <c r="N232">
        <v>3783</v>
      </c>
      <c r="O232" t="s">
        <v>72</v>
      </c>
      <c r="P232">
        <v>45</v>
      </c>
      <c r="Q232">
        <v>66.399999999999991</v>
      </c>
      <c r="R232">
        <v>111.39999999999999</v>
      </c>
      <c r="S232" s="178">
        <v>30.944444444444443</v>
      </c>
      <c r="T232" s="178">
        <v>6.9624999999999995</v>
      </c>
    </row>
    <row r="233" spans="1:20" x14ac:dyDescent="0.2">
      <c r="A233" s="180" t="s">
        <v>102</v>
      </c>
      <c r="B233" s="179" t="s">
        <v>99</v>
      </c>
      <c r="C233" s="82">
        <v>3919</v>
      </c>
      <c r="D233" s="180" t="s">
        <v>5</v>
      </c>
      <c r="E233" s="18">
        <v>49.93</v>
      </c>
      <c r="G233" s="180" t="s">
        <v>98</v>
      </c>
      <c r="H233" s="179" t="s">
        <v>99</v>
      </c>
      <c r="I233" s="82">
        <v>3912</v>
      </c>
      <c r="J233" s="180" t="s">
        <v>18</v>
      </c>
      <c r="K233" s="18">
        <v>47.57</v>
      </c>
      <c r="N233">
        <v>3830</v>
      </c>
      <c r="O233" t="s">
        <v>72</v>
      </c>
      <c r="P233">
        <v>17.399999999999999</v>
      </c>
      <c r="Q233">
        <v>10.6</v>
      </c>
      <c r="R233">
        <v>28</v>
      </c>
      <c r="S233" s="178">
        <v>7.7777777777777777</v>
      </c>
      <c r="T233" s="178">
        <v>5.6</v>
      </c>
    </row>
    <row r="234" spans="1:20" x14ac:dyDescent="0.2">
      <c r="A234" s="180" t="s">
        <v>102</v>
      </c>
      <c r="B234" s="179" t="s">
        <v>99</v>
      </c>
      <c r="C234" s="82">
        <v>3925</v>
      </c>
      <c r="D234" s="180" t="s">
        <v>5</v>
      </c>
      <c r="E234" s="18">
        <v>15.23</v>
      </c>
      <c r="G234" s="180" t="s">
        <v>98</v>
      </c>
      <c r="H234" s="179" t="s">
        <v>99</v>
      </c>
      <c r="I234" s="82">
        <v>3914</v>
      </c>
      <c r="J234" s="180" t="s">
        <v>18</v>
      </c>
      <c r="K234" s="18">
        <v>1.37</v>
      </c>
      <c r="N234">
        <v>3843</v>
      </c>
      <c r="O234" t="s">
        <v>72</v>
      </c>
      <c r="P234">
        <v>51.600000000000009</v>
      </c>
      <c r="Q234">
        <v>78.600000000000009</v>
      </c>
      <c r="R234">
        <v>130.20000000000002</v>
      </c>
      <c r="S234" s="178">
        <v>36.166666666666671</v>
      </c>
      <c r="T234" s="178">
        <v>6.5100000000000007</v>
      </c>
    </row>
    <row r="235" spans="1:20" x14ac:dyDescent="0.2">
      <c r="A235" s="180" t="s">
        <v>103</v>
      </c>
      <c r="B235" s="179" t="s">
        <v>99</v>
      </c>
      <c r="C235" s="183">
        <v>3929</v>
      </c>
      <c r="D235" s="180" t="s">
        <v>5</v>
      </c>
      <c r="E235" s="82">
        <v>55.97</v>
      </c>
      <c r="G235" s="180" t="s">
        <v>98</v>
      </c>
      <c r="H235" s="179" t="s">
        <v>99</v>
      </c>
      <c r="I235" s="82">
        <v>3762</v>
      </c>
      <c r="J235" s="180" t="s">
        <v>18</v>
      </c>
      <c r="K235" s="18">
        <v>17.53</v>
      </c>
      <c r="N235">
        <v>3845</v>
      </c>
      <c r="O235" t="s">
        <v>72</v>
      </c>
      <c r="P235">
        <v>60</v>
      </c>
      <c r="Q235">
        <v>50.400000000000006</v>
      </c>
      <c r="R235">
        <v>110.4</v>
      </c>
      <c r="S235" s="178">
        <v>30.666666666666668</v>
      </c>
      <c r="T235" s="178">
        <v>6.1333333333333337</v>
      </c>
    </row>
    <row r="236" spans="1:20" x14ac:dyDescent="0.2">
      <c r="A236" s="180" t="s">
        <v>104</v>
      </c>
      <c r="B236" s="179" t="s">
        <v>99</v>
      </c>
      <c r="C236" s="82">
        <v>3931</v>
      </c>
      <c r="D236" s="180" t="s">
        <v>5</v>
      </c>
      <c r="E236" s="82">
        <v>63.43</v>
      </c>
      <c r="G236" s="180" t="s">
        <v>100</v>
      </c>
      <c r="H236" s="179" t="s">
        <v>99</v>
      </c>
      <c r="I236" s="82">
        <v>3776</v>
      </c>
      <c r="J236" s="180" t="s">
        <v>18</v>
      </c>
      <c r="K236" s="18">
        <v>8.33</v>
      </c>
      <c r="N236">
        <v>3879</v>
      </c>
      <c r="O236" t="s">
        <v>72</v>
      </c>
      <c r="P236">
        <v>19.2</v>
      </c>
      <c r="Q236">
        <v>46.1</v>
      </c>
      <c r="R236">
        <v>65.3</v>
      </c>
      <c r="S236" s="178">
        <v>18.138888888888889</v>
      </c>
      <c r="T236" s="178">
        <v>5.4416666666666664</v>
      </c>
    </row>
    <row r="237" spans="1:20" x14ac:dyDescent="0.2">
      <c r="A237" s="180" t="s">
        <v>104</v>
      </c>
      <c r="B237" s="179" t="s">
        <v>99</v>
      </c>
      <c r="C237" s="82">
        <v>3973</v>
      </c>
      <c r="D237" s="180" t="s">
        <v>5</v>
      </c>
      <c r="E237" s="82">
        <v>48.73</v>
      </c>
      <c r="G237" s="180" t="s">
        <v>100</v>
      </c>
      <c r="H237" s="179" t="s">
        <v>99</v>
      </c>
      <c r="I237" s="82">
        <v>3780</v>
      </c>
      <c r="J237" s="180" t="s">
        <v>18</v>
      </c>
      <c r="K237" s="18">
        <v>46.13</v>
      </c>
      <c r="N237">
        <v>3881</v>
      </c>
      <c r="O237" t="s">
        <v>72</v>
      </c>
      <c r="P237">
        <v>35.4</v>
      </c>
      <c r="Q237">
        <v>87.5</v>
      </c>
      <c r="R237">
        <v>122.9</v>
      </c>
      <c r="S237" s="178">
        <v>34.138888888888886</v>
      </c>
      <c r="T237" s="178">
        <v>8.1933333333333334</v>
      </c>
    </row>
    <row r="238" spans="1:20" x14ac:dyDescent="0.2">
      <c r="A238" s="180" t="s">
        <v>106</v>
      </c>
      <c r="B238" s="179" t="s">
        <v>99</v>
      </c>
      <c r="C238" s="82">
        <v>3975</v>
      </c>
      <c r="D238" s="180" t="s">
        <v>5</v>
      </c>
      <c r="E238" s="82">
        <v>34.57</v>
      </c>
      <c r="G238" s="180" t="s">
        <v>101</v>
      </c>
      <c r="H238" s="179" t="s">
        <v>99</v>
      </c>
      <c r="I238" s="82">
        <v>3781</v>
      </c>
      <c r="J238" s="180" t="s">
        <v>18</v>
      </c>
      <c r="K238" s="18">
        <v>16.7</v>
      </c>
      <c r="N238">
        <v>3883</v>
      </c>
      <c r="O238" t="s">
        <v>72</v>
      </c>
      <c r="P238">
        <v>10.5</v>
      </c>
      <c r="Q238">
        <v>24.599999999999998</v>
      </c>
      <c r="R238">
        <v>35.099999999999994</v>
      </c>
      <c r="S238" s="178">
        <v>9.7499999999999982</v>
      </c>
      <c r="T238" s="178">
        <v>8.7749999999999986</v>
      </c>
    </row>
    <row r="239" spans="1:20" x14ac:dyDescent="0.2">
      <c r="A239" s="180" t="s">
        <v>108</v>
      </c>
      <c r="B239" s="179" t="s">
        <v>99</v>
      </c>
      <c r="C239" s="82">
        <v>3999</v>
      </c>
      <c r="D239" s="180" t="s">
        <v>5</v>
      </c>
      <c r="E239" s="82">
        <v>35.47</v>
      </c>
      <c r="G239" s="180" t="s">
        <v>100</v>
      </c>
      <c r="H239" s="179" t="s">
        <v>99</v>
      </c>
      <c r="I239" s="82">
        <v>3782</v>
      </c>
      <c r="J239" s="180" t="s">
        <v>18</v>
      </c>
      <c r="K239" s="18">
        <v>7.33</v>
      </c>
      <c r="N239">
        <v>3886</v>
      </c>
      <c r="O239" t="s">
        <v>72</v>
      </c>
      <c r="P239">
        <v>54</v>
      </c>
      <c r="Q239">
        <v>89.6</v>
      </c>
      <c r="R239">
        <v>143.6</v>
      </c>
      <c r="S239" s="178">
        <v>39.888888888888886</v>
      </c>
      <c r="T239" s="178">
        <v>6.2434782608695647</v>
      </c>
    </row>
    <row r="240" spans="1:20" x14ac:dyDescent="0.2">
      <c r="A240" s="180" t="s">
        <v>109</v>
      </c>
      <c r="B240" s="179" t="s">
        <v>99</v>
      </c>
      <c r="C240" s="82">
        <v>3878</v>
      </c>
      <c r="D240" s="180" t="s">
        <v>5</v>
      </c>
      <c r="E240" s="18">
        <v>29.37</v>
      </c>
      <c r="G240" s="180" t="s">
        <v>101</v>
      </c>
      <c r="H240" s="179" t="s">
        <v>99</v>
      </c>
      <c r="I240" s="82">
        <v>3783</v>
      </c>
      <c r="J240" s="180" t="s">
        <v>18</v>
      </c>
      <c r="K240" s="82">
        <v>0</v>
      </c>
      <c r="O240" s="184" t="s">
        <v>107</v>
      </c>
      <c r="P240" s="185">
        <f t="shared" ref="P240:T240" si="37">AVERAGE(P226:P239)</f>
        <v>40.935714285714276</v>
      </c>
      <c r="Q240" s="185">
        <f t="shared" si="37"/>
        <v>51.271428571428579</v>
      </c>
      <c r="R240" s="185">
        <f t="shared" si="37"/>
        <v>92.207142857142841</v>
      </c>
      <c r="S240" s="185">
        <f t="shared" si="37"/>
        <v>25.613095238095241</v>
      </c>
      <c r="T240" s="185">
        <f t="shared" si="37"/>
        <v>6.122897970549138</v>
      </c>
    </row>
    <row r="241" spans="1:26" x14ac:dyDescent="0.2">
      <c r="A241" s="180" t="s">
        <v>110</v>
      </c>
      <c r="B241" s="179" t="s">
        <v>99</v>
      </c>
      <c r="C241" s="82">
        <v>3880</v>
      </c>
      <c r="D241" s="180" t="s">
        <v>5</v>
      </c>
      <c r="E241" s="18">
        <v>30.67</v>
      </c>
      <c r="G241" s="180" t="s">
        <v>105</v>
      </c>
      <c r="H241" s="179" t="s">
        <v>99</v>
      </c>
      <c r="I241" s="82">
        <v>3797</v>
      </c>
      <c r="J241" s="180" t="s">
        <v>18</v>
      </c>
      <c r="K241" s="18">
        <v>16.100000000000001</v>
      </c>
      <c r="O241" s="184" t="s">
        <v>16</v>
      </c>
      <c r="P241" s="185">
        <f t="shared" ref="P241:T241" si="38">STDEV(P226:P239)/SQRT(COUNT(P226:P239))</f>
        <v>4.9118449247863243</v>
      </c>
      <c r="Q241" s="185">
        <f t="shared" si="38"/>
        <v>7.9310381273248236</v>
      </c>
      <c r="R241" s="185">
        <f t="shared" si="38"/>
        <v>11.408823769855376</v>
      </c>
      <c r="S241" s="185">
        <f t="shared" si="38"/>
        <v>3.1691177138487125</v>
      </c>
      <c r="T241" s="185">
        <f t="shared" si="38"/>
        <v>0.49285017629906919</v>
      </c>
    </row>
    <row r="242" spans="1:26" x14ac:dyDescent="0.2">
      <c r="A242" s="180" t="s">
        <v>111</v>
      </c>
      <c r="B242" s="179" t="s">
        <v>99</v>
      </c>
      <c r="C242" s="82">
        <v>3900</v>
      </c>
      <c r="D242" s="180" t="s">
        <v>5</v>
      </c>
      <c r="E242" s="18">
        <v>1.1000000000000001</v>
      </c>
      <c r="G242" s="180" t="s">
        <v>102</v>
      </c>
      <c r="H242" s="179" t="s">
        <v>99</v>
      </c>
      <c r="I242" s="82">
        <v>3799</v>
      </c>
      <c r="J242" s="180" t="s">
        <v>18</v>
      </c>
      <c r="K242" s="18">
        <v>1.9</v>
      </c>
    </row>
    <row r="243" spans="1:26" x14ac:dyDescent="0.2">
      <c r="A243" s="180" t="s">
        <v>112</v>
      </c>
      <c r="B243" s="179" t="s">
        <v>99</v>
      </c>
      <c r="C243" s="82">
        <v>3901</v>
      </c>
      <c r="D243" s="180" t="s">
        <v>5</v>
      </c>
      <c r="E243" s="18">
        <v>2.37</v>
      </c>
      <c r="G243" s="180" t="s">
        <v>102</v>
      </c>
      <c r="H243" s="179" t="s">
        <v>99</v>
      </c>
      <c r="I243" s="82">
        <v>3802</v>
      </c>
      <c r="J243" s="180" t="s">
        <v>18</v>
      </c>
      <c r="K243" s="18">
        <v>19.43</v>
      </c>
    </row>
    <row r="244" spans="1:26" x14ac:dyDescent="0.2">
      <c r="A244" s="180"/>
      <c r="C244" s="179" t="s">
        <v>107</v>
      </c>
      <c r="D244" s="180"/>
      <c r="E244" s="186">
        <f>AVERAGE(E214:E243)</f>
        <v>30.754000000000001</v>
      </c>
      <c r="G244" s="180" t="s">
        <v>105</v>
      </c>
      <c r="H244" s="179" t="s">
        <v>99</v>
      </c>
      <c r="I244" s="82">
        <v>3807</v>
      </c>
      <c r="J244" s="180" t="s">
        <v>18</v>
      </c>
      <c r="K244" s="18">
        <v>60.37</v>
      </c>
    </row>
    <row r="245" spans="1:26" x14ac:dyDescent="0.2">
      <c r="A245" s="180"/>
      <c r="B245">
        <f>COUNT(C214:C243)</f>
        <v>30</v>
      </c>
      <c r="C245" s="179" t="s">
        <v>16</v>
      </c>
      <c r="D245" s="180"/>
      <c r="E245" s="186">
        <f>STDEV(E214:E243)/SQRT(COUNT(E214:E243)-1)</f>
        <v>3.7882247496504799</v>
      </c>
      <c r="G245" s="180" t="s">
        <v>103</v>
      </c>
      <c r="H245" s="179" t="s">
        <v>99</v>
      </c>
      <c r="I245" s="82">
        <v>3809</v>
      </c>
      <c r="J245" s="180" t="s">
        <v>18</v>
      </c>
      <c r="K245" s="18">
        <v>5.67</v>
      </c>
    </row>
    <row r="246" spans="1:26" x14ac:dyDescent="0.2">
      <c r="A246" s="180"/>
      <c r="B246" s="179"/>
      <c r="C246" s="180"/>
      <c r="D246" s="180"/>
      <c r="E246" s="180"/>
      <c r="G246" s="180" t="s">
        <v>103</v>
      </c>
      <c r="H246" s="179" t="s">
        <v>99</v>
      </c>
      <c r="I246" s="82">
        <v>3849</v>
      </c>
      <c r="J246" s="180" t="s">
        <v>18</v>
      </c>
      <c r="K246" s="18">
        <v>2.7</v>
      </c>
    </row>
    <row r="247" spans="1:26" x14ac:dyDescent="0.2">
      <c r="G247" s="180" t="s">
        <v>104</v>
      </c>
      <c r="H247" s="179" t="s">
        <v>99</v>
      </c>
      <c r="I247" s="82">
        <v>3871</v>
      </c>
      <c r="J247" s="180" t="s">
        <v>18</v>
      </c>
      <c r="K247" s="18">
        <v>21.1</v>
      </c>
    </row>
    <row r="248" spans="1:26" x14ac:dyDescent="0.2">
      <c r="G248" s="180" t="s">
        <v>104</v>
      </c>
      <c r="H248" s="179" t="s">
        <v>99</v>
      </c>
      <c r="I248" s="82">
        <v>3872</v>
      </c>
      <c r="J248" s="180" t="s">
        <v>18</v>
      </c>
      <c r="K248" s="18">
        <v>40.229999999999997</v>
      </c>
    </row>
    <row r="249" spans="1:26" x14ac:dyDescent="0.2">
      <c r="G249" s="180" t="s">
        <v>103</v>
      </c>
      <c r="H249" s="179" t="s">
        <v>99</v>
      </c>
      <c r="I249" s="82">
        <v>3898</v>
      </c>
      <c r="J249" s="180" t="s">
        <v>18</v>
      </c>
      <c r="K249" s="18">
        <v>59.5</v>
      </c>
    </row>
    <row r="250" spans="1:26" x14ac:dyDescent="0.2">
      <c r="G250" s="180" t="s">
        <v>106</v>
      </c>
      <c r="H250" s="179" t="s">
        <v>99</v>
      </c>
      <c r="I250" s="82">
        <v>3902</v>
      </c>
      <c r="J250" s="180" t="s">
        <v>18</v>
      </c>
      <c r="K250" s="18">
        <v>0</v>
      </c>
    </row>
    <row r="251" spans="1:26" x14ac:dyDescent="0.2">
      <c r="G251" s="187"/>
      <c r="H251" s="188"/>
      <c r="I251" s="179" t="s">
        <v>107</v>
      </c>
      <c r="J251" s="187"/>
      <c r="K251" s="186">
        <f>AVERAGE(K214:K250)</f>
        <v>25.385945945945949</v>
      </c>
    </row>
    <row r="252" spans="1:26" x14ac:dyDescent="0.2">
      <c r="G252" s="187"/>
      <c r="H252">
        <f>COUNT(I214:I250)</f>
        <v>37</v>
      </c>
      <c r="I252" s="179" t="s">
        <v>16</v>
      </c>
      <c r="J252" s="187"/>
      <c r="K252" s="186">
        <f>STDEV(K214:K250)/SQRT(COUNT(K214:K250)-1)</f>
        <v>3.5153315540787564</v>
      </c>
    </row>
    <row r="256" spans="1:26" ht="34" x14ac:dyDescent="0.4">
      <c r="A256" s="17" t="s">
        <v>20</v>
      </c>
      <c r="C256" s="18"/>
      <c r="F256" s="19"/>
      <c r="G256" s="19"/>
      <c r="H256" s="7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spans="1:37" s="21" customFormat="1" ht="24" x14ac:dyDescent="0.3">
      <c r="A257" s="20" t="s">
        <v>113</v>
      </c>
    </row>
    <row r="259" spans="1:37" ht="24" x14ac:dyDescent="0.2">
      <c r="A259" s="189" t="s">
        <v>114</v>
      </c>
      <c r="B259" s="189"/>
      <c r="C259" s="21"/>
    </row>
    <row r="261" spans="1:37" x14ac:dyDescent="0.2">
      <c r="A261" s="190" t="s">
        <v>41</v>
      </c>
      <c r="B261" s="190"/>
      <c r="C261" s="190"/>
      <c r="D261" s="190"/>
      <c r="E261" s="190"/>
      <c r="F261" s="190"/>
      <c r="G261" s="190"/>
      <c r="H261" s="190"/>
      <c r="I261" s="190"/>
    </row>
    <row r="262" spans="1:37" ht="33" thickBot="1" x14ac:dyDescent="0.25">
      <c r="A262" s="191" t="s">
        <v>76</v>
      </c>
      <c r="B262" s="191" t="s">
        <v>115</v>
      </c>
    </row>
    <row r="263" spans="1:37" ht="36" thickTop="1" thickBot="1" x14ac:dyDescent="0.25">
      <c r="A263" s="192" t="s">
        <v>25</v>
      </c>
      <c r="B263" s="193" t="s">
        <v>26</v>
      </c>
      <c r="C263" s="194" t="s">
        <v>27</v>
      </c>
      <c r="D263" s="194" t="s">
        <v>28</v>
      </c>
      <c r="E263" s="194" t="s">
        <v>29</v>
      </c>
      <c r="F263" s="194" t="s">
        <v>30</v>
      </c>
      <c r="G263" s="194" t="s">
        <v>31</v>
      </c>
      <c r="H263" s="194" t="s">
        <v>32</v>
      </c>
      <c r="I263" s="195" t="s">
        <v>78</v>
      </c>
    </row>
    <row r="264" spans="1:37" ht="19" thickTop="1" x14ac:dyDescent="0.2">
      <c r="A264" s="196" t="s">
        <v>80</v>
      </c>
      <c r="B264" s="197" t="s">
        <v>116</v>
      </c>
      <c r="C264" s="198">
        <v>1</v>
      </c>
      <c r="D264" s="199">
        <v>477.39947467527236</v>
      </c>
      <c r="E264" s="199">
        <v>1.1049227101156855</v>
      </c>
      <c r="F264" s="200">
        <v>0.29708062731398399</v>
      </c>
      <c r="G264" s="200">
        <v>1.671468121914323E-2</v>
      </c>
      <c r="H264" s="199">
        <v>1.1049227101156853</v>
      </c>
      <c r="I264" s="201">
        <v>0.17903641814079252</v>
      </c>
    </row>
    <row r="265" spans="1:37" ht="15" customHeight="1" x14ac:dyDescent="0.2">
      <c r="A265" s="202" t="s">
        <v>44</v>
      </c>
      <c r="B265" s="203">
        <v>52214.624167212569</v>
      </c>
      <c r="C265" s="204">
        <v>1</v>
      </c>
      <c r="D265" s="205">
        <v>52214.624167212569</v>
      </c>
      <c r="E265" s="205">
        <v>120.84873801285895</v>
      </c>
      <c r="F265" s="206">
        <v>1.8023831364747027E-16</v>
      </c>
      <c r="G265" s="206">
        <v>0.65025320755472316</v>
      </c>
      <c r="H265" s="205">
        <v>120.84873801285895</v>
      </c>
      <c r="I265" s="207">
        <v>1</v>
      </c>
    </row>
    <row r="266" spans="1:37" x14ac:dyDescent="0.2">
      <c r="A266" s="202" t="s">
        <v>45</v>
      </c>
      <c r="B266" s="208">
        <v>477.39947467527099</v>
      </c>
      <c r="C266" s="209">
        <v>1</v>
      </c>
      <c r="D266" s="210">
        <v>477.39947467527099</v>
      </c>
      <c r="E266" s="210">
        <v>1.1049227101156822</v>
      </c>
      <c r="F266" s="211">
        <v>0.29708062731398399</v>
      </c>
      <c r="G266" s="211">
        <v>1.6714681219143181E-2</v>
      </c>
      <c r="H266" s="210">
        <v>1.1049227101156822</v>
      </c>
      <c r="I266" s="212">
        <v>0.1790364181407923</v>
      </c>
    </row>
    <row r="267" spans="1:37" x14ac:dyDescent="0.2">
      <c r="A267" s="202" t="s">
        <v>46</v>
      </c>
      <c r="B267" s="203">
        <v>28084.286411891888</v>
      </c>
      <c r="C267" s="204">
        <v>65</v>
      </c>
      <c r="D267" s="205">
        <v>432.06594479833672</v>
      </c>
      <c r="E267" s="213"/>
      <c r="F267" s="213"/>
      <c r="G267" s="213"/>
      <c r="H267" s="213"/>
      <c r="I267" s="214"/>
    </row>
    <row r="268" spans="1:37" x14ac:dyDescent="0.2">
      <c r="A268" s="202" t="s">
        <v>83</v>
      </c>
      <c r="B268" s="203">
        <v>80303.053200000024</v>
      </c>
      <c r="C268" s="204">
        <v>67</v>
      </c>
      <c r="D268" s="213"/>
      <c r="E268" s="213"/>
      <c r="F268" s="213"/>
      <c r="G268" s="213"/>
      <c r="H268" s="213"/>
      <c r="I268" s="214"/>
    </row>
    <row r="269" spans="1:37" ht="17" thickBot="1" x14ac:dyDescent="0.25">
      <c r="A269" s="215" t="s">
        <v>84</v>
      </c>
      <c r="B269" s="216">
        <v>28561.68588656716</v>
      </c>
      <c r="C269" s="217">
        <v>66</v>
      </c>
      <c r="D269" s="218"/>
      <c r="E269" s="218"/>
      <c r="F269" s="218"/>
      <c r="G269" s="218"/>
      <c r="H269" s="218"/>
      <c r="I269" s="219"/>
    </row>
    <row r="270" spans="1:37" ht="17" thickTop="1" x14ac:dyDescent="0.2"/>
    <row r="272" spans="1:37" ht="24" x14ac:dyDescent="0.2">
      <c r="A272" s="85" t="s">
        <v>117</v>
      </c>
      <c r="B272" s="85"/>
      <c r="C272" s="85"/>
      <c r="D272" s="85"/>
      <c r="L272" s="85" t="s">
        <v>118</v>
      </c>
      <c r="M272" s="85"/>
      <c r="N272" s="85"/>
      <c r="O272" s="85"/>
      <c r="W272" s="85" t="s">
        <v>119</v>
      </c>
      <c r="X272" s="85"/>
      <c r="Y272" s="85"/>
      <c r="Z272" s="85"/>
      <c r="AH272" s="85" t="s">
        <v>120</v>
      </c>
      <c r="AI272" s="85"/>
      <c r="AJ272" s="85"/>
      <c r="AK272" s="85"/>
    </row>
    <row r="274" spans="1:42" x14ac:dyDescent="0.2">
      <c r="A274" s="220" t="s">
        <v>41</v>
      </c>
      <c r="B274" s="220"/>
      <c r="C274" s="220"/>
      <c r="D274" s="220"/>
      <c r="E274" s="220"/>
      <c r="F274" s="220"/>
      <c r="G274" s="220"/>
      <c r="H274" s="220"/>
      <c r="I274" s="220"/>
      <c r="L274" s="220" t="s">
        <v>41</v>
      </c>
      <c r="M274" s="220"/>
      <c r="N274" s="220"/>
      <c r="O274" s="220"/>
      <c r="P274" s="220"/>
      <c r="Q274" s="220"/>
      <c r="R274" s="220"/>
      <c r="S274" s="220"/>
      <c r="T274" s="220"/>
      <c r="W274" s="221" t="s">
        <v>41</v>
      </c>
      <c r="X274" s="221"/>
      <c r="Y274" s="221"/>
      <c r="Z274" s="221"/>
      <c r="AA274" s="221"/>
      <c r="AB274" s="221"/>
      <c r="AC274" s="221"/>
      <c r="AD274" s="221"/>
      <c r="AE274" s="221"/>
      <c r="AH274" s="221" t="s">
        <v>41</v>
      </c>
      <c r="AI274" s="221"/>
      <c r="AJ274" s="221"/>
      <c r="AK274" s="221"/>
      <c r="AL274" s="221"/>
      <c r="AM274" s="221"/>
      <c r="AN274" s="221"/>
      <c r="AO274" s="221"/>
      <c r="AP274" s="221"/>
    </row>
    <row r="275" spans="1:42" ht="33" thickBot="1" x14ac:dyDescent="0.25">
      <c r="A275" s="222" t="s">
        <v>76</v>
      </c>
      <c r="B275" s="222" t="s">
        <v>121</v>
      </c>
      <c r="L275" s="222" t="s">
        <v>76</v>
      </c>
      <c r="M275" s="222" t="s">
        <v>122</v>
      </c>
      <c r="W275" s="223" t="s">
        <v>76</v>
      </c>
      <c r="X275" s="223" t="s">
        <v>123</v>
      </c>
      <c r="AH275" s="223" t="s">
        <v>76</v>
      </c>
      <c r="AI275" s="223" t="s">
        <v>124</v>
      </c>
    </row>
    <row r="276" spans="1:42" ht="50" thickTop="1" thickBot="1" x14ac:dyDescent="0.25">
      <c r="A276" s="224" t="s">
        <v>25</v>
      </c>
      <c r="B276" s="225" t="s">
        <v>26</v>
      </c>
      <c r="C276" s="226" t="s">
        <v>27</v>
      </c>
      <c r="D276" s="226" t="s">
        <v>28</v>
      </c>
      <c r="E276" s="226" t="s">
        <v>29</v>
      </c>
      <c r="F276" s="226" t="s">
        <v>30</v>
      </c>
      <c r="G276" s="226" t="s">
        <v>31</v>
      </c>
      <c r="H276" s="226" t="s">
        <v>32</v>
      </c>
      <c r="I276" s="227" t="s">
        <v>78</v>
      </c>
      <c r="L276" s="224" t="s">
        <v>25</v>
      </c>
      <c r="M276" s="225" t="s">
        <v>26</v>
      </c>
      <c r="N276" s="226" t="s">
        <v>27</v>
      </c>
      <c r="O276" s="226" t="s">
        <v>28</v>
      </c>
      <c r="P276" s="226" t="s">
        <v>29</v>
      </c>
      <c r="Q276" s="226" t="s">
        <v>30</v>
      </c>
      <c r="R276" s="226" t="s">
        <v>31</v>
      </c>
      <c r="S276" s="226" t="s">
        <v>32</v>
      </c>
      <c r="T276" s="227" t="s">
        <v>78</v>
      </c>
      <c r="W276" s="228" t="s">
        <v>25</v>
      </c>
      <c r="X276" s="229" t="s">
        <v>26</v>
      </c>
      <c r="Y276" s="230" t="s">
        <v>27</v>
      </c>
      <c r="Z276" s="230" t="s">
        <v>28</v>
      </c>
      <c r="AA276" s="230" t="s">
        <v>29</v>
      </c>
      <c r="AB276" s="230" t="s">
        <v>30</v>
      </c>
      <c r="AC276" s="230" t="s">
        <v>31</v>
      </c>
      <c r="AD276" s="230" t="s">
        <v>32</v>
      </c>
      <c r="AE276" s="231" t="s">
        <v>78</v>
      </c>
      <c r="AH276" s="228" t="s">
        <v>25</v>
      </c>
      <c r="AI276" s="229" t="s">
        <v>26</v>
      </c>
      <c r="AJ276" s="230" t="s">
        <v>27</v>
      </c>
      <c r="AK276" s="230" t="s">
        <v>28</v>
      </c>
      <c r="AL276" s="230" t="s">
        <v>29</v>
      </c>
      <c r="AM276" s="230" t="s">
        <v>30</v>
      </c>
      <c r="AN276" s="230" t="s">
        <v>31</v>
      </c>
      <c r="AO276" s="230" t="s">
        <v>32</v>
      </c>
      <c r="AP276" s="231" t="s">
        <v>78</v>
      </c>
    </row>
    <row r="277" spans="1:42" ht="33" thickTop="1" x14ac:dyDescent="0.2">
      <c r="A277" s="232" t="s">
        <v>80</v>
      </c>
      <c r="B277" s="233" t="s">
        <v>125</v>
      </c>
      <c r="C277" s="234">
        <v>1</v>
      </c>
      <c r="D277" s="235">
        <v>0.52700190476207354</v>
      </c>
      <c r="E277" s="235">
        <v>4.1803419760468932E-3</v>
      </c>
      <c r="F277" s="235">
        <v>0.94903215505961014</v>
      </c>
      <c r="G277" s="235">
        <v>1.8997944531804744E-4</v>
      </c>
      <c r="H277" s="235">
        <v>4.1803419760468932E-3</v>
      </c>
      <c r="I277" s="236">
        <v>5.0438808449434713E-2</v>
      </c>
      <c r="L277" s="232" t="s">
        <v>80</v>
      </c>
      <c r="M277" s="233" t="s">
        <v>126</v>
      </c>
      <c r="N277" s="234">
        <v>1</v>
      </c>
      <c r="O277" s="237">
        <v>1.7462976190476098</v>
      </c>
      <c r="P277" s="235">
        <v>0.54719102464819458</v>
      </c>
      <c r="Q277" s="235">
        <v>0.46728848062841066</v>
      </c>
      <c r="R277" s="235">
        <v>2.4268700435899751E-2</v>
      </c>
      <c r="S277" s="235">
        <v>0.54719102464819458</v>
      </c>
      <c r="T277" s="236">
        <v>0.10908664573937688</v>
      </c>
      <c r="W277" s="238" t="s">
        <v>80</v>
      </c>
      <c r="X277" s="239" t="s">
        <v>127</v>
      </c>
      <c r="Y277" s="240">
        <v>1</v>
      </c>
      <c r="Z277" s="241">
        <v>246.78344047619157</v>
      </c>
      <c r="AA277" s="242">
        <v>0.8870581017867879</v>
      </c>
      <c r="AB277" s="242">
        <v>0.35650388682676604</v>
      </c>
      <c r="AC277" s="242">
        <v>3.8758065708651979E-2</v>
      </c>
      <c r="AD277" s="242">
        <v>0.8870581017867879</v>
      </c>
      <c r="AE277" s="243">
        <v>0.14696406848335319</v>
      </c>
      <c r="AH277" s="238" t="s">
        <v>80</v>
      </c>
      <c r="AI277" s="239" t="s">
        <v>128</v>
      </c>
      <c r="AJ277" s="240">
        <v>1</v>
      </c>
      <c r="AK277" s="241">
        <v>335.28867857142905</v>
      </c>
      <c r="AL277" s="242">
        <v>0.40978412494272159</v>
      </c>
      <c r="AM277" s="242">
        <v>0.52869033892475892</v>
      </c>
      <c r="AN277" s="242">
        <v>1.8285947006808526E-2</v>
      </c>
      <c r="AO277" s="242">
        <v>0.40978412494272159</v>
      </c>
      <c r="AP277" s="243">
        <v>9.3981132570972847E-2</v>
      </c>
    </row>
    <row r="278" spans="1:42" x14ac:dyDescent="0.2">
      <c r="A278" s="244" t="s">
        <v>44</v>
      </c>
      <c r="B278" s="245">
        <v>15128.841451904758</v>
      </c>
      <c r="C278" s="246">
        <v>1</v>
      </c>
      <c r="D278" s="247">
        <v>15128.841451904758</v>
      </c>
      <c r="E278" s="247">
        <v>120.00664589420875</v>
      </c>
      <c r="F278" s="248">
        <v>2.2404717165900732E-10</v>
      </c>
      <c r="G278" s="248">
        <v>0.84507767322108696</v>
      </c>
      <c r="H278" s="247">
        <v>120.00664589420875</v>
      </c>
      <c r="I278" s="249">
        <v>1</v>
      </c>
      <c r="L278" s="244" t="s">
        <v>44</v>
      </c>
      <c r="M278" s="245">
        <v>798.13504761904687</v>
      </c>
      <c r="N278" s="246">
        <v>1</v>
      </c>
      <c r="O278" s="247">
        <v>798.13504761904687</v>
      </c>
      <c r="P278" s="247">
        <v>250.09043690529995</v>
      </c>
      <c r="Q278" s="248">
        <v>1.6878272111400532E-13</v>
      </c>
      <c r="R278" s="248">
        <v>0.91914453058246581</v>
      </c>
      <c r="S278" s="247">
        <v>250.09043690529995</v>
      </c>
      <c r="T278" s="249">
        <v>1</v>
      </c>
      <c r="W278" s="250" t="s">
        <v>44</v>
      </c>
      <c r="X278" s="251">
        <v>45559.890107142834</v>
      </c>
      <c r="Y278" s="252">
        <v>1</v>
      </c>
      <c r="Z278" s="253">
        <v>45559.890107142834</v>
      </c>
      <c r="AA278" s="253">
        <v>163.76410653029916</v>
      </c>
      <c r="AB278" s="254">
        <v>1.1450795908833428E-11</v>
      </c>
      <c r="AC278" s="254">
        <v>0.88157023221053921</v>
      </c>
      <c r="AD278" s="253">
        <v>163.76410653029916</v>
      </c>
      <c r="AE278" s="255">
        <v>1</v>
      </c>
      <c r="AH278" s="250" t="s">
        <v>44</v>
      </c>
      <c r="AI278" s="251">
        <v>52603.092011904708</v>
      </c>
      <c r="AJ278" s="252">
        <v>1</v>
      </c>
      <c r="AK278" s="253">
        <v>52603.092011904708</v>
      </c>
      <c r="AL278" s="253">
        <v>64.29060510251503</v>
      </c>
      <c r="AM278" s="254">
        <v>5.6852711805541558E-8</v>
      </c>
      <c r="AN278" s="254">
        <v>0.74504756370796632</v>
      </c>
      <c r="AO278" s="253">
        <v>64.29060510251503</v>
      </c>
      <c r="AP278" s="256">
        <v>0.99999999318141031</v>
      </c>
    </row>
    <row r="279" spans="1:42" x14ac:dyDescent="0.2">
      <c r="A279" s="244" t="s">
        <v>45</v>
      </c>
      <c r="B279" s="257">
        <v>0.52700190476190278</v>
      </c>
      <c r="C279" s="258">
        <v>1</v>
      </c>
      <c r="D279" s="259">
        <v>0.52700190476190278</v>
      </c>
      <c r="E279" s="259">
        <v>4.1803419760455384E-3</v>
      </c>
      <c r="F279" s="259">
        <v>0.94903215505961835</v>
      </c>
      <c r="G279" s="259">
        <v>1.89979445317986E-4</v>
      </c>
      <c r="H279" s="259">
        <v>4.1803419760455384E-3</v>
      </c>
      <c r="I279" s="260">
        <v>5.0438808449434491E-2</v>
      </c>
      <c r="L279" s="244" t="s">
        <v>45</v>
      </c>
      <c r="M279" s="261">
        <v>1.7462976190476065</v>
      </c>
      <c r="N279" s="258">
        <v>1</v>
      </c>
      <c r="O279" s="262">
        <v>1.7462976190476065</v>
      </c>
      <c r="P279" s="259">
        <v>0.54719102464819347</v>
      </c>
      <c r="Q279" s="259">
        <v>0.46728848062841188</v>
      </c>
      <c r="R279" s="259">
        <v>2.4268700435899702E-2</v>
      </c>
      <c r="S279" s="259">
        <v>0.54719102464819358</v>
      </c>
      <c r="T279" s="260">
        <v>0.10908664573937676</v>
      </c>
      <c r="W279" s="250" t="s">
        <v>45</v>
      </c>
      <c r="X279" s="251">
        <v>246.78344047619109</v>
      </c>
      <c r="Y279" s="252">
        <v>1</v>
      </c>
      <c r="Z279" s="253">
        <v>246.78344047619109</v>
      </c>
      <c r="AA279" s="254">
        <v>0.88705810178678624</v>
      </c>
      <c r="AB279" s="254">
        <v>0.3565038868267657</v>
      </c>
      <c r="AC279" s="254">
        <v>3.8758065708651909E-2</v>
      </c>
      <c r="AD279" s="254">
        <v>0.88705810178678612</v>
      </c>
      <c r="AE279" s="256">
        <v>0.14696406848335297</v>
      </c>
      <c r="AH279" s="250" t="s">
        <v>45</v>
      </c>
      <c r="AI279" s="263">
        <v>335.28867857142706</v>
      </c>
      <c r="AJ279" s="264">
        <v>1</v>
      </c>
      <c r="AK279" s="265">
        <v>335.28867857142706</v>
      </c>
      <c r="AL279" s="266">
        <v>0.40978412494271915</v>
      </c>
      <c r="AM279" s="266">
        <v>0.52869033892476081</v>
      </c>
      <c r="AN279" s="266">
        <v>1.8285947006808422E-2</v>
      </c>
      <c r="AO279" s="266">
        <v>0.40978412494271921</v>
      </c>
      <c r="AP279" s="267">
        <v>9.3981132570972736E-2</v>
      </c>
    </row>
    <row r="280" spans="1:42" x14ac:dyDescent="0.2">
      <c r="A280" s="244" t="s">
        <v>46</v>
      </c>
      <c r="B280" s="245">
        <v>2773.4673314285715</v>
      </c>
      <c r="C280" s="246">
        <v>22</v>
      </c>
      <c r="D280" s="247">
        <v>126.06669688311689</v>
      </c>
      <c r="E280" s="268"/>
      <c r="F280" s="268"/>
      <c r="G280" s="268"/>
      <c r="H280" s="268"/>
      <c r="I280" s="269"/>
      <c r="L280" s="244" t="s">
        <v>46</v>
      </c>
      <c r="M280" s="245">
        <v>70.210485714285696</v>
      </c>
      <c r="N280" s="246">
        <v>22</v>
      </c>
      <c r="O280" s="247">
        <v>3.1913857142857136</v>
      </c>
      <c r="P280" s="268"/>
      <c r="Q280" s="268"/>
      <c r="R280" s="268"/>
      <c r="S280" s="268"/>
      <c r="T280" s="269"/>
      <c r="W280" s="250" t="s">
        <v>46</v>
      </c>
      <c r="X280" s="251">
        <v>6120.4961428571432</v>
      </c>
      <c r="Y280" s="252">
        <v>22</v>
      </c>
      <c r="Z280" s="253">
        <v>278.20437012987014</v>
      </c>
      <c r="AA280" s="270"/>
      <c r="AB280" s="270"/>
      <c r="AC280" s="270"/>
      <c r="AD280" s="270"/>
      <c r="AE280" s="271"/>
      <c r="AH280" s="250" t="s">
        <v>46</v>
      </c>
      <c r="AI280" s="251">
        <v>18000.577571428574</v>
      </c>
      <c r="AJ280" s="252">
        <v>22</v>
      </c>
      <c r="AK280" s="253">
        <v>818.20807142857154</v>
      </c>
      <c r="AL280" s="270"/>
      <c r="AM280" s="270"/>
      <c r="AN280" s="270"/>
      <c r="AO280" s="270"/>
      <c r="AP280" s="271"/>
    </row>
    <row r="281" spans="1:42" x14ac:dyDescent="0.2">
      <c r="A281" s="244" t="s">
        <v>83</v>
      </c>
      <c r="B281" s="245">
        <v>18365.7176</v>
      </c>
      <c r="C281" s="246">
        <v>24</v>
      </c>
      <c r="D281" s="268"/>
      <c r="E281" s="268"/>
      <c r="F281" s="268"/>
      <c r="G281" s="268"/>
      <c r="H281" s="268"/>
      <c r="I281" s="269"/>
      <c r="L281" s="244" t="s">
        <v>83</v>
      </c>
      <c r="M281" s="245">
        <v>905.74560000000008</v>
      </c>
      <c r="N281" s="246">
        <v>24</v>
      </c>
      <c r="O281" s="268"/>
      <c r="P281" s="268"/>
      <c r="Q281" s="268"/>
      <c r="R281" s="268"/>
      <c r="S281" s="268"/>
      <c r="T281" s="269"/>
      <c r="W281" s="250" t="s">
        <v>83</v>
      </c>
      <c r="X281" s="251">
        <v>52086.289999999994</v>
      </c>
      <c r="Y281" s="252">
        <v>24</v>
      </c>
      <c r="Z281" s="270"/>
      <c r="AA281" s="270"/>
      <c r="AB281" s="270"/>
      <c r="AC281" s="270"/>
      <c r="AD281" s="270"/>
      <c r="AE281" s="271"/>
      <c r="AH281" s="250" t="s">
        <v>83</v>
      </c>
      <c r="AI281" s="251">
        <v>73891.37</v>
      </c>
      <c r="AJ281" s="252">
        <v>24</v>
      </c>
      <c r="AK281" s="270"/>
      <c r="AL281" s="270"/>
      <c r="AM281" s="270"/>
      <c r="AN281" s="270"/>
      <c r="AO281" s="270"/>
      <c r="AP281" s="271"/>
    </row>
    <row r="282" spans="1:42" ht="33" thickBot="1" x14ac:dyDescent="0.25">
      <c r="A282" s="272" t="s">
        <v>84</v>
      </c>
      <c r="B282" s="273">
        <v>2773.9943333333335</v>
      </c>
      <c r="C282" s="274">
        <v>23</v>
      </c>
      <c r="D282" s="275"/>
      <c r="E282" s="275"/>
      <c r="F282" s="275"/>
      <c r="G282" s="275"/>
      <c r="H282" s="275"/>
      <c r="I282" s="276"/>
      <c r="L282" s="272" t="s">
        <v>84</v>
      </c>
      <c r="M282" s="273">
        <v>71.956783333333306</v>
      </c>
      <c r="N282" s="274">
        <v>23</v>
      </c>
      <c r="O282" s="275"/>
      <c r="P282" s="275"/>
      <c r="Q282" s="275"/>
      <c r="R282" s="275"/>
      <c r="S282" s="275"/>
      <c r="T282" s="276"/>
      <c r="W282" s="277" t="s">
        <v>84</v>
      </c>
      <c r="X282" s="278">
        <v>6367.2795833333348</v>
      </c>
      <c r="Y282" s="279">
        <v>23</v>
      </c>
      <c r="Z282" s="280"/>
      <c r="AA282" s="280"/>
      <c r="AB282" s="280"/>
      <c r="AC282" s="280"/>
      <c r="AD282" s="280"/>
      <c r="AE282" s="281"/>
      <c r="AH282" s="277" t="s">
        <v>84</v>
      </c>
      <c r="AI282" s="278">
        <v>18335.866250000003</v>
      </c>
      <c r="AJ282" s="279">
        <v>23</v>
      </c>
      <c r="AK282" s="280"/>
      <c r="AL282" s="280"/>
      <c r="AM282" s="280"/>
      <c r="AN282" s="280"/>
      <c r="AO282" s="280"/>
      <c r="AP282" s="281"/>
    </row>
    <row r="283" spans="1:42" ht="17" thickTop="1" x14ac:dyDescent="0.2"/>
    <row r="285" spans="1:42" s="5" customFormat="1" ht="25" x14ac:dyDescent="0.25">
      <c r="A285" s="4" t="s">
        <v>129</v>
      </c>
    </row>
    <row r="287" spans="1:42" ht="23" x14ac:dyDescent="0.25">
      <c r="A287" s="10" t="s">
        <v>130</v>
      </c>
      <c r="G287" s="10" t="s">
        <v>131</v>
      </c>
    </row>
    <row r="288" spans="1:42" ht="23" x14ac:dyDescent="0.25">
      <c r="A288" s="10"/>
    </row>
    <row r="289" spans="1:9" x14ac:dyDescent="0.2">
      <c r="A289" t="s">
        <v>132</v>
      </c>
      <c r="G289" t="s">
        <v>132</v>
      </c>
    </row>
    <row r="290" spans="1:9" x14ac:dyDescent="0.2">
      <c r="A290" t="s">
        <v>133</v>
      </c>
      <c r="C290">
        <v>120</v>
      </c>
      <c r="D290">
        <v>200</v>
      </c>
      <c r="G290" t="s">
        <v>133</v>
      </c>
      <c r="I290">
        <v>0</v>
      </c>
    </row>
    <row r="291" spans="1:9" x14ac:dyDescent="0.2">
      <c r="A291" t="s">
        <v>134</v>
      </c>
      <c r="C291">
        <v>20</v>
      </c>
      <c r="D291">
        <v>20</v>
      </c>
      <c r="G291" t="s">
        <v>134</v>
      </c>
      <c r="I291">
        <v>240</v>
      </c>
    </row>
    <row r="293" spans="1:9" x14ac:dyDescent="0.2">
      <c r="A293" t="s">
        <v>135</v>
      </c>
      <c r="B293" t="s">
        <v>45</v>
      </c>
      <c r="C293" t="s">
        <v>136</v>
      </c>
      <c r="D293" t="s">
        <v>137</v>
      </c>
      <c r="E293" t="s">
        <v>138</v>
      </c>
      <c r="G293" t="s">
        <v>139</v>
      </c>
      <c r="H293" t="s">
        <v>55</v>
      </c>
      <c r="I293" t="s">
        <v>140</v>
      </c>
    </row>
    <row r="294" spans="1:9" x14ac:dyDescent="0.2">
      <c r="A294" t="s">
        <v>141</v>
      </c>
      <c r="B294" t="s">
        <v>69</v>
      </c>
      <c r="C294">
        <v>66.67</v>
      </c>
      <c r="D294">
        <v>28</v>
      </c>
      <c r="E294">
        <f t="shared" ref="E294:E300" si="39">AVERAGE(C294:D294)</f>
        <v>47.335000000000001</v>
      </c>
      <c r="G294" t="s">
        <v>142</v>
      </c>
      <c r="H294" t="s">
        <v>69</v>
      </c>
      <c r="I294">
        <v>18.71</v>
      </c>
    </row>
    <row r="295" spans="1:9" x14ac:dyDescent="0.2">
      <c r="A295" t="s">
        <v>143</v>
      </c>
      <c r="B295" t="s">
        <v>69</v>
      </c>
      <c r="C295">
        <v>70.67</v>
      </c>
      <c r="D295">
        <v>74.67</v>
      </c>
      <c r="E295">
        <f t="shared" si="39"/>
        <v>72.67</v>
      </c>
      <c r="G295" t="s">
        <v>141</v>
      </c>
      <c r="H295" t="s">
        <v>69</v>
      </c>
      <c r="I295">
        <v>18.93</v>
      </c>
    </row>
    <row r="296" spans="1:9" x14ac:dyDescent="0.2">
      <c r="A296" t="s">
        <v>144</v>
      </c>
      <c r="B296" t="s">
        <v>69</v>
      </c>
      <c r="C296">
        <v>93.33</v>
      </c>
      <c r="D296">
        <v>68</v>
      </c>
      <c r="E296">
        <f t="shared" si="39"/>
        <v>80.664999999999992</v>
      </c>
      <c r="G296" t="s">
        <v>143</v>
      </c>
      <c r="H296" t="s">
        <v>69</v>
      </c>
      <c r="I296">
        <v>32.07</v>
      </c>
    </row>
    <row r="297" spans="1:9" x14ac:dyDescent="0.2">
      <c r="A297" t="s">
        <v>142</v>
      </c>
      <c r="B297" t="s">
        <v>69</v>
      </c>
      <c r="C297">
        <v>69.33</v>
      </c>
      <c r="D297">
        <v>68</v>
      </c>
      <c r="E297">
        <f t="shared" si="39"/>
        <v>68.664999999999992</v>
      </c>
      <c r="G297" t="s">
        <v>145</v>
      </c>
      <c r="H297" t="s">
        <v>69</v>
      </c>
      <c r="I297">
        <v>44.15</v>
      </c>
    </row>
    <row r="298" spans="1:9" x14ac:dyDescent="0.2">
      <c r="A298" t="s">
        <v>146</v>
      </c>
      <c r="B298" t="s">
        <v>69</v>
      </c>
      <c r="C298">
        <v>24</v>
      </c>
      <c r="D298">
        <v>49.33</v>
      </c>
      <c r="E298">
        <f t="shared" si="39"/>
        <v>36.664999999999999</v>
      </c>
      <c r="G298" t="s">
        <v>147</v>
      </c>
      <c r="H298" t="s">
        <v>69</v>
      </c>
      <c r="I298">
        <v>33.85</v>
      </c>
    </row>
    <row r="299" spans="1:9" x14ac:dyDescent="0.2">
      <c r="A299" t="s">
        <v>148</v>
      </c>
      <c r="B299" t="s">
        <v>69</v>
      </c>
      <c r="C299">
        <v>60</v>
      </c>
      <c r="D299">
        <v>80</v>
      </c>
      <c r="E299">
        <f t="shared" si="39"/>
        <v>70</v>
      </c>
      <c r="G299" t="s">
        <v>144</v>
      </c>
      <c r="H299" t="s">
        <v>69</v>
      </c>
      <c r="I299">
        <v>32.549999999999997</v>
      </c>
    </row>
    <row r="300" spans="1:9" x14ac:dyDescent="0.2">
      <c r="A300" t="s">
        <v>147</v>
      </c>
      <c r="B300" t="s">
        <v>69</v>
      </c>
      <c r="C300">
        <v>86.67</v>
      </c>
      <c r="D300">
        <v>64</v>
      </c>
      <c r="E300">
        <f t="shared" si="39"/>
        <v>75.335000000000008</v>
      </c>
      <c r="G300" t="s">
        <v>146</v>
      </c>
      <c r="H300" t="s">
        <v>69</v>
      </c>
      <c r="I300">
        <v>22.83</v>
      </c>
    </row>
    <row r="301" spans="1:9" x14ac:dyDescent="0.2">
      <c r="B301" s="282" t="s">
        <v>107</v>
      </c>
      <c r="C301" s="282">
        <f>AVERAGE(C294:C300)</f>
        <v>67.238571428571433</v>
      </c>
      <c r="D301" s="282">
        <f t="shared" ref="D301:E301" si="40">AVERAGE(D294:D300)</f>
        <v>61.714285714285715</v>
      </c>
      <c r="E301" s="282">
        <f t="shared" si="40"/>
        <v>64.476428571428571</v>
      </c>
      <c r="H301" s="282" t="s">
        <v>107</v>
      </c>
      <c r="I301" s="282">
        <f>AVERAGE(I294:I300)</f>
        <v>29.01285714285714</v>
      </c>
    </row>
    <row r="302" spans="1:9" x14ac:dyDescent="0.2">
      <c r="B302" s="282" t="s">
        <v>16</v>
      </c>
      <c r="C302" s="282">
        <f>STDEV(C294:C300)/SQRT(COUNT(C294:C300))</f>
        <v>8.4470142452741239</v>
      </c>
      <c r="D302" s="282">
        <f t="shared" ref="D302:E302" si="41">STDEV(D294:D300)/SQRT(COUNT(D294:D300))</f>
        <v>6.6841788529912556</v>
      </c>
      <c r="E302" s="282">
        <f t="shared" si="41"/>
        <v>6.0993191183510618</v>
      </c>
      <c r="H302" s="282" t="s">
        <v>16</v>
      </c>
      <c r="I302" s="282">
        <f>STDEV(I294:I300)/SQRT(COUNT(I294:I300))</f>
        <v>3.5201093829634353</v>
      </c>
    </row>
    <row r="304" spans="1:9" x14ac:dyDescent="0.2">
      <c r="A304" t="s">
        <v>135</v>
      </c>
      <c r="B304" t="s">
        <v>45</v>
      </c>
      <c r="C304" t="s">
        <v>136</v>
      </c>
      <c r="D304" t="s">
        <v>137</v>
      </c>
      <c r="E304" t="s">
        <v>138</v>
      </c>
      <c r="G304" t="s">
        <v>139</v>
      </c>
      <c r="H304" t="s">
        <v>55</v>
      </c>
      <c r="I304" t="s">
        <v>140</v>
      </c>
    </row>
    <row r="305" spans="1:9" x14ac:dyDescent="0.2">
      <c r="A305" t="s">
        <v>149</v>
      </c>
      <c r="B305" t="s">
        <v>72</v>
      </c>
      <c r="C305">
        <v>94.67</v>
      </c>
      <c r="D305">
        <v>94.67</v>
      </c>
      <c r="E305">
        <f t="shared" ref="E305:E315" si="42">AVERAGE(C305:D305)</f>
        <v>94.67</v>
      </c>
      <c r="G305" t="s">
        <v>149</v>
      </c>
      <c r="H305" t="s">
        <v>72</v>
      </c>
      <c r="I305">
        <v>41.09</v>
      </c>
    </row>
    <row r="306" spans="1:9" x14ac:dyDescent="0.2">
      <c r="A306" t="s">
        <v>150</v>
      </c>
      <c r="B306" t="s">
        <v>72</v>
      </c>
      <c r="C306">
        <v>90.67</v>
      </c>
      <c r="D306">
        <v>13.33</v>
      </c>
      <c r="E306">
        <f t="shared" si="42"/>
        <v>52</v>
      </c>
      <c r="G306" t="s">
        <v>150</v>
      </c>
      <c r="H306" t="s">
        <v>72</v>
      </c>
      <c r="I306">
        <v>42.43</v>
      </c>
    </row>
    <row r="307" spans="1:9" x14ac:dyDescent="0.2">
      <c r="A307" t="s">
        <v>151</v>
      </c>
      <c r="B307" t="s">
        <v>72</v>
      </c>
      <c r="C307">
        <v>37.33</v>
      </c>
      <c r="D307">
        <v>37.33</v>
      </c>
      <c r="E307">
        <f t="shared" si="42"/>
        <v>37.33</v>
      </c>
      <c r="G307" t="s">
        <v>152</v>
      </c>
      <c r="H307" t="s">
        <v>72</v>
      </c>
      <c r="I307">
        <v>56.68</v>
      </c>
    </row>
    <row r="308" spans="1:9" x14ac:dyDescent="0.2">
      <c r="A308" t="s">
        <v>153</v>
      </c>
      <c r="B308" t="s">
        <v>72</v>
      </c>
      <c r="C308">
        <v>96</v>
      </c>
      <c r="D308">
        <v>92</v>
      </c>
      <c r="E308">
        <f t="shared" si="42"/>
        <v>94</v>
      </c>
      <c r="G308" t="s">
        <v>154</v>
      </c>
      <c r="H308" t="s">
        <v>72</v>
      </c>
      <c r="I308">
        <v>0.67</v>
      </c>
    </row>
    <row r="309" spans="1:9" x14ac:dyDescent="0.2">
      <c r="A309" t="s">
        <v>152</v>
      </c>
      <c r="B309" t="s">
        <v>72</v>
      </c>
      <c r="C309">
        <v>64</v>
      </c>
      <c r="D309">
        <v>90.67</v>
      </c>
      <c r="E309">
        <f t="shared" si="42"/>
        <v>77.335000000000008</v>
      </c>
      <c r="G309" t="s">
        <v>151</v>
      </c>
      <c r="H309" t="s">
        <v>72</v>
      </c>
      <c r="I309">
        <v>9.35</v>
      </c>
    </row>
    <row r="310" spans="1:9" x14ac:dyDescent="0.2">
      <c r="A310" t="s">
        <v>155</v>
      </c>
      <c r="B310" t="s">
        <v>72</v>
      </c>
      <c r="C310">
        <v>9.33</v>
      </c>
      <c r="D310">
        <v>28</v>
      </c>
      <c r="E310">
        <f t="shared" si="42"/>
        <v>18.664999999999999</v>
      </c>
      <c r="G310" t="s">
        <v>153</v>
      </c>
      <c r="H310" t="s">
        <v>72</v>
      </c>
      <c r="I310">
        <v>16.149999999999999</v>
      </c>
    </row>
    <row r="311" spans="1:9" x14ac:dyDescent="0.2">
      <c r="A311" t="s">
        <v>154</v>
      </c>
      <c r="B311" t="s">
        <v>72</v>
      </c>
      <c r="C311">
        <v>36</v>
      </c>
      <c r="D311">
        <v>4</v>
      </c>
      <c r="E311">
        <f t="shared" si="42"/>
        <v>20</v>
      </c>
      <c r="G311" t="s">
        <v>156</v>
      </c>
      <c r="H311" t="s">
        <v>72</v>
      </c>
      <c r="I311">
        <v>13.04</v>
      </c>
    </row>
    <row r="312" spans="1:9" x14ac:dyDescent="0.2">
      <c r="A312" t="s">
        <v>157</v>
      </c>
      <c r="B312" t="s">
        <v>72</v>
      </c>
      <c r="C312">
        <v>60</v>
      </c>
      <c r="D312">
        <v>14.67</v>
      </c>
      <c r="E312">
        <f t="shared" si="42"/>
        <v>37.335000000000001</v>
      </c>
      <c r="G312" t="s">
        <v>158</v>
      </c>
      <c r="H312" t="s">
        <v>72</v>
      </c>
      <c r="I312">
        <v>8.57</v>
      </c>
    </row>
    <row r="313" spans="1:9" x14ac:dyDescent="0.2">
      <c r="A313" t="s">
        <v>159</v>
      </c>
      <c r="B313" t="s">
        <v>72</v>
      </c>
      <c r="C313">
        <v>32</v>
      </c>
      <c r="D313">
        <v>30.67</v>
      </c>
      <c r="E313">
        <f t="shared" si="42"/>
        <v>31.335000000000001</v>
      </c>
      <c r="G313" t="s">
        <v>160</v>
      </c>
      <c r="H313" t="s">
        <v>72</v>
      </c>
      <c r="I313">
        <v>57.86</v>
      </c>
    </row>
    <row r="314" spans="1:9" x14ac:dyDescent="0.2">
      <c r="A314" t="s">
        <v>158</v>
      </c>
      <c r="B314" t="s">
        <v>72</v>
      </c>
      <c r="C314">
        <v>42.67</v>
      </c>
      <c r="D314">
        <v>28</v>
      </c>
      <c r="E314">
        <f t="shared" si="42"/>
        <v>35.335000000000001</v>
      </c>
      <c r="G314" t="s">
        <v>155</v>
      </c>
      <c r="H314" t="s">
        <v>72</v>
      </c>
      <c r="I314">
        <v>20.399999999999999</v>
      </c>
    </row>
    <row r="315" spans="1:9" x14ac:dyDescent="0.2">
      <c r="A315" t="s">
        <v>160</v>
      </c>
      <c r="B315" t="s">
        <v>72</v>
      </c>
      <c r="C315">
        <v>57.33</v>
      </c>
      <c r="D315">
        <v>88</v>
      </c>
      <c r="E315">
        <f t="shared" si="42"/>
        <v>72.664999999999992</v>
      </c>
      <c r="G315" t="s">
        <v>157</v>
      </c>
      <c r="H315" t="s">
        <v>72</v>
      </c>
      <c r="I315">
        <v>11.47</v>
      </c>
    </row>
    <row r="316" spans="1:9" x14ac:dyDescent="0.2">
      <c r="B316" s="283" t="s">
        <v>107</v>
      </c>
      <c r="C316" s="283">
        <f>AVERAGE(C305:C315)</f>
        <v>56.363636363636367</v>
      </c>
      <c r="D316" s="283">
        <f>AVERAGE(D305:D315)</f>
        <v>47.394545454545458</v>
      </c>
      <c r="E316" s="283">
        <f t="shared" ref="E316" si="43">AVERAGE(E305:E315)</f>
        <v>51.879090909090905</v>
      </c>
      <c r="H316" s="283" t="s">
        <v>107</v>
      </c>
      <c r="I316" s="283">
        <f>AVERAGE(I305:I315)</f>
        <v>25.246363636363636</v>
      </c>
    </row>
    <row r="317" spans="1:9" x14ac:dyDescent="0.2">
      <c r="B317" s="283" t="s">
        <v>16</v>
      </c>
      <c r="C317" s="283">
        <f>STDEV(C305:C315)/SQRT(COUNT(C305:C315))</f>
        <v>8.5589075633334204</v>
      </c>
      <c r="D317" s="283">
        <f t="shared" ref="D317:E317" si="44">STDEV(D305:D315)/SQRT(COUNT(D305:D315))</f>
        <v>10.868579012551091</v>
      </c>
      <c r="E317" s="283">
        <f t="shared" si="44"/>
        <v>8.4872794339577808</v>
      </c>
      <c r="H317" s="283" t="s">
        <v>16</v>
      </c>
      <c r="I317" s="283">
        <f>STDEV(I305:I315)/SQRT(COUNT(I305:I315))</f>
        <v>6.1628127097833962</v>
      </c>
    </row>
    <row r="321" spans="1:27" ht="34" x14ac:dyDescent="0.4">
      <c r="A321" s="17" t="s">
        <v>20</v>
      </c>
      <c r="C321" s="18"/>
      <c r="F321" s="19"/>
      <c r="G321" s="19"/>
      <c r="H321" s="7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spans="1:27" s="21" customFormat="1" ht="24" x14ac:dyDescent="0.3">
      <c r="A322" s="20" t="s">
        <v>161</v>
      </c>
    </row>
    <row r="324" spans="1:27" ht="24" x14ac:dyDescent="0.2">
      <c r="A324" s="85" t="s">
        <v>162</v>
      </c>
      <c r="B324" s="85"/>
      <c r="O324" s="85" t="s">
        <v>163</v>
      </c>
      <c r="P324" s="85"/>
    </row>
    <row r="326" spans="1:27" x14ac:dyDescent="0.2">
      <c r="A326" s="284" t="s">
        <v>41</v>
      </c>
      <c r="B326" s="284"/>
      <c r="C326" s="284"/>
      <c r="D326" s="284"/>
      <c r="E326" s="284"/>
      <c r="F326" s="284"/>
      <c r="G326" s="284"/>
      <c r="H326" s="284"/>
      <c r="I326" s="284"/>
      <c r="O326" s="284" t="s">
        <v>41</v>
      </c>
      <c r="P326" s="284"/>
      <c r="Q326" s="284"/>
      <c r="R326" s="284"/>
      <c r="S326" s="284"/>
      <c r="T326" s="284"/>
      <c r="U326" s="284"/>
      <c r="V326" s="284"/>
      <c r="W326" s="284"/>
    </row>
    <row r="327" spans="1:27" ht="33" thickBot="1" x14ac:dyDescent="0.25">
      <c r="A327" s="285" t="s">
        <v>76</v>
      </c>
      <c r="B327" s="285" t="s">
        <v>164</v>
      </c>
      <c r="O327" s="285" t="s">
        <v>76</v>
      </c>
      <c r="P327" s="285" t="s">
        <v>165</v>
      </c>
    </row>
    <row r="328" spans="1:27" ht="36" thickTop="1" thickBot="1" x14ac:dyDescent="0.25">
      <c r="A328" s="286" t="s">
        <v>25</v>
      </c>
      <c r="B328" s="287" t="s">
        <v>26</v>
      </c>
      <c r="C328" s="288" t="s">
        <v>27</v>
      </c>
      <c r="D328" s="288" t="s">
        <v>28</v>
      </c>
      <c r="E328" s="288" t="s">
        <v>29</v>
      </c>
      <c r="F328" s="288" t="s">
        <v>30</v>
      </c>
      <c r="G328" s="288" t="s">
        <v>31</v>
      </c>
      <c r="H328" s="288" t="s">
        <v>32</v>
      </c>
      <c r="I328" s="289" t="s">
        <v>78</v>
      </c>
      <c r="O328" s="286" t="s">
        <v>25</v>
      </c>
      <c r="P328" s="287" t="s">
        <v>26</v>
      </c>
      <c r="Q328" s="288" t="s">
        <v>27</v>
      </c>
      <c r="R328" s="288" t="s">
        <v>28</v>
      </c>
      <c r="S328" s="288" t="s">
        <v>29</v>
      </c>
      <c r="T328" s="288" t="s">
        <v>30</v>
      </c>
      <c r="U328" s="288" t="s">
        <v>31</v>
      </c>
      <c r="V328" s="288" t="s">
        <v>32</v>
      </c>
      <c r="W328" s="289" t="s">
        <v>78</v>
      </c>
    </row>
    <row r="329" spans="1:27" ht="20" thickTop="1" thickBot="1" x14ac:dyDescent="0.25">
      <c r="A329" s="290" t="s">
        <v>80</v>
      </c>
      <c r="B329" s="291" t="s">
        <v>166</v>
      </c>
      <c r="C329" s="292">
        <v>1</v>
      </c>
      <c r="D329" s="293">
        <v>678.85303032106822</v>
      </c>
      <c r="E329" s="293">
        <v>1.1449944966805941</v>
      </c>
      <c r="F329" s="294">
        <v>0.30047685024005405</v>
      </c>
      <c r="G329" s="294">
        <v>6.6783019201451133E-2</v>
      </c>
      <c r="H329" s="293">
        <v>1.1449944966805941</v>
      </c>
      <c r="I329" s="295">
        <v>0.17174470747674897</v>
      </c>
      <c r="O329" s="290" t="s">
        <v>80</v>
      </c>
      <c r="P329" s="291" t="s">
        <v>167</v>
      </c>
      <c r="Q329" s="292">
        <v>1</v>
      </c>
      <c r="R329" s="293">
        <v>60.68658037518162</v>
      </c>
      <c r="S329" s="294">
        <v>0.2066692224806628</v>
      </c>
      <c r="T329" s="294">
        <v>0.65549773578516968</v>
      </c>
      <c r="U329" s="294">
        <v>1.275210961879736E-2</v>
      </c>
      <c r="V329" s="294">
        <v>0.2066692224806628</v>
      </c>
      <c r="W329" s="295">
        <v>7.1231771682908174E-2</v>
      </c>
    </row>
    <row r="330" spans="1:27" ht="33" thickBot="1" x14ac:dyDescent="0.25">
      <c r="A330" s="296" t="s">
        <v>44</v>
      </c>
      <c r="B330" s="297">
        <v>57915.151796987768</v>
      </c>
      <c r="C330" s="298">
        <v>1</v>
      </c>
      <c r="D330" s="299">
        <v>57915.151796987768</v>
      </c>
      <c r="E330" s="299">
        <v>97.683190794050432</v>
      </c>
      <c r="F330" s="300">
        <v>3.2325935277771091E-8</v>
      </c>
      <c r="G330" s="300">
        <v>0.85925799682218862</v>
      </c>
      <c r="H330" s="299">
        <v>97.683190794050432</v>
      </c>
      <c r="I330" s="301">
        <v>0.99999999999978162</v>
      </c>
      <c r="L330" s="302" t="s">
        <v>168</v>
      </c>
      <c r="M330" s="303" t="s">
        <v>169</v>
      </c>
      <c r="O330" s="296" t="s">
        <v>44</v>
      </c>
      <c r="P330" s="297">
        <v>12594.047447041847</v>
      </c>
      <c r="Q330" s="298">
        <v>1</v>
      </c>
      <c r="R330" s="299">
        <v>12594.047447041847</v>
      </c>
      <c r="S330" s="299">
        <v>42.889251259066768</v>
      </c>
      <c r="T330" s="300">
        <v>6.6987419172717784E-6</v>
      </c>
      <c r="U330" s="300">
        <v>0.72830355866450935</v>
      </c>
      <c r="V330" s="299">
        <v>42.889251259066768</v>
      </c>
      <c r="W330" s="301">
        <v>0.99998418717822812</v>
      </c>
      <c r="Z330" s="302" t="s">
        <v>168</v>
      </c>
      <c r="AA330" s="303" t="s">
        <v>169</v>
      </c>
    </row>
    <row r="331" spans="1:27" ht="17" thickBot="1" x14ac:dyDescent="0.25">
      <c r="A331" s="296" t="s">
        <v>45</v>
      </c>
      <c r="B331" s="304">
        <v>678.85303032106935</v>
      </c>
      <c r="C331" s="305">
        <v>1</v>
      </c>
      <c r="D331" s="306">
        <v>678.85303032106935</v>
      </c>
      <c r="E331" s="306">
        <v>1.1449944966805961</v>
      </c>
      <c r="F331" s="307">
        <v>0.30047685024005405</v>
      </c>
      <c r="G331" s="307">
        <v>6.678301920145123E-2</v>
      </c>
      <c r="H331" s="306">
        <v>1.1449944966805961</v>
      </c>
      <c r="I331" s="308">
        <v>0.17174470747674908</v>
      </c>
      <c r="K331" s="309" t="s">
        <v>45</v>
      </c>
      <c r="L331" s="310">
        <f>G331</f>
        <v>6.678301920145123E-2</v>
      </c>
      <c r="M331" s="311">
        <f>I331</f>
        <v>0.17174470747674908</v>
      </c>
      <c r="O331" s="296" t="s">
        <v>45</v>
      </c>
      <c r="P331" s="304">
        <v>60.68658037518032</v>
      </c>
      <c r="Q331" s="305">
        <v>1</v>
      </c>
      <c r="R331" s="306">
        <v>60.68658037518032</v>
      </c>
      <c r="S331" s="307">
        <v>0.20666922248065836</v>
      </c>
      <c r="T331" s="307">
        <v>0.65549773578517201</v>
      </c>
      <c r="U331" s="307">
        <v>1.2752109618797089E-2</v>
      </c>
      <c r="V331" s="307">
        <v>0.20666922248065836</v>
      </c>
      <c r="W331" s="308">
        <v>7.1231771682907619E-2</v>
      </c>
      <c r="Y331" s="309" t="s">
        <v>45</v>
      </c>
      <c r="Z331" s="310">
        <f>U331</f>
        <v>1.2752109618797089E-2</v>
      </c>
      <c r="AA331" s="311">
        <f>W331</f>
        <v>7.1231771682907619E-2</v>
      </c>
    </row>
    <row r="332" spans="1:27" x14ac:dyDescent="0.2">
      <c r="A332" s="296" t="s">
        <v>46</v>
      </c>
      <c r="B332" s="297">
        <v>9486.2014766233769</v>
      </c>
      <c r="C332" s="298">
        <v>16</v>
      </c>
      <c r="D332" s="299">
        <v>592.88759228896106</v>
      </c>
      <c r="E332" s="312"/>
      <c r="F332" s="312"/>
      <c r="G332" s="312"/>
      <c r="H332" s="312"/>
      <c r="I332" s="313"/>
      <c r="O332" s="296" t="s">
        <v>46</v>
      </c>
      <c r="P332" s="297">
        <v>4698.2577974025962</v>
      </c>
      <c r="Q332" s="298">
        <v>16</v>
      </c>
      <c r="R332" s="299">
        <v>293.64111233766226</v>
      </c>
      <c r="S332" s="312"/>
      <c r="T332" s="312"/>
      <c r="U332" s="312"/>
      <c r="V332" s="312"/>
      <c r="W332" s="313"/>
    </row>
    <row r="333" spans="1:27" x14ac:dyDescent="0.2">
      <c r="A333" s="296" t="s">
        <v>83</v>
      </c>
      <c r="B333" s="297">
        <v>68192.511175000007</v>
      </c>
      <c r="C333" s="298">
        <v>18</v>
      </c>
      <c r="D333" s="312"/>
      <c r="E333" s="312"/>
      <c r="F333" s="312"/>
      <c r="G333" s="312"/>
      <c r="H333" s="312"/>
      <c r="I333" s="313"/>
      <c r="O333" s="296" t="s">
        <v>83</v>
      </c>
      <c r="P333" s="297">
        <v>17601.6466</v>
      </c>
      <c r="Q333" s="298">
        <v>18</v>
      </c>
      <c r="R333" s="312"/>
      <c r="S333" s="312"/>
      <c r="T333" s="312"/>
      <c r="U333" s="312"/>
      <c r="V333" s="312"/>
      <c r="W333" s="313"/>
    </row>
    <row r="334" spans="1:27" ht="17" thickBot="1" x14ac:dyDescent="0.25">
      <c r="A334" s="314" t="s">
        <v>84</v>
      </c>
      <c r="B334" s="315">
        <v>10165.054506944445</v>
      </c>
      <c r="C334" s="316">
        <v>17</v>
      </c>
      <c r="D334" s="317"/>
      <c r="E334" s="317"/>
      <c r="F334" s="317"/>
      <c r="G334" s="317"/>
      <c r="H334" s="317"/>
      <c r="I334" s="318"/>
      <c r="O334" s="314" t="s">
        <v>84</v>
      </c>
      <c r="P334" s="315">
        <v>4758.9443777777778</v>
      </c>
      <c r="Q334" s="316">
        <v>17</v>
      </c>
      <c r="R334" s="317"/>
      <c r="S334" s="317"/>
      <c r="T334" s="317"/>
      <c r="U334" s="317"/>
      <c r="V334" s="317"/>
      <c r="W334" s="318"/>
    </row>
    <row r="335" spans="1:27" ht="17" thickTop="1" x14ac:dyDescent="0.2"/>
    <row r="337" spans="1:24" s="5" customFormat="1" ht="25" x14ac:dyDescent="0.25">
      <c r="A337" s="4" t="s">
        <v>170</v>
      </c>
    </row>
    <row r="339" spans="1:24" ht="18" x14ac:dyDescent="0.2">
      <c r="A339" s="319" t="s">
        <v>171</v>
      </c>
      <c r="B339" s="72"/>
      <c r="C339" s="73"/>
      <c r="D339" s="73"/>
      <c r="E339" s="72"/>
      <c r="F339" s="72"/>
      <c r="G339" s="320" t="s">
        <v>172</v>
      </c>
      <c r="H339" s="72"/>
      <c r="I339" s="73"/>
      <c r="J339" s="73"/>
      <c r="K339" s="72"/>
      <c r="L339" s="72"/>
      <c r="M339" s="321" t="s">
        <v>173</v>
      </c>
      <c r="N339" s="72"/>
      <c r="O339" s="73"/>
      <c r="P339" s="73"/>
      <c r="Q339" s="72"/>
      <c r="R339" s="72"/>
      <c r="S339" s="72"/>
      <c r="T339" s="72"/>
      <c r="U339" s="72"/>
      <c r="V339" s="72"/>
      <c r="W339" s="72"/>
      <c r="X339" s="72"/>
    </row>
    <row r="340" spans="1:24" x14ac:dyDescent="0.2">
      <c r="A340" s="72" t="s">
        <v>53</v>
      </c>
      <c r="B340" s="72" t="s">
        <v>54</v>
      </c>
      <c r="C340" s="73" t="s">
        <v>55</v>
      </c>
      <c r="D340" s="73" t="s">
        <v>174</v>
      </c>
      <c r="E340" s="72" t="s">
        <v>175</v>
      </c>
      <c r="G340" s="72" t="s">
        <v>53</v>
      </c>
      <c r="H340" s="72" t="s">
        <v>54</v>
      </c>
      <c r="I340" s="73" t="s">
        <v>55</v>
      </c>
      <c r="J340" s="73" t="s">
        <v>176</v>
      </c>
      <c r="K340" s="72" t="s">
        <v>177</v>
      </c>
      <c r="M340" s="72" t="s">
        <v>53</v>
      </c>
      <c r="N340" s="72" t="s">
        <v>54</v>
      </c>
      <c r="O340" s="73" t="s">
        <v>55</v>
      </c>
      <c r="P340" s="73" t="s">
        <v>176</v>
      </c>
      <c r="Q340" s="72" t="s">
        <v>177</v>
      </c>
    </row>
    <row r="341" spans="1:24" x14ac:dyDescent="0.2">
      <c r="A341" s="72">
        <v>9</v>
      </c>
      <c r="B341" s="72">
        <v>3006</v>
      </c>
      <c r="C341" s="73" t="s">
        <v>178</v>
      </c>
      <c r="D341" s="73">
        <v>0</v>
      </c>
      <c r="E341" s="72">
        <v>1425</v>
      </c>
      <c r="G341" s="72">
        <v>10</v>
      </c>
      <c r="H341" s="72">
        <v>3009</v>
      </c>
      <c r="I341" s="73" t="s">
        <v>178</v>
      </c>
      <c r="J341" s="73">
        <v>2.5</v>
      </c>
      <c r="K341" s="72">
        <v>3795</v>
      </c>
      <c r="M341" s="72">
        <v>7</v>
      </c>
      <c r="N341" s="72">
        <v>3713</v>
      </c>
      <c r="O341" s="73" t="s">
        <v>178</v>
      </c>
      <c r="P341" s="73">
        <v>5</v>
      </c>
      <c r="Q341" s="72">
        <v>38840</v>
      </c>
    </row>
    <row r="342" spans="1:24" x14ac:dyDescent="0.2">
      <c r="A342" s="72">
        <v>1</v>
      </c>
      <c r="B342" s="72">
        <v>3662</v>
      </c>
      <c r="C342" s="73" t="s">
        <v>178</v>
      </c>
      <c r="D342" s="73">
        <v>0</v>
      </c>
      <c r="E342" s="72">
        <v>1310</v>
      </c>
      <c r="G342" s="72">
        <v>2</v>
      </c>
      <c r="H342" s="72">
        <v>3705</v>
      </c>
      <c r="I342" s="73" t="s">
        <v>178</v>
      </c>
      <c r="J342" s="73">
        <v>2.5</v>
      </c>
      <c r="K342" s="72">
        <v>2397</v>
      </c>
      <c r="M342" s="72">
        <v>4</v>
      </c>
      <c r="N342" s="72">
        <v>3721</v>
      </c>
      <c r="O342" s="73" t="s">
        <v>178</v>
      </c>
      <c r="P342" s="73">
        <v>5</v>
      </c>
      <c r="Q342" s="72">
        <v>28477</v>
      </c>
    </row>
    <row r="343" spans="1:24" x14ac:dyDescent="0.2">
      <c r="A343" s="72">
        <v>3</v>
      </c>
      <c r="B343" s="72">
        <v>3742</v>
      </c>
      <c r="C343" s="73" t="s">
        <v>178</v>
      </c>
      <c r="D343" s="73">
        <v>0</v>
      </c>
      <c r="E343" s="72">
        <v>1088</v>
      </c>
      <c r="G343" s="72">
        <v>9</v>
      </c>
      <c r="H343" s="72">
        <v>3729</v>
      </c>
      <c r="I343" s="73" t="s">
        <v>178</v>
      </c>
      <c r="J343" s="73">
        <v>2.5</v>
      </c>
      <c r="K343" s="72">
        <v>24607</v>
      </c>
      <c r="M343" s="72">
        <v>6</v>
      </c>
      <c r="N343" s="72">
        <v>3724</v>
      </c>
      <c r="O343" s="73" t="s">
        <v>178</v>
      </c>
      <c r="P343" s="73">
        <v>5</v>
      </c>
      <c r="Q343" s="72">
        <v>16919</v>
      </c>
    </row>
    <row r="344" spans="1:24" x14ac:dyDescent="0.2">
      <c r="A344" s="72">
        <v>8</v>
      </c>
      <c r="B344" s="72">
        <v>3751</v>
      </c>
      <c r="C344" s="73" t="s">
        <v>178</v>
      </c>
      <c r="D344" s="73">
        <v>0</v>
      </c>
      <c r="E344" s="72">
        <v>461</v>
      </c>
      <c r="G344" s="72">
        <v>7</v>
      </c>
      <c r="H344" s="72">
        <v>3748</v>
      </c>
      <c r="I344" s="73" t="s">
        <v>178</v>
      </c>
      <c r="J344" s="73">
        <v>2.5</v>
      </c>
      <c r="K344" s="72">
        <v>1416</v>
      </c>
      <c r="M344" s="72">
        <v>9</v>
      </c>
      <c r="N344" s="72">
        <v>3859</v>
      </c>
      <c r="O344" s="73" t="s">
        <v>178</v>
      </c>
      <c r="P344" s="73">
        <v>5</v>
      </c>
      <c r="Q344" s="72">
        <v>15432</v>
      </c>
    </row>
    <row r="345" spans="1:24" x14ac:dyDescent="0.2">
      <c r="A345" s="72">
        <v>3</v>
      </c>
      <c r="B345" s="72">
        <v>3767</v>
      </c>
      <c r="C345" s="73" t="s">
        <v>178</v>
      </c>
      <c r="D345" s="73">
        <v>0</v>
      </c>
      <c r="E345" s="72">
        <v>606</v>
      </c>
      <c r="G345" s="72">
        <v>1</v>
      </c>
      <c r="H345" s="72">
        <v>3757</v>
      </c>
      <c r="I345" s="73" t="s">
        <v>178</v>
      </c>
      <c r="J345" s="73">
        <v>2.5</v>
      </c>
      <c r="K345" s="72">
        <v>18433</v>
      </c>
      <c r="M345" s="72">
        <v>5</v>
      </c>
      <c r="N345" s="72">
        <v>3878</v>
      </c>
      <c r="O345" s="73" t="s">
        <v>178</v>
      </c>
      <c r="P345" s="73">
        <v>5</v>
      </c>
      <c r="Q345" s="72">
        <v>31413</v>
      </c>
    </row>
    <row r="346" spans="1:24" x14ac:dyDescent="0.2">
      <c r="A346" s="72">
        <v>6</v>
      </c>
      <c r="B346" s="72">
        <v>3777</v>
      </c>
      <c r="C346" s="73" t="s">
        <v>178</v>
      </c>
      <c r="D346" s="73">
        <v>0</v>
      </c>
      <c r="E346" s="72">
        <v>735</v>
      </c>
      <c r="G346" s="72">
        <v>9</v>
      </c>
      <c r="H346" s="72">
        <v>3803</v>
      </c>
      <c r="I346" s="73" t="s">
        <v>178</v>
      </c>
      <c r="J346" s="73">
        <v>2.5</v>
      </c>
      <c r="K346" s="72">
        <v>16503</v>
      </c>
      <c r="M346" s="72">
        <v>6</v>
      </c>
      <c r="N346" s="72">
        <v>3900</v>
      </c>
      <c r="O346" s="73" t="s">
        <v>178</v>
      </c>
      <c r="P346" s="73">
        <v>5</v>
      </c>
      <c r="Q346" s="72">
        <v>12411</v>
      </c>
    </row>
    <row r="347" spans="1:24" x14ac:dyDescent="0.2">
      <c r="A347" s="72">
        <v>9</v>
      </c>
      <c r="B347" s="72">
        <v>3880</v>
      </c>
      <c r="C347" s="73" t="s">
        <v>178</v>
      </c>
      <c r="D347" s="73">
        <v>0</v>
      </c>
      <c r="E347" s="72">
        <v>1005</v>
      </c>
      <c r="G347" s="72">
        <v>10</v>
      </c>
      <c r="H347" s="72">
        <v>3870</v>
      </c>
      <c r="I347" s="73" t="s">
        <v>178</v>
      </c>
      <c r="J347" s="73">
        <v>2.5</v>
      </c>
      <c r="K347" s="72">
        <v>11693</v>
      </c>
      <c r="M347" s="72">
        <v>7</v>
      </c>
      <c r="N347" s="72">
        <v>3901</v>
      </c>
      <c r="O347" s="73" t="s">
        <v>178</v>
      </c>
      <c r="P347" s="73">
        <v>5</v>
      </c>
      <c r="Q347" s="72">
        <v>10315</v>
      </c>
    </row>
    <row r="348" spans="1:24" x14ac:dyDescent="0.2">
      <c r="A348" s="72">
        <v>8</v>
      </c>
      <c r="B348" s="72">
        <v>3919</v>
      </c>
      <c r="C348" s="73" t="s">
        <v>178</v>
      </c>
      <c r="D348" s="73">
        <v>0</v>
      </c>
      <c r="E348" s="72">
        <v>777</v>
      </c>
      <c r="G348" s="72">
        <v>3</v>
      </c>
      <c r="H348" s="72">
        <v>3908</v>
      </c>
      <c r="I348" s="73" t="s">
        <v>178</v>
      </c>
      <c r="J348" s="73">
        <v>2.5</v>
      </c>
      <c r="K348" s="72">
        <v>2733</v>
      </c>
      <c r="M348" s="72">
        <v>8</v>
      </c>
      <c r="N348" s="72">
        <v>3973</v>
      </c>
      <c r="O348" s="73" t="s">
        <v>178</v>
      </c>
      <c r="P348" s="73">
        <v>5</v>
      </c>
      <c r="Q348" s="72">
        <v>6782</v>
      </c>
    </row>
    <row r="349" spans="1:24" x14ac:dyDescent="0.2">
      <c r="A349" s="72">
        <v>10</v>
      </c>
      <c r="B349" s="72">
        <v>3929</v>
      </c>
      <c r="C349" s="73" t="s">
        <v>178</v>
      </c>
      <c r="D349" s="73">
        <v>0</v>
      </c>
      <c r="E349" s="72">
        <v>1011</v>
      </c>
      <c r="G349" s="72">
        <v>4</v>
      </c>
      <c r="H349" s="72">
        <v>3909</v>
      </c>
      <c r="I349" s="73" t="s">
        <v>178</v>
      </c>
      <c r="J349" s="73">
        <v>2.5</v>
      </c>
      <c r="K349" s="72">
        <v>7387</v>
      </c>
      <c r="M349" s="72"/>
      <c r="N349" s="72"/>
      <c r="O349" s="73"/>
      <c r="P349" s="322" t="s">
        <v>179</v>
      </c>
      <c r="Q349" s="323">
        <f>AVERAGE(Q341:Q348)</f>
        <v>20073.625</v>
      </c>
    </row>
    <row r="350" spans="1:24" x14ac:dyDescent="0.2">
      <c r="A350" s="72">
        <v>1</v>
      </c>
      <c r="B350" s="72">
        <v>3931</v>
      </c>
      <c r="C350" s="73" t="s">
        <v>178</v>
      </c>
      <c r="D350" s="73">
        <v>0</v>
      </c>
      <c r="E350" s="72">
        <v>1000</v>
      </c>
      <c r="G350" s="72">
        <v>9</v>
      </c>
      <c r="H350" s="72">
        <v>3925</v>
      </c>
      <c r="I350" s="73" t="s">
        <v>178</v>
      </c>
      <c r="J350" s="73">
        <v>2.5</v>
      </c>
      <c r="K350" s="72">
        <v>971</v>
      </c>
      <c r="M350" s="72"/>
      <c r="N350" s="324" t="s">
        <v>180</v>
      </c>
      <c r="O350" s="73">
        <f>COUNT(N341:N348)</f>
        <v>8</v>
      </c>
      <c r="P350" s="322" t="s">
        <v>181</v>
      </c>
      <c r="Q350" s="323">
        <f>STDEV(Q341:Q348)/SQRT(8)</f>
        <v>4038.8408606638432</v>
      </c>
    </row>
    <row r="351" spans="1:24" x14ac:dyDescent="0.2">
      <c r="A351" s="72">
        <v>3</v>
      </c>
      <c r="B351" s="72">
        <v>3091</v>
      </c>
      <c r="C351" s="73" t="s">
        <v>178</v>
      </c>
      <c r="D351" s="73">
        <v>0</v>
      </c>
      <c r="E351" s="72">
        <v>542</v>
      </c>
      <c r="G351" s="72">
        <v>4</v>
      </c>
      <c r="H351" s="72">
        <v>3975</v>
      </c>
      <c r="I351" s="73" t="s">
        <v>178</v>
      </c>
      <c r="J351" s="73">
        <v>2.5</v>
      </c>
      <c r="K351" s="72">
        <v>2290</v>
      </c>
      <c r="M351" s="72"/>
      <c r="N351" s="72"/>
      <c r="O351" s="73"/>
      <c r="P351" s="73"/>
      <c r="Q351" s="72"/>
    </row>
    <row r="352" spans="1:24" x14ac:dyDescent="0.2">
      <c r="A352" s="72"/>
      <c r="B352" s="72"/>
      <c r="C352" s="73"/>
      <c r="D352" s="325" t="s">
        <v>179</v>
      </c>
      <c r="E352" s="326">
        <f t="shared" ref="E352" si="45">AVERAGE(E341:E351)</f>
        <v>905.4545454545455</v>
      </c>
      <c r="G352" s="72">
        <v>7</v>
      </c>
      <c r="H352" s="72">
        <v>3999</v>
      </c>
      <c r="I352" s="73" t="s">
        <v>178</v>
      </c>
      <c r="J352" s="73">
        <v>2.5</v>
      </c>
      <c r="K352" s="72">
        <v>7119</v>
      </c>
      <c r="M352" s="72">
        <v>3</v>
      </c>
      <c r="N352" s="72">
        <v>3669</v>
      </c>
      <c r="O352" s="73" t="s">
        <v>72</v>
      </c>
      <c r="P352" s="73">
        <v>5</v>
      </c>
      <c r="Q352" s="72">
        <v>23800</v>
      </c>
    </row>
    <row r="353" spans="1:17" x14ac:dyDescent="0.2">
      <c r="A353" s="72"/>
      <c r="B353" s="324" t="s">
        <v>180</v>
      </c>
      <c r="C353" s="73">
        <f>COUNT(B341:B351)</f>
        <v>11</v>
      </c>
      <c r="D353" s="325" t="s">
        <v>181</v>
      </c>
      <c r="E353" s="326">
        <f t="shared" ref="E353" si="46">STDEV(E341:E351)/SQRT(COUNT(E341:E351))</f>
        <v>93.505601546972315</v>
      </c>
      <c r="G353" s="72">
        <v>5</v>
      </c>
      <c r="H353" s="72">
        <v>3049</v>
      </c>
      <c r="I353" s="73" t="s">
        <v>178</v>
      </c>
      <c r="J353" s="73">
        <v>2.5</v>
      </c>
      <c r="K353" s="72">
        <v>2602</v>
      </c>
      <c r="M353" s="72">
        <v>5</v>
      </c>
      <c r="N353" s="72">
        <v>3709</v>
      </c>
      <c r="O353" s="73" t="s">
        <v>72</v>
      </c>
      <c r="P353" s="73">
        <v>5</v>
      </c>
      <c r="Q353" s="72">
        <v>10786</v>
      </c>
    </row>
    <row r="354" spans="1:17" x14ac:dyDescent="0.2">
      <c r="A354" s="72"/>
      <c r="B354" s="72"/>
      <c r="C354" s="73"/>
      <c r="D354" s="73"/>
      <c r="E354" s="72"/>
      <c r="G354" s="72">
        <v>4</v>
      </c>
      <c r="H354" s="72">
        <v>3092</v>
      </c>
      <c r="I354" s="73" t="s">
        <v>178</v>
      </c>
      <c r="J354" s="73">
        <v>2.5</v>
      </c>
      <c r="K354" s="72">
        <v>775</v>
      </c>
      <c r="M354" s="72">
        <v>8</v>
      </c>
      <c r="N354" s="72">
        <v>3714</v>
      </c>
      <c r="O354" s="73" t="s">
        <v>72</v>
      </c>
      <c r="P354" s="73">
        <v>5</v>
      </c>
      <c r="Q354" s="72">
        <v>18573</v>
      </c>
    </row>
    <row r="355" spans="1:17" x14ac:dyDescent="0.2">
      <c r="A355" s="72">
        <v>1</v>
      </c>
      <c r="B355" s="72">
        <v>3667</v>
      </c>
      <c r="C355" s="73" t="s">
        <v>72</v>
      </c>
      <c r="D355" s="73">
        <v>0</v>
      </c>
      <c r="E355" s="72">
        <v>758</v>
      </c>
      <c r="G355" s="72"/>
      <c r="H355" s="72"/>
      <c r="I355" s="73"/>
      <c r="J355" s="327" t="s">
        <v>179</v>
      </c>
      <c r="K355" s="328">
        <f t="shared" ref="K355" si="47">AVERAGE(K341:K354)</f>
        <v>7337.2142857142853</v>
      </c>
      <c r="M355" s="72">
        <v>8</v>
      </c>
      <c r="N355" s="72">
        <v>3749</v>
      </c>
      <c r="O355" s="73" t="s">
        <v>72</v>
      </c>
      <c r="P355" s="73">
        <v>5</v>
      </c>
      <c r="Q355" s="72">
        <v>10364</v>
      </c>
    </row>
    <row r="356" spans="1:17" x14ac:dyDescent="0.2">
      <c r="A356" s="72">
        <v>7</v>
      </c>
      <c r="B356" s="72">
        <v>3730</v>
      </c>
      <c r="C356" s="73" t="s">
        <v>72</v>
      </c>
      <c r="D356" s="73">
        <v>0</v>
      </c>
      <c r="E356" s="72">
        <v>754</v>
      </c>
      <c r="G356" s="72"/>
      <c r="H356" s="324" t="s">
        <v>180</v>
      </c>
      <c r="I356" s="73">
        <f>COUNT(H341:H354)</f>
        <v>14</v>
      </c>
      <c r="J356" s="327" t="s">
        <v>181</v>
      </c>
      <c r="K356" s="328">
        <f t="shared" ref="K356" si="48">STDEV(K341:K354)/SQRT(COUNT(K341:K354))</f>
        <v>2028.7725493281346</v>
      </c>
      <c r="M356" s="72">
        <v>1</v>
      </c>
      <c r="N356" s="72">
        <v>3762</v>
      </c>
      <c r="O356" s="73" t="s">
        <v>72</v>
      </c>
      <c r="P356" s="73">
        <v>5</v>
      </c>
      <c r="Q356" s="72">
        <v>23044</v>
      </c>
    </row>
    <row r="357" spans="1:17" x14ac:dyDescent="0.2">
      <c r="A357" s="72">
        <v>10</v>
      </c>
      <c r="B357" s="72">
        <v>3734</v>
      </c>
      <c r="C357" s="73" t="s">
        <v>72</v>
      </c>
      <c r="D357" s="73">
        <v>0</v>
      </c>
      <c r="E357" s="72">
        <v>2771</v>
      </c>
      <c r="G357" s="72"/>
      <c r="H357" s="72"/>
      <c r="I357" s="73"/>
      <c r="J357" s="73"/>
      <c r="K357" s="72"/>
      <c r="M357" s="72">
        <v>2</v>
      </c>
      <c r="N357" s="72">
        <v>3776</v>
      </c>
      <c r="O357" s="73" t="s">
        <v>72</v>
      </c>
      <c r="P357" s="73">
        <v>5</v>
      </c>
      <c r="Q357" s="72">
        <v>12822</v>
      </c>
    </row>
    <row r="358" spans="1:17" x14ac:dyDescent="0.2">
      <c r="A358" s="72">
        <v>6</v>
      </c>
      <c r="B358" s="72">
        <v>3735</v>
      </c>
      <c r="C358" s="73" t="s">
        <v>72</v>
      </c>
      <c r="D358" s="73">
        <v>0</v>
      </c>
      <c r="E358" s="72">
        <v>1338</v>
      </c>
      <c r="G358" s="72">
        <v>2</v>
      </c>
      <c r="H358" s="72">
        <v>3668</v>
      </c>
      <c r="I358" s="73" t="s">
        <v>72</v>
      </c>
      <c r="J358" s="73">
        <v>2.5</v>
      </c>
      <c r="K358" s="72">
        <v>14263</v>
      </c>
      <c r="M358" s="72">
        <v>3</v>
      </c>
      <c r="N358" s="72">
        <v>3780</v>
      </c>
      <c r="O358" s="73" t="s">
        <v>72</v>
      </c>
      <c r="P358" s="73">
        <v>5</v>
      </c>
      <c r="Q358" s="72">
        <v>33638</v>
      </c>
    </row>
    <row r="359" spans="1:17" x14ac:dyDescent="0.2">
      <c r="A359" s="72">
        <v>6</v>
      </c>
      <c r="B359" s="72">
        <v>3747</v>
      </c>
      <c r="C359" s="73" t="s">
        <v>72</v>
      </c>
      <c r="D359" s="73">
        <v>0</v>
      </c>
      <c r="E359" s="72">
        <v>1125</v>
      </c>
      <c r="G359" s="72">
        <v>4</v>
      </c>
      <c r="H359" s="72">
        <v>3704</v>
      </c>
      <c r="I359" s="73" t="s">
        <v>72</v>
      </c>
      <c r="J359" s="73">
        <v>2.5</v>
      </c>
      <c r="K359" s="72">
        <v>31139</v>
      </c>
      <c r="M359" s="72">
        <v>1</v>
      </c>
      <c r="N359" s="72">
        <v>3807</v>
      </c>
      <c r="O359" s="73" t="s">
        <v>72</v>
      </c>
      <c r="P359" s="73">
        <v>5</v>
      </c>
      <c r="Q359" s="72">
        <v>7917</v>
      </c>
    </row>
    <row r="360" spans="1:17" x14ac:dyDescent="0.2">
      <c r="A360" s="72">
        <v>9</v>
      </c>
      <c r="B360" s="72">
        <v>3755</v>
      </c>
      <c r="C360" s="73" t="s">
        <v>72</v>
      </c>
      <c r="D360" s="73">
        <v>0</v>
      </c>
      <c r="E360" s="72">
        <v>312</v>
      </c>
      <c r="G360" s="72">
        <v>1</v>
      </c>
      <c r="H360" s="72">
        <v>3711</v>
      </c>
      <c r="I360" s="73" t="s">
        <v>72</v>
      </c>
      <c r="J360" s="73">
        <v>2.5</v>
      </c>
      <c r="K360" s="72">
        <v>7560</v>
      </c>
      <c r="M360" s="72">
        <v>2</v>
      </c>
      <c r="N360" s="72">
        <v>3809</v>
      </c>
      <c r="O360" s="73" t="s">
        <v>72</v>
      </c>
      <c r="P360" s="73">
        <v>5</v>
      </c>
      <c r="Q360" s="72">
        <v>18622</v>
      </c>
    </row>
    <row r="361" spans="1:17" x14ac:dyDescent="0.2">
      <c r="A361" s="72">
        <v>4</v>
      </c>
      <c r="B361" s="72">
        <v>3781</v>
      </c>
      <c r="C361" s="73" t="s">
        <v>72</v>
      </c>
      <c r="D361" s="73">
        <v>0</v>
      </c>
      <c r="E361" s="72">
        <v>1225</v>
      </c>
      <c r="G361" s="72">
        <v>4</v>
      </c>
      <c r="H361" s="72">
        <v>3728</v>
      </c>
      <c r="I361" s="73" t="s">
        <v>72</v>
      </c>
      <c r="J361" s="73">
        <v>2.5</v>
      </c>
      <c r="K361" s="72">
        <v>8895</v>
      </c>
      <c r="M361" s="72">
        <v>4</v>
      </c>
      <c r="N361" s="72">
        <v>3871</v>
      </c>
      <c r="O361" s="73" t="s">
        <v>72</v>
      </c>
      <c r="P361" s="73">
        <v>5</v>
      </c>
      <c r="Q361" s="72">
        <v>22403</v>
      </c>
    </row>
    <row r="362" spans="1:17" x14ac:dyDescent="0.2">
      <c r="A362" s="72">
        <v>5</v>
      </c>
      <c r="B362" s="72">
        <v>3849</v>
      </c>
      <c r="C362" s="73" t="s">
        <v>72</v>
      </c>
      <c r="D362" s="73">
        <v>0</v>
      </c>
      <c r="E362" s="72">
        <v>896</v>
      </c>
      <c r="G362" s="72">
        <v>1</v>
      </c>
      <c r="H362" s="72">
        <v>3740</v>
      </c>
      <c r="I362" s="73" t="s">
        <v>72</v>
      </c>
      <c r="J362" s="73">
        <v>2.5</v>
      </c>
      <c r="K362" s="72">
        <v>2279</v>
      </c>
      <c r="M362" s="72"/>
      <c r="N362" s="72"/>
      <c r="O362" s="73"/>
      <c r="P362" s="322" t="s">
        <v>179</v>
      </c>
      <c r="Q362" s="323">
        <f t="shared" ref="Q362" si="49">AVERAGE(Q352:Q361)</f>
        <v>18196.900000000001</v>
      </c>
    </row>
    <row r="363" spans="1:17" x14ac:dyDescent="0.2">
      <c r="A363" s="72">
        <v>8</v>
      </c>
      <c r="B363" s="72">
        <v>3872</v>
      </c>
      <c r="C363" s="73" t="s">
        <v>72</v>
      </c>
      <c r="D363" s="73">
        <v>0</v>
      </c>
      <c r="E363" s="72">
        <v>1204</v>
      </c>
      <c r="G363" s="72">
        <v>2</v>
      </c>
      <c r="H363" s="72">
        <v>3741</v>
      </c>
      <c r="I363" s="73" t="s">
        <v>72</v>
      </c>
      <c r="J363" s="73">
        <v>2.5</v>
      </c>
      <c r="K363" s="72">
        <v>3728</v>
      </c>
      <c r="M363" s="72"/>
      <c r="N363" s="324" t="s">
        <v>180</v>
      </c>
      <c r="O363" s="73">
        <f>COUNT(N352:N361)</f>
        <v>10</v>
      </c>
      <c r="P363" s="322" t="s">
        <v>181</v>
      </c>
      <c r="Q363" s="323">
        <f t="shared" ref="Q363" si="50">STDEV(Q352:Q361)/SQRT(10)</f>
        <v>2499.2704955646559</v>
      </c>
    </row>
    <row r="364" spans="1:17" x14ac:dyDescent="0.2">
      <c r="A364" s="72">
        <v>2</v>
      </c>
      <c r="B364" s="72">
        <v>3902</v>
      </c>
      <c r="C364" s="73" t="s">
        <v>72</v>
      </c>
      <c r="D364" s="73">
        <v>0</v>
      </c>
      <c r="E364" s="72">
        <v>882</v>
      </c>
      <c r="G364" s="72">
        <v>5</v>
      </c>
      <c r="H364" s="72">
        <v>3744</v>
      </c>
      <c r="I364" s="73" t="s">
        <v>72</v>
      </c>
      <c r="J364" s="73">
        <v>2.5</v>
      </c>
      <c r="K364" s="72">
        <v>7933</v>
      </c>
    </row>
    <row r="365" spans="1:17" x14ac:dyDescent="0.2">
      <c r="A365" s="72">
        <v>6</v>
      </c>
      <c r="B365" s="72">
        <v>3914</v>
      </c>
      <c r="C365" s="73" t="s">
        <v>72</v>
      </c>
      <c r="D365" s="73">
        <v>0</v>
      </c>
      <c r="E365" s="72">
        <v>1367</v>
      </c>
      <c r="G365" s="72">
        <v>2</v>
      </c>
      <c r="H365" s="72">
        <v>3761</v>
      </c>
      <c r="I365" s="73" t="s">
        <v>72</v>
      </c>
      <c r="J365" s="73">
        <v>2.5</v>
      </c>
      <c r="K365" s="72">
        <v>6221</v>
      </c>
    </row>
    <row r="366" spans="1:17" x14ac:dyDescent="0.2">
      <c r="A366" s="72">
        <v>2</v>
      </c>
      <c r="B366" s="72">
        <v>3089</v>
      </c>
      <c r="C366" s="73" t="s">
        <v>72</v>
      </c>
      <c r="D366" s="73">
        <v>0</v>
      </c>
      <c r="E366" s="72">
        <v>6453</v>
      </c>
      <c r="G366" s="72">
        <v>5</v>
      </c>
      <c r="H366" s="72">
        <v>3782</v>
      </c>
      <c r="I366" s="73" t="s">
        <v>72</v>
      </c>
      <c r="J366" s="73">
        <v>2.5</v>
      </c>
      <c r="K366" s="72">
        <v>13522</v>
      </c>
    </row>
    <row r="367" spans="1:17" x14ac:dyDescent="0.2">
      <c r="A367" s="72"/>
      <c r="B367" s="72"/>
      <c r="C367" s="73"/>
      <c r="D367" s="325" t="s">
        <v>179</v>
      </c>
      <c r="E367" s="326">
        <f t="shared" ref="E367" si="51">AVERAGE(E355:E366)</f>
        <v>1590.4166666666667</v>
      </c>
      <c r="G367" s="72">
        <v>2</v>
      </c>
      <c r="H367" s="72">
        <v>3783</v>
      </c>
      <c r="I367" s="73" t="s">
        <v>72</v>
      </c>
      <c r="J367" s="73">
        <v>2.5</v>
      </c>
      <c r="K367" s="72">
        <v>3771</v>
      </c>
    </row>
    <row r="368" spans="1:17" x14ac:dyDescent="0.2">
      <c r="A368" s="72"/>
      <c r="B368" s="324" t="s">
        <v>180</v>
      </c>
      <c r="C368" s="73">
        <f>COUNT(B355:B366)</f>
        <v>12</v>
      </c>
      <c r="D368" s="325" t="s">
        <v>181</v>
      </c>
      <c r="E368" s="326">
        <f t="shared" ref="E368" si="52">STDEV(E355:E366)/SQRT(COUNT(E355:E366))</f>
        <v>474.04218355851975</v>
      </c>
      <c r="G368" s="72">
        <v>9</v>
      </c>
      <c r="H368" s="72">
        <v>3802</v>
      </c>
      <c r="I368" s="73" t="s">
        <v>72</v>
      </c>
      <c r="J368" s="73">
        <v>2.5</v>
      </c>
      <c r="K368" s="72">
        <v>6896</v>
      </c>
    </row>
    <row r="369" spans="1:26" x14ac:dyDescent="0.2">
      <c r="A369" s="72"/>
      <c r="B369" s="72"/>
      <c r="C369" s="73"/>
      <c r="D369" s="73"/>
      <c r="E369" s="72"/>
      <c r="G369" s="72">
        <v>10</v>
      </c>
      <c r="H369" s="72">
        <v>3898</v>
      </c>
      <c r="I369" s="73" t="s">
        <v>72</v>
      </c>
      <c r="J369" s="73">
        <v>2.5</v>
      </c>
      <c r="K369" s="72">
        <v>2511</v>
      </c>
    </row>
    <row r="370" spans="1:26" x14ac:dyDescent="0.2">
      <c r="A370" s="72"/>
      <c r="B370" s="72"/>
      <c r="C370" s="73"/>
      <c r="D370" s="73"/>
      <c r="E370" s="72"/>
      <c r="G370" s="72">
        <v>5</v>
      </c>
      <c r="H370" s="72">
        <v>3912</v>
      </c>
      <c r="I370" s="73" t="s">
        <v>72</v>
      </c>
      <c r="J370" s="73">
        <v>2.5</v>
      </c>
      <c r="K370" s="72">
        <v>1206</v>
      </c>
    </row>
    <row r="371" spans="1:26" x14ac:dyDescent="0.2">
      <c r="A371" s="72"/>
      <c r="B371" s="72"/>
      <c r="C371" s="73"/>
      <c r="D371" s="73"/>
      <c r="E371" s="72"/>
      <c r="G371" s="72">
        <v>7</v>
      </c>
      <c r="H371" s="72">
        <v>3915</v>
      </c>
      <c r="I371" s="73" t="s">
        <v>72</v>
      </c>
      <c r="J371" s="73">
        <v>2.5</v>
      </c>
      <c r="K371" s="72">
        <v>1490</v>
      </c>
    </row>
    <row r="372" spans="1:26" x14ac:dyDescent="0.2">
      <c r="G372" s="72">
        <v>4</v>
      </c>
      <c r="H372" s="72">
        <v>3046</v>
      </c>
      <c r="I372" s="73" t="s">
        <v>72</v>
      </c>
      <c r="J372" s="73">
        <v>2.5</v>
      </c>
      <c r="K372" s="72">
        <v>4495</v>
      </c>
    </row>
    <row r="373" spans="1:26" x14ac:dyDescent="0.2">
      <c r="G373" s="72">
        <v>7</v>
      </c>
      <c r="H373" s="72">
        <v>3079</v>
      </c>
      <c r="I373" s="73" t="s">
        <v>72</v>
      </c>
      <c r="J373" s="73">
        <v>2.5</v>
      </c>
      <c r="K373" s="72">
        <v>3798</v>
      </c>
    </row>
    <row r="374" spans="1:26" x14ac:dyDescent="0.2">
      <c r="G374" s="72">
        <v>5</v>
      </c>
      <c r="H374" s="72">
        <v>3093</v>
      </c>
      <c r="I374" s="73" t="s">
        <v>72</v>
      </c>
      <c r="J374" s="73">
        <v>2.5</v>
      </c>
      <c r="K374" s="72">
        <v>3205</v>
      </c>
    </row>
    <row r="375" spans="1:26" x14ac:dyDescent="0.2">
      <c r="G375" s="72"/>
      <c r="H375" s="72"/>
      <c r="I375" s="73"/>
      <c r="J375" s="327" t="s">
        <v>179</v>
      </c>
      <c r="K375" s="328">
        <f t="shared" ref="K375" si="53">AVERAGE(K358:K374)</f>
        <v>7230.1176470588234</v>
      </c>
    </row>
    <row r="376" spans="1:26" x14ac:dyDescent="0.2">
      <c r="G376" s="72"/>
      <c r="H376" s="324" t="s">
        <v>180</v>
      </c>
      <c r="I376" s="73">
        <f>COUNT(H358:H374)</f>
        <v>17</v>
      </c>
      <c r="J376" s="327" t="s">
        <v>181</v>
      </c>
      <c r="K376" s="328">
        <f>STDEV(K358:K374)/SQRT(COUNT(K358:K374))</f>
        <v>1758.282189094768</v>
      </c>
    </row>
    <row r="379" spans="1:26" ht="34" x14ac:dyDescent="0.4">
      <c r="A379" s="17" t="s">
        <v>20</v>
      </c>
      <c r="C379" s="18"/>
      <c r="F379" s="19"/>
      <c r="G379" s="19"/>
      <c r="H379" s="7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spans="1:26" s="21" customFormat="1" ht="24" x14ac:dyDescent="0.3">
      <c r="A380" s="20" t="s">
        <v>182</v>
      </c>
    </row>
    <row r="382" spans="1:26" x14ac:dyDescent="0.2">
      <c r="A382" s="329" t="s">
        <v>41</v>
      </c>
      <c r="B382" s="329"/>
      <c r="C382" s="329"/>
      <c r="D382" s="329"/>
      <c r="E382" s="329"/>
      <c r="F382" s="329"/>
      <c r="G382" s="329"/>
      <c r="H382" s="329"/>
      <c r="I382" s="329"/>
    </row>
    <row r="383" spans="1:26" ht="33" thickBot="1" x14ac:dyDescent="0.25">
      <c r="A383" s="330" t="s">
        <v>76</v>
      </c>
      <c r="B383" s="330" t="s">
        <v>183</v>
      </c>
    </row>
    <row r="384" spans="1:26" ht="36" thickTop="1" thickBot="1" x14ac:dyDescent="0.25">
      <c r="A384" s="331" t="s">
        <v>25</v>
      </c>
      <c r="B384" s="332" t="s">
        <v>26</v>
      </c>
      <c r="C384" s="333" t="s">
        <v>27</v>
      </c>
      <c r="D384" s="333" t="s">
        <v>28</v>
      </c>
      <c r="E384" s="333" t="s">
        <v>29</v>
      </c>
      <c r="F384" s="333" t="s">
        <v>30</v>
      </c>
      <c r="G384" s="333" t="s">
        <v>31</v>
      </c>
      <c r="H384" s="333" t="s">
        <v>32</v>
      </c>
      <c r="I384" s="334" t="s">
        <v>78</v>
      </c>
    </row>
    <row r="385" spans="1:9" ht="19" thickTop="1" x14ac:dyDescent="0.2">
      <c r="A385" s="335" t="s">
        <v>80</v>
      </c>
      <c r="B385" s="336" t="s">
        <v>184</v>
      </c>
      <c r="C385" s="337">
        <v>5</v>
      </c>
      <c r="D385" s="338">
        <v>652512251.84739792</v>
      </c>
      <c r="E385" s="338">
        <v>13.908879714373816</v>
      </c>
      <c r="F385" s="339">
        <v>2.8047957520846779E-9</v>
      </c>
      <c r="G385" s="339">
        <v>0.51307467740907697</v>
      </c>
      <c r="H385" s="338">
        <v>69.544398571869067</v>
      </c>
      <c r="I385" s="340">
        <v>0.999999767398422</v>
      </c>
    </row>
    <row r="386" spans="1:9" x14ac:dyDescent="0.2">
      <c r="A386" s="341" t="s">
        <v>44</v>
      </c>
      <c r="B386" s="342">
        <v>5782536599.2868366</v>
      </c>
      <c r="C386" s="343">
        <v>1</v>
      </c>
      <c r="D386" s="344">
        <v>5782536599.2868366</v>
      </c>
      <c r="E386" s="344">
        <v>123.25991699885284</v>
      </c>
      <c r="F386" s="345">
        <v>9.6006148988911613E-17</v>
      </c>
      <c r="G386" s="345">
        <v>0.65127322759842465</v>
      </c>
      <c r="H386" s="344">
        <v>123.25991699885283</v>
      </c>
      <c r="I386" s="346">
        <v>1</v>
      </c>
    </row>
    <row r="387" spans="1:9" x14ac:dyDescent="0.2">
      <c r="A387" s="341" t="s">
        <v>45</v>
      </c>
      <c r="B387" s="342">
        <v>3186125.5709668095</v>
      </c>
      <c r="C387" s="343">
        <v>1</v>
      </c>
      <c r="D387" s="344">
        <v>3186125.5709668095</v>
      </c>
      <c r="E387" s="345">
        <v>6.7915103809931113E-2</v>
      </c>
      <c r="F387" s="345">
        <v>0.7952083154372549</v>
      </c>
      <c r="G387" s="345">
        <v>1.0279589374542662E-3</v>
      </c>
      <c r="H387" s="345">
        <v>6.7915103809931113E-2</v>
      </c>
      <c r="I387" s="347">
        <v>5.7590368496238775E-2</v>
      </c>
    </row>
    <row r="388" spans="1:9" x14ac:dyDescent="0.2">
      <c r="A388" s="348" t="s">
        <v>185</v>
      </c>
      <c r="B388" s="349">
        <v>3260545677.5486155</v>
      </c>
      <c r="C388" s="350">
        <v>2</v>
      </c>
      <c r="D388" s="351">
        <v>1630272838.7743077</v>
      </c>
      <c r="E388" s="351">
        <v>34.75071732664663</v>
      </c>
      <c r="F388" s="352">
        <v>4.9068342690676086E-11</v>
      </c>
      <c r="G388" s="352">
        <v>0.51292028627686614</v>
      </c>
      <c r="H388" s="351">
        <v>69.501434653293259</v>
      </c>
      <c r="I388" s="353">
        <v>0.99999999670904693</v>
      </c>
    </row>
    <row r="389" spans="1:9" ht="32" x14ac:dyDescent="0.2">
      <c r="A389" s="341" t="s">
        <v>186</v>
      </c>
      <c r="B389" s="342">
        <v>16901781.561633788</v>
      </c>
      <c r="C389" s="343">
        <v>2</v>
      </c>
      <c r="D389" s="344">
        <v>8450890.780816894</v>
      </c>
      <c r="E389" s="345">
        <v>0.18013826256427481</v>
      </c>
      <c r="F389" s="345">
        <v>0.83556395995221733</v>
      </c>
      <c r="G389" s="345">
        <v>5.4290992140776312E-3</v>
      </c>
      <c r="H389" s="345">
        <v>0.36027652512854969</v>
      </c>
      <c r="I389" s="347">
        <v>7.6834985499474984E-2</v>
      </c>
    </row>
    <row r="390" spans="1:9" x14ac:dyDescent="0.2">
      <c r="A390" s="341" t="s">
        <v>46</v>
      </c>
      <c r="B390" s="342">
        <v>3096281620.5407891</v>
      </c>
      <c r="C390" s="343">
        <v>66</v>
      </c>
      <c r="D390" s="344">
        <v>46913357.886981651</v>
      </c>
      <c r="E390" s="354"/>
      <c r="F390" s="354"/>
      <c r="G390" s="354"/>
      <c r="H390" s="354"/>
      <c r="I390" s="355"/>
    </row>
    <row r="391" spans="1:9" x14ac:dyDescent="0.2">
      <c r="A391" s="341" t="s">
        <v>83</v>
      </c>
      <c r="B391" s="342">
        <v>11312882320</v>
      </c>
      <c r="C391" s="343">
        <v>72</v>
      </c>
      <c r="D391" s="354"/>
      <c r="E391" s="354"/>
      <c r="F391" s="354"/>
      <c r="G391" s="354"/>
      <c r="H391" s="354"/>
      <c r="I391" s="355"/>
    </row>
    <row r="392" spans="1:9" ht="17" thickBot="1" x14ac:dyDescent="0.25">
      <c r="A392" s="356" t="s">
        <v>84</v>
      </c>
      <c r="B392" s="357">
        <v>6358842879.7777786</v>
      </c>
      <c r="C392" s="358">
        <v>71</v>
      </c>
      <c r="D392" s="359"/>
      <c r="E392" s="359"/>
      <c r="F392" s="359"/>
      <c r="G392" s="359"/>
      <c r="H392" s="359"/>
      <c r="I392" s="360"/>
    </row>
    <row r="393" spans="1:9" ht="17" thickTop="1" x14ac:dyDescent="0.2"/>
    <row r="411" spans="1:5" x14ac:dyDescent="0.2">
      <c r="A411" s="72"/>
      <c r="B411" s="72"/>
      <c r="C411" s="73"/>
      <c r="D411" s="73"/>
      <c r="E411" s="72"/>
    </row>
    <row r="412" spans="1:5" x14ac:dyDescent="0.2">
      <c r="A412" s="72"/>
      <c r="B412" s="72"/>
      <c r="C412" s="73"/>
      <c r="D412" s="73"/>
      <c r="E412" s="72"/>
    </row>
    <row r="413" spans="1:5" x14ac:dyDescent="0.2">
      <c r="A413" s="72"/>
      <c r="B413" s="72"/>
      <c r="C413" s="73"/>
      <c r="D413" s="73"/>
      <c r="E413" s="72"/>
    </row>
  </sheetData>
  <mergeCells count="31">
    <mergeCell ref="A324:B324"/>
    <mergeCell ref="O324:P324"/>
    <mergeCell ref="A326:I326"/>
    <mergeCell ref="O326:W326"/>
    <mergeCell ref="A382:I382"/>
    <mergeCell ref="A272:D272"/>
    <mergeCell ref="L272:O272"/>
    <mergeCell ref="W272:Z272"/>
    <mergeCell ref="AH272:AK272"/>
    <mergeCell ref="A274:I274"/>
    <mergeCell ref="L274:T274"/>
    <mergeCell ref="W274:AE274"/>
    <mergeCell ref="AH274:AP274"/>
    <mergeCell ref="A185:B185"/>
    <mergeCell ref="A186:A189"/>
    <mergeCell ref="A190:A193"/>
    <mergeCell ref="A194:A197"/>
    <mergeCell ref="A199:I199"/>
    <mergeCell ref="A261:I261"/>
    <mergeCell ref="A118:Y118"/>
    <mergeCell ref="AA118:AL118"/>
    <mergeCell ref="A181:B181"/>
    <mergeCell ref="M181:N181"/>
    <mergeCell ref="A183:J183"/>
    <mergeCell ref="M183:U183"/>
    <mergeCell ref="A90:J90"/>
    <mergeCell ref="A92:B92"/>
    <mergeCell ref="A93:A96"/>
    <mergeCell ref="A97:A100"/>
    <mergeCell ref="A101:A104"/>
    <mergeCell ref="A106:I106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5A-5E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2017-06-25T22:38:23Z</dcterms:created>
  <dcterms:modified xsi:type="dcterms:W3CDTF">2017-06-25T22:38:38Z</dcterms:modified>
</cp:coreProperties>
</file>