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15280" yWindow="8320" windowWidth="28160" windowHeight="16880" tabRatio="500"/>
  </bookViews>
  <sheets>
    <sheet name="Figure 1C &amp; D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8" i="1" l="1"/>
  <c r="G66" i="1"/>
  <c r="G74" i="1"/>
  <c r="I84" i="1"/>
  <c r="H84" i="1"/>
  <c r="B58" i="1"/>
  <c r="B66" i="1"/>
  <c r="B74" i="1"/>
  <c r="C84" i="1"/>
  <c r="B84" i="1"/>
  <c r="I82" i="1"/>
  <c r="H82" i="1"/>
  <c r="C82" i="1"/>
  <c r="B82" i="1"/>
  <c r="H55" i="1"/>
  <c r="H63" i="1"/>
  <c r="H71" i="1"/>
  <c r="K81" i="1"/>
  <c r="J81" i="1"/>
  <c r="I81" i="1"/>
  <c r="H81" i="1"/>
  <c r="C55" i="1"/>
  <c r="C63" i="1"/>
  <c r="C71" i="1"/>
  <c r="E81" i="1"/>
  <c r="D81" i="1"/>
  <c r="C81" i="1"/>
  <c r="B81" i="1"/>
  <c r="I54" i="1"/>
  <c r="I62" i="1"/>
  <c r="I70" i="1"/>
  <c r="M80" i="1"/>
  <c r="L80" i="1"/>
  <c r="H54" i="1"/>
  <c r="H62" i="1"/>
  <c r="H70" i="1"/>
  <c r="K80" i="1"/>
  <c r="J80" i="1"/>
  <c r="I80" i="1"/>
  <c r="H80" i="1"/>
  <c r="D54" i="1"/>
  <c r="D62" i="1"/>
  <c r="D70" i="1"/>
  <c r="G80" i="1"/>
  <c r="F80" i="1"/>
  <c r="C54" i="1"/>
  <c r="C62" i="1"/>
  <c r="C70" i="1"/>
  <c r="E80" i="1"/>
  <c r="D80" i="1"/>
  <c r="C80" i="1"/>
  <c r="B80" i="1"/>
  <c r="I53" i="1"/>
  <c r="I61" i="1"/>
  <c r="I69" i="1"/>
  <c r="M79" i="1"/>
  <c r="L79" i="1"/>
  <c r="H53" i="1"/>
  <c r="H61" i="1"/>
  <c r="H69" i="1"/>
  <c r="K79" i="1"/>
  <c r="J79" i="1"/>
  <c r="I79" i="1"/>
  <c r="H79" i="1"/>
  <c r="D53" i="1"/>
  <c r="D61" i="1"/>
  <c r="D69" i="1"/>
  <c r="G79" i="1"/>
  <c r="F79" i="1"/>
  <c r="C53" i="1"/>
  <c r="C61" i="1"/>
  <c r="C69" i="1"/>
  <c r="E79" i="1"/>
  <c r="D79" i="1"/>
  <c r="C79" i="1"/>
  <c r="B79" i="1"/>
  <c r="G36" i="1"/>
  <c r="I45" i="1"/>
  <c r="H45" i="1"/>
  <c r="B36" i="1"/>
  <c r="C45" i="1"/>
  <c r="B45" i="1"/>
  <c r="I43" i="1"/>
  <c r="H43" i="1"/>
  <c r="C43" i="1"/>
  <c r="B43" i="1"/>
  <c r="H9" i="1"/>
  <c r="H17" i="1"/>
  <c r="H25" i="1"/>
  <c r="H33" i="1"/>
  <c r="K42" i="1"/>
  <c r="J42" i="1"/>
  <c r="I42" i="1"/>
  <c r="H42" i="1"/>
  <c r="C9" i="1"/>
  <c r="C17" i="1"/>
  <c r="C25" i="1"/>
  <c r="C33" i="1"/>
  <c r="E42" i="1"/>
  <c r="D42" i="1"/>
  <c r="C42" i="1"/>
  <c r="B42" i="1"/>
  <c r="I8" i="1"/>
  <c r="I16" i="1"/>
  <c r="I24" i="1"/>
  <c r="I32" i="1"/>
  <c r="M41" i="1"/>
  <c r="L41" i="1"/>
  <c r="H8" i="1"/>
  <c r="H16" i="1"/>
  <c r="H24" i="1"/>
  <c r="H32" i="1"/>
  <c r="K41" i="1"/>
  <c r="J41" i="1"/>
  <c r="I41" i="1"/>
  <c r="H41" i="1"/>
  <c r="D8" i="1"/>
  <c r="D16" i="1"/>
  <c r="D24" i="1"/>
  <c r="D32" i="1"/>
  <c r="G41" i="1"/>
  <c r="F41" i="1"/>
  <c r="C8" i="1"/>
  <c r="C16" i="1"/>
  <c r="C24" i="1"/>
  <c r="C32" i="1"/>
  <c r="E41" i="1"/>
  <c r="D41" i="1"/>
  <c r="C41" i="1"/>
  <c r="B41" i="1"/>
  <c r="I7" i="1"/>
  <c r="I15" i="1"/>
  <c r="I23" i="1"/>
  <c r="I31" i="1"/>
  <c r="M40" i="1"/>
  <c r="L40" i="1"/>
  <c r="H7" i="1"/>
  <c r="H15" i="1"/>
  <c r="H23" i="1"/>
  <c r="H31" i="1"/>
  <c r="K40" i="1"/>
  <c r="J40" i="1"/>
  <c r="I40" i="1"/>
  <c r="H40" i="1"/>
  <c r="D7" i="1"/>
  <c r="D15" i="1"/>
  <c r="D23" i="1"/>
  <c r="D31" i="1"/>
  <c r="G40" i="1"/>
  <c r="F40" i="1"/>
  <c r="C7" i="1"/>
  <c r="C15" i="1"/>
  <c r="C23" i="1"/>
  <c r="C31" i="1"/>
  <c r="E40" i="1"/>
  <c r="D40" i="1"/>
  <c r="C40" i="1"/>
  <c r="B40" i="1"/>
</calcChain>
</file>

<file path=xl/sharedStrings.xml><?xml version="1.0" encoding="utf-8"?>
<sst xmlns="http://schemas.openxmlformats.org/spreadsheetml/2006/main" count="198" uniqueCount="56">
  <si>
    <t>Stereology of TH and PAG positive cells in the VTA and SNc in Juvenile and Adult</t>
  </si>
  <si>
    <t>JUVENILE</t>
  </si>
  <si>
    <t>SN</t>
  </si>
  <si>
    <t>VTA</t>
  </si>
  <si>
    <t>Mouse 1513</t>
  </si>
  <si>
    <t xml:space="preserve"> SN % total </t>
  </si>
  <si>
    <t>SN % TH</t>
  </si>
  <si>
    <t xml:space="preserve">VTA % total </t>
  </si>
  <si>
    <t>VTA % TH</t>
  </si>
  <si>
    <t>TH</t>
  </si>
  <si>
    <t>TH/PAG</t>
  </si>
  <si>
    <t>PAG</t>
  </si>
  <si>
    <t>Total cells</t>
  </si>
  <si>
    <t>total TH cells</t>
  </si>
  <si>
    <t>Mouse 1514</t>
  </si>
  <si>
    <t xml:space="preserve">% total </t>
  </si>
  <si>
    <t>% TH</t>
  </si>
  <si>
    <t>Mouse 1597</t>
    <phoneticPr fontId="0"/>
  </si>
  <si>
    <t>Mouse 1588</t>
    <phoneticPr fontId="0"/>
  </si>
  <si>
    <t>AVER.SN</t>
  </si>
  <si>
    <t>SEM</t>
  </si>
  <si>
    <t xml:space="preserve">SN AVG % total </t>
  </si>
  <si>
    <t>AVER.VTA</t>
  </si>
  <si>
    <t>TH / PAG</t>
    <phoneticPr fontId="0"/>
  </si>
  <si>
    <t>ADULT</t>
  </si>
  <si>
    <t>Mouse 1540</t>
    <phoneticPr fontId="0"/>
  </si>
  <si>
    <t>Mouse 1547</t>
    <phoneticPr fontId="0"/>
  </si>
  <si>
    <t>Mouse 3530</t>
    <phoneticPr fontId="0"/>
  </si>
  <si>
    <t>STATISTICS</t>
  </si>
  <si>
    <t>Figure 1C (stereology cell type effect) - ANOVA 2 (region) x 3 (cell type)</t>
  </si>
  <si>
    <t>Tests of Between-Subjects Effects</t>
  </si>
  <si>
    <t xml:space="preserve">Dependent Variable: </t>
  </si>
  <si>
    <t>estnumber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</si>
  <si>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</si>
  <si>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</si>
  <si>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</si>
  <si>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</si>
  <si>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</si>
  <si>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</si>
  <si>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</si>
  <si>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</si>
  <si>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</si>
  <si>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Corrected Model</t>
  </si>
  <si>
    <r>
      <rPr>
        <sz val="12"/>
        <color rgb="FF000000"/>
        <rFont val="Arial"/>
        <family val="2"/>
      </rPr>
      <t>12998467.530</t>
    </r>
    <r>
      <rPr>
        <vertAlign val="superscript"/>
        <sz val="12"/>
        <color rgb="FF000000"/>
        <rFont val="Arial"/>
      </rPr>
      <t>a</t>
    </r>
  </si>
  <si>
    <t>Intercept</t>
  </si>
  <si>
    <t>celltype</t>
  </si>
  <si>
    <t>region</t>
  </si>
  <si>
    <t>celltype * region</t>
  </si>
  <si>
    <t>Error</t>
  </si>
  <si>
    <t>Total</t>
  </si>
  <si>
    <t>Corrected Total</t>
  </si>
  <si>
    <t>Figure 1E (stereology age effect) - ANOVA 2 (age) x 2 (region)</t>
  </si>
  <si>
    <t>percentage</t>
  </si>
  <si>
    <r>
      <rPr>
        <sz val="12"/>
        <color rgb="FF000000"/>
        <rFont val="Arial"/>
        <family val="2"/>
      </rPr>
      <t>339.943</t>
    </r>
    <r>
      <rPr>
        <vertAlign val="superscript"/>
        <sz val="12"/>
        <color rgb="FF000000"/>
        <rFont val="Arial"/>
      </rPr>
      <t>a</t>
    </r>
  </si>
  <si>
    <t>age</t>
  </si>
  <si>
    <t>age *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</si>
</sst>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0"/>
    <numFmt numFmtId="166" formatCode="###0.000"/>
    <numFmt numFmtId="167" formatCode="####.000"/>
  </numFmts>
  <fonts count="13" x14ac:knownFonts="1">
    <font>
      <sz val="12"/>
      <color theme="1"/>
      <name val="Calibri"/>
      <family val="2"/>
      <scheme val="minor"/>
    </font>
    <font>
      <sz val="20"/>
      <name val="Verdana"/>
    </font>
    <font>
      <sz val="10"/>
      <name val="Verdana"/>
    </font>
    <font>
      <b/>
      <sz val="16"/>
      <name val="Verdana"/>
    </font>
    <font>
      <sz val="16"/>
      <name val="Verdana"/>
    </font>
    <font>
      <b/>
      <sz val="12"/>
      <name val="Arial"/>
    </font>
    <font>
      <b/>
      <sz val="14"/>
      <name val="Verdana"/>
    </font>
    <font>
      <b/>
      <sz val="26"/>
      <color theme="9" tint="-0.249977111117893"/>
      <name val="Calibri"/>
      <scheme val="minor"/>
    </font>
    <font>
      <b/>
      <sz val="18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799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26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3" fillId="0" borderId="0" xfId="1" applyFont="1"/>
    <xf numFmtId="0" fontId="4" fillId="0" borderId="0" xfId="1" applyFont="1"/>
    <xf numFmtId="0" fontId="2" fillId="0" borderId="0" xfId="1"/>
    <xf numFmtId="0" fontId="5" fillId="0" borderId="0" xfId="1" applyFont="1" applyFill="1" applyBorder="1" applyAlignment="1">
      <alignment horizontal="left" vertical="center" wrapText="1"/>
    </xf>
    <xf numFmtId="1" fontId="2" fillId="0" borderId="0" xfId="1" applyNumberFormat="1"/>
    <xf numFmtId="2" fontId="2" fillId="0" borderId="0" xfId="1" applyNumberFormat="1"/>
    <xf numFmtId="0" fontId="2" fillId="0" borderId="1" xfId="1" applyBorder="1"/>
    <xf numFmtId="0" fontId="6" fillId="0" borderId="2" xfId="1" applyFont="1" applyBorder="1"/>
    <xf numFmtId="0" fontId="2" fillId="0" borderId="3" xfId="1" applyBorder="1"/>
    <xf numFmtId="0" fontId="2" fillId="0" borderId="4" xfId="1" applyBorder="1"/>
    <xf numFmtId="0" fontId="6" fillId="0" borderId="3" xfId="1" applyFont="1" applyBorder="1"/>
    <xf numFmtId="0" fontId="2" fillId="0" borderId="5" xfId="1" applyBorder="1"/>
    <xf numFmtId="1" fontId="2" fillId="0" borderId="6" xfId="1" applyNumberFormat="1" applyBorder="1"/>
    <xf numFmtId="1" fontId="2" fillId="0" borderId="0" xfId="1" applyNumberFormat="1" applyBorder="1"/>
    <xf numFmtId="164" fontId="2" fillId="0" borderId="0" xfId="1" applyNumberFormat="1" applyBorder="1"/>
    <xf numFmtId="164" fontId="2" fillId="0" borderId="7" xfId="1" applyNumberFormat="1" applyBorder="1"/>
    <xf numFmtId="2" fontId="2" fillId="0" borderId="0" xfId="1" applyNumberFormat="1" applyBorder="1"/>
    <xf numFmtId="2" fontId="2" fillId="0" borderId="7" xfId="1" applyNumberFormat="1" applyBorder="1"/>
    <xf numFmtId="0" fontId="2" fillId="0" borderId="8" xfId="1" applyBorder="1"/>
    <xf numFmtId="0" fontId="2" fillId="0" borderId="7" xfId="1" applyBorder="1"/>
    <xf numFmtId="0" fontId="2" fillId="0" borderId="0" xfId="1" applyBorder="1"/>
    <xf numFmtId="0" fontId="2" fillId="0" borderId="9" xfId="1" applyBorder="1"/>
    <xf numFmtId="1" fontId="2" fillId="0" borderId="10" xfId="1" applyNumberFormat="1" applyBorder="1"/>
    <xf numFmtId="1" fontId="2" fillId="0" borderId="11" xfId="1" applyNumberFormat="1" applyBorder="1"/>
    <xf numFmtId="0" fontId="2" fillId="0" borderId="11" xfId="1" applyBorder="1"/>
    <xf numFmtId="0" fontId="2" fillId="0" borderId="12" xfId="1" applyBorder="1"/>
    <xf numFmtId="0" fontId="5" fillId="0" borderId="0" xfId="0" applyFont="1" applyFill="1" applyBorder="1" applyAlignment="1">
      <alignment horizontal="left" vertical="center" wrapText="1"/>
    </xf>
    <xf numFmtId="2" fontId="0" fillId="0" borderId="0" xfId="0" applyNumberFormat="1"/>
    <xf numFmtId="1" fontId="0" fillId="0" borderId="0" xfId="0" applyNumberFormat="1"/>
    <xf numFmtId="0" fontId="0" fillId="0" borderId="13" xfId="0" applyBorder="1"/>
    <xf numFmtId="0" fontId="6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1" fontId="0" fillId="0" borderId="0" xfId="0" applyNumberFormat="1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1" fontId="0" fillId="0" borderId="11" xfId="0" applyNumberFormat="1" applyBorder="1"/>
    <xf numFmtId="0" fontId="0" fillId="0" borderId="11" xfId="0" applyBorder="1"/>
    <xf numFmtId="0" fontId="0" fillId="0" borderId="12" xfId="0" applyBorder="1"/>
    <xf numFmtId="0" fontId="7" fillId="0" borderId="0" xfId="0" applyFont="1"/>
    <xf numFmtId="0" fontId="8" fillId="3" borderId="0" xfId="0" applyFont="1" applyFill="1"/>
    <xf numFmtId="0" fontId="0" fillId="3" borderId="0" xfId="0" applyFill="1"/>
    <xf numFmtId="0" fontId="10" fillId="0" borderId="0" xfId="2" applyFont="1" applyFill="1" applyBorder="1" applyAlignment="1">
      <alignment horizontal="center" vertical="center" wrapText="1"/>
    </xf>
    <xf numFmtId="0" fontId="11" fillId="4" borderId="0" xfId="3" applyFont="1" applyFill="1" applyBorder="1" applyAlignment="1">
      <alignment horizontal="left" vertical="center" wrapText="1"/>
    </xf>
    <xf numFmtId="0" fontId="11" fillId="0" borderId="14" xfId="4" applyFont="1" applyFill="1" applyBorder="1" applyAlignment="1">
      <alignment horizontal="left" wrapText="1"/>
    </xf>
    <xf numFmtId="0" fontId="11" fillId="0" borderId="15" xfId="5" applyFont="1" applyFill="1" applyBorder="1" applyAlignment="1">
      <alignment horizontal="center" wrapText="1"/>
    </xf>
    <xf numFmtId="0" fontId="11" fillId="0" borderId="16" xfId="6" applyFont="1" applyFill="1" applyBorder="1" applyAlignment="1">
      <alignment horizontal="center" wrapText="1"/>
    </xf>
    <xf numFmtId="0" fontId="11" fillId="0" borderId="17" xfId="7" applyFont="1" applyFill="1" applyBorder="1" applyAlignment="1">
      <alignment horizontal="center" wrapText="1"/>
    </xf>
    <xf numFmtId="0" fontId="11" fillId="0" borderId="18" xfId="8" applyFont="1" applyFill="1" applyBorder="1" applyAlignment="1">
      <alignment horizontal="left" vertical="top" wrapText="1"/>
    </xf>
    <xf numFmtId="0" fontId="11" fillId="0" borderId="19" xfId="9" applyFont="1" applyFill="1" applyBorder="1" applyAlignment="1">
      <alignment horizontal="right" vertical="center"/>
    </xf>
    <xf numFmtId="165" fontId="11" fillId="0" borderId="20" xfId="10" applyNumberFormat="1" applyFont="1" applyFill="1" applyBorder="1" applyAlignment="1">
      <alignment horizontal="right" vertical="center"/>
    </xf>
    <xf numFmtId="166" fontId="11" fillId="0" borderId="20" xfId="11" applyNumberFormat="1" applyFont="1" applyFill="1" applyBorder="1" applyAlignment="1">
      <alignment horizontal="right" vertical="center"/>
    </xf>
    <xf numFmtId="167" fontId="11" fillId="0" borderId="20" xfId="12" applyNumberFormat="1" applyFont="1" applyFill="1" applyBorder="1" applyAlignment="1">
      <alignment horizontal="right" vertical="center"/>
    </xf>
    <xf numFmtId="167" fontId="11" fillId="0" borderId="21" xfId="13" applyNumberFormat="1" applyFont="1" applyFill="1" applyBorder="1" applyAlignment="1">
      <alignment horizontal="right" vertical="center"/>
    </xf>
    <xf numFmtId="0" fontId="11" fillId="0" borderId="22" xfId="14" applyFont="1" applyFill="1" applyBorder="1" applyAlignment="1">
      <alignment horizontal="left" vertical="top" wrapText="1"/>
    </xf>
    <xf numFmtId="166" fontId="11" fillId="0" borderId="23" xfId="15" applyNumberFormat="1" applyFont="1" applyFill="1" applyBorder="1" applyAlignment="1">
      <alignment horizontal="right" vertical="center"/>
    </xf>
    <xf numFmtId="165" fontId="11" fillId="0" borderId="24" xfId="16" applyNumberFormat="1" applyFont="1" applyFill="1" applyBorder="1" applyAlignment="1">
      <alignment horizontal="right" vertical="center"/>
    </xf>
    <xf numFmtId="166" fontId="11" fillId="0" borderId="24" xfId="17" applyNumberFormat="1" applyFont="1" applyFill="1" applyBorder="1" applyAlignment="1">
      <alignment horizontal="right" vertical="center"/>
    </xf>
    <xf numFmtId="167" fontId="11" fillId="0" borderId="24" xfId="18" applyNumberFormat="1" applyFont="1" applyFill="1" applyBorder="1" applyAlignment="1">
      <alignment horizontal="right" vertical="center"/>
    </xf>
    <xf numFmtId="166" fontId="11" fillId="0" borderId="25" xfId="19" applyNumberFormat="1" applyFont="1" applyFill="1" applyBorder="1" applyAlignment="1">
      <alignment horizontal="right" vertical="center"/>
    </xf>
    <xf numFmtId="0" fontId="11" fillId="5" borderId="22" xfId="14" applyFont="1" applyFill="1" applyBorder="1" applyAlignment="1">
      <alignment horizontal="left" vertical="top" wrapText="1"/>
    </xf>
    <xf numFmtId="166" fontId="11" fillId="5" borderId="23" xfId="15" applyNumberFormat="1" applyFont="1" applyFill="1" applyBorder="1" applyAlignment="1">
      <alignment horizontal="right" vertical="center"/>
    </xf>
    <xf numFmtId="165" fontId="11" fillId="5" borderId="24" xfId="16" applyNumberFormat="1" applyFont="1" applyFill="1" applyBorder="1" applyAlignment="1">
      <alignment horizontal="right" vertical="center"/>
    </xf>
    <xf numFmtId="166" fontId="11" fillId="5" borderId="24" xfId="17" applyNumberFormat="1" applyFont="1" applyFill="1" applyBorder="1" applyAlignment="1">
      <alignment horizontal="right" vertical="center"/>
    </xf>
    <xf numFmtId="167" fontId="11" fillId="5" borderId="24" xfId="18" applyNumberFormat="1" applyFont="1" applyFill="1" applyBorder="1" applyAlignment="1">
      <alignment horizontal="right" vertical="center"/>
    </xf>
    <xf numFmtId="167" fontId="11" fillId="5" borderId="25" xfId="20" applyNumberFormat="1" applyFont="1" applyFill="1" applyBorder="1" applyAlignment="1">
      <alignment horizontal="right" vertical="center"/>
    </xf>
    <xf numFmtId="0" fontId="11" fillId="6" borderId="22" xfId="14" applyFont="1" applyFill="1" applyBorder="1" applyAlignment="1">
      <alignment horizontal="left" vertical="top" wrapText="1"/>
    </xf>
    <xf numFmtId="166" fontId="11" fillId="6" borderId="23" xfId="15" applyNumberFormat="1" applyFont="1" applyFill="1" applyBorder="1" applyAlignment="1">
      <alignment horizontal="right" vertical="center"/>
    </xf>
    <xf numFmtId="165" fontId="11" fillId="6" borderId="24" xfId="16" applyNumberFormat="1" applyFont="1" applyFill="1" applyBorder="1" applyAlignment="1">
      <alignment horizontal="right" vertical="center"/>
    </xf>
    <xf numFmtId="166" fontId="11" fillId="6" borderId="24" xfId="17" applyNumberFormat="1" applyFont="1" applyFill="1" applyBorder="1" applyAlignment="1">
      <alignment horizontal="right" vertical="center"/>
    </xf>
    <xf numFmtId="167" fontId="11" fillId="6" borderId="24" xfId="18" applyNumberFormat="1" applyFont="1" applyFill="1" applyBorder="1" applyAlignment="1">
      <alignment horizontal="right" vertical="center"/>
    </xf>
    <xf numFmtId="167" fontId="11" fillId="6" borderId="25" xfId="20" applyNumberFormat="1" applyFont="1" applyFill="1" applyBorder="1" applyAlignment="1">
      <alignment horizontal="right" vertical="center"/>
    </xf>
    <xf numFmtId="0" fontId="11" fillId="0" borderId="24" xfId="21" applyFont="1" applyFill="1" applyBorder="1" applyAlignment="1">
      <alignment horizontal="left" vertical="center" wrapText="1"/>
    </xf>
    <xf numFmtId="0" fontId="11" fillId="0" borderId="25" xfId="22" applyFont="1" applyFill="1" applyBorder="1" applyAlignment="1">
      <alignment horizontal="left" vertical="center" wrapText="1"/>
    </xf>
    <xf numFmtId="0" fontId="11" fillId="0" borderId="26" xfId="23" applyFont="1" applyFill="1" applyBorder="1" applyAlignment="1">
      <alignment horizontal="left" vertical="top" wrapText="1"/>
    </xf>
    <xf numFmtId="166" fontId="11" fillId="0" borderId="27" xfId="24" applyNumberFormat="1" applyFont="1" applyFill="1" applyBorder="1" applyAlignment="1">
      <alignment horizontal="right" vertical="center"/>
    </xf>
    <xf numFmtId="165" fontId="11" fillId="0" borderId="28" xfId="25" applyNumberFormat="1" applyFont="1" applyFill="1" applyBorder="1" applyAlignment="1">
      <alignment horizontal="right" vertical="center"/>
    </xf>
    <xf numFmtId="0" fontId="11" fillId="0" borderId="28" xfId="26" applyFont="1" applyFill="1" applyBorder="1" applyAlignment="1">
      <alignment horizontal="left" vertical="center" wrapText="1"/>
    </xf>
    <xf numFmtId="0" fontId="11" fillId="0" borderId="29" xfId="27" applyFont="1" applyFill="1" applyBorder="1" applyAlignment="1">
      <alignment horizontal="left" vertical="center" wrapText="1"/>
    </xf>
    <xf numFmtId="0" fontId="11" fillId="0" borderId="0" xfId="28" applyFont="1" applyFill="1" applyBorder="1" applyAlignment="1">
      <alignment horizontal="left" vertical="top" wrapText="1"/>
    </xf>
    <xf numFmtId="0" fontId="10" fillId="0" borderId="0" xfId="29" applyFont="1" applyFill="1" applyBorder="1" applyAlignment="1">
      <alignment horizontal="center" vertical="center" wrapText="1"/>
    </xf>
    <xf numFmtId="0" fontId="11" fillId="4" borderId="0" xfId="30" applyFont="1" applyFill="1" applyBorder="1" applyAlignment="1">
      <alignment horizontal="left" vertical="center" wrapText="1"/>
    </xf>
    <xf numFmtId="0" fontId="11" fillId="0" borderId="14" xfId="31" applyFont="1" applyFill="1" applyBorder="1" applyAlignment="1">
      <alignment horizontal="left" wrapText="1"/>
    </xf>
    <xf numFmtId="0" fontId="11" fillId="0" borderId="15" xfId="32" applyFont="1" applyFill="1" applyBorder="1" applyAlignment="1">
      <alignment horizontal="center" wrapText="1"/>
    </xf>
    <xf numFmtId="0" fontId="11" fillId="0" borderId="16" xfId="33" applyFont="1" applyFill="1" applyBorder="1" applyAlignment="1">
      <alignment horizontal="center" wrapText="1"/>
    </xf>
    <xf numFmtId="0" fontId="11" fillId="0" borderId="17" xfId="34" applyFont="1" applyFill="1" applyBorder="1" applyAlignment="1">
      <alignment horizontal="center" wrapText="1"/>
    </xf>
    <xf numFmtId="0" fontId="11" fillId="0" borderId="18" xfId="35" applyFont="1" applyFill="1" applyBorder="1" applyAlignment="1">
      <alignment horizontal="left" vertical="top" wrapText="1"/>
    </xf>
    <xf numFmtId="0" fontId="11" fillId="0" borderId="19" xfId="36" applyFont="1" applyFill="1" applyBorder="1" applyAlignment="1">
      <alignment horizontal="right" vertical="center"/>
    </xf>
    <xf numFmtId="165" fontId="11" fillId="0" borderId="20" xfId="37" applyNumberFormat="1" applyFont="1" applyFill="1" applyBorder="1" applyAlignment="1">
      <alignment horizontal="right" vertical="center"/>
    </xf>
    <xf numFmtId="166" fontId="11" fillId="0" borderId="20" xfId="38" applyNumberFormat="1" applyFont="1" applyFill="1" applyBorder="1" applyAlignment="1">
      <alignment horizontal="right" vertical="center"/>
    </xf>
    <xf numFmtId="167" fontId="11" fillId="0" borderId="20" xfId="39" applyNumberFormat="1" applyFont="1" applyFill="1" applyBorder="1" applyAlignment="1">
      <alignment horizontal="right" vertical="center"/>
    </xf>
    <xf numFmtId="167" fontId="11" fillId="0" borderId="21" xfId="40" applyNumberFormat="1" applyFont="1" applyFill="1" applyBorder="1" applyAlignment="1">
      <alignment horizontal="right" vertical="center"/>
    </xf>
    <xf numFmtId="0" fontId="11" fillId="0" borderId="22" xfId="41" applyFont="1" applyFill="1" applyBorder="1" applyAlignment="1">
      <alignment horizontal="left" vertical="top" wrapText="1"/>
    </xf>
    <xf numFmtId="166" fontId="11" fillId="0" borderId="23" xfId="42" applyNumberFormat="1" applyFont="1" applyFill="1" applyBorder="1" applyAlignment="1">
      <alignment horizontal="right" vertical="center"/>
    </xf>
    <xf numFmtId="165" fontId="11" fillId="0" borderId="24" xfId="43" applyNumberFormat="1" applyFont="1" applyFill="1" applyBorder="1" applyAlignment="1">
      <alignment horizontal="right" vertical="center"/>
    </xf>
    <xf numFmtId="166" fontId="11" fillId="0" borderId="24" xfId="44" applyNumberFormat="1" applyFont="1" applyFill="1" applyBorder="1" applyAlignment="1">
      <alignment horizontal="right" vertical="center"/>
    </xf>
    <xf numFmtId="167" fontId="11" fillId="0" borderId="24" xfId="45" applyNumberFormat="1" applyFont="1" applyFill="1" applyBorder="1" applyAlignment="1">
      <alignment horizontal="right" vertical="center"/>
    </xf>
    <xf numFmtId="166" fontId="11" fillId="0" borderId="25" xfId="46" applyNumberFormat="1" applyFont="1" applyFill="1" applyBorder="1" applyAlignment="1">
      <alignment horizontal="right" vertical="center"/>
    </xf>
    <xf numFmtId="0" fontId="11" fillId="6" borderId="22" xfId="41" applyFont="1" applyFill="1" applyBorder="1" applyAlignment="1">
      <alignment horizontal="left" vertical="top" wrapText="1"/>
    </xf>
    <xf numFmtId="166" fontId="11" fillId="6" borderId="23" xfId="42" applyNumberFormat="1" applyFont="1" applyFill="1" applyBorder="1" applyAlignment="1">
      <alignment horizontal="right" vertical="center"/>
    </xf>
    <xf numFmtId="165" fontId="11" fillId="6" borderId="24" xfId="43" applyNumberFormat="1" applyFont="1" applyFill="1" applyBorder="1" applyAlignment="1">
      <alignment horizontal="right" vertical="center"/>
    </xf>
    <xf numFmtId="166" fontId="11" fillId="6" borderId="24" xfId="44" applyNumberFormat="1" applyFont="1" applyFill="1" applyBorder="1" applyAlignment="1">
      <alignment horizontal="right" vertical="center"/>
    </xf>
    <xf numFmtId="167" fontId="11" fillId="6" borderId="24" xfId="45" applyNumberFormat="1" applyFont="1" applyFill="1" applyBorder="1" applyAlignment="1">
      <alignment horizontal="right" vertical="center"/>
    </xf>
    <xf numFmtId="167" fontId="11" fillId="6" borderId="25" xfId="47" applyNumberFormat="1" applyFont="1" applyFill="1" applyBorder="1" applyAlignment="1">
      <alignment horizontal="right" vertical="center"/>
    </xf>
    <xf numFmtId="0" fontId="11" fillId="5" borderId="22" xfId="41" applyFont="1" applyFill="1" applyBorder="1" applyAlignment="1">
      <alignment horizontal="left" vertical="top" wrapText="1"/>
    </xf>
    <xf numFmtId="166" fontId="11" fillId="5" borderId="23" xfId="42" applyNumberFormat="1" applyFont="1" applyFill="1" applyBorder="1" applyAlignment="1">
      <alignment horizontal="right" vertical="center"/>
    </xf>
    <xf numFmtId="165" fontId="11" fillId="5" borderId="24" xfId="43" applyNumberFormat="1" applyFont="1" applyFill="1" applyBorder="1" applyAlignment="1">
      <alignment horizontal="right" vertical="center"/>
    </xf>
    <xf numFmtId="166" fontId="11" fillId="5" borderId="24" xfId="44" applyNumberFormat="1" applyFont="1" applyFill="1" applyBorder="1" applyAlignment="1">
      <alignment horizontal="right" vertical="center"/>
    </xf>
    <xf numFmtId="167" fontId="11" fillId="5" borderId="24" xfId="45" applyNumberFormat="1" applyFont="1" applyFill="1" applyBorder="1" applyAlignment="1">
      <alignment horizontal="right" vertical="center"/>
    </xf>
    <xf numFmtId="167" fontId="11" fillId="5" borderId="25" xfId="47" applyNumberFormat="1" applyFont="1" applyFill="1" applyBorder="1" applyAlignment="1">
      <alignment horizontal="right" vertical="center"/>
    </xf>
    <xf numFmtId="0" fontId="11" fillId="0" borderId="24" xfId="48" applyFont="1" applyFill="1" applyBorder="1" applyAlignment="1">
      <alignment horizontal="left" vertical="center" wrapText="1"/>
    </xf>
    <xf numFmtId="0" fontId="11" fillId="0" borderId="25" xfId="49" applyFont="1" applyFill="1" applyBorder="1" applyAlignment="1">
      <alignment horizontal="left" vertical="center" wrapText="1"/>
    </xf>
    <xf numFmtId="0" fontId="11" fillId="0" borderId="26" xfId="50" applyFont="1" applyFill="1" applyBorder="1" applyAlignment="1">
      <alignment horizontal="left" vertical="top" wrapText="1"/>
    </xf>
    <xf numFmtId="166" fontId="11" fillId="0" borderId="27" xfId="51" applyNumberFormat="1" applyFont="1" applyFill="1" applyBorder="1" applyAlignment="1">
      <alignment horizontal="right" vertical="center"/>
    </xf>
    <xf numFmtId="165" fontId="11" fillId="0" borderId="28" xfId="52" applyNumberFormat="1" applyFont="1" applyFill="1" applyBorder="1" applyAlignment="1">
      <alignment horizontal="right" vertical="center"/>
    </xf>
    <xf numFmtId="0" fontId="11" fillId="0" borderId="28" xfId="53" applyFont="1" applyFill="1" applyBorder="1" applyAlignment="1">
      <alignment horizontal="left" vertical="center" wrapText="1"/>
    </xf>
    <xf numFmtId="0" fontId="11" fillId="0" borderId="29" xfId="54" applyFont="1" applyFill="1" applyBorder="1" applyAlignment="1">
      <alignment horizontal="left" vertical="center" wrapText="1"/>
    </xf>
    <xf numFmtId="166" fontId="0" fillId="0" borderId="0" xfId="0" applyNumberFormat="1"/>
  </cellXfs>
  <cellStyles count="1799">
    <cellStyle name="Normal" xfId="0" builtinId="0"/>
    <cellStyle name="Normal 2" xfId="1"/>
    <cellStyle name="Normal 3" xfId="55"/>
    <cellStyle name="style1391031656711" xfId="56"/>
    <cellStyle name="style1391031656742" xfId="57"/>
    <cellStyle name="style1391031656779" xfId="58"/>
    <cellStyle name="style1391031656819" xfId="59"/>
    <cellStyle name="style1391031656858" xfId="60"/>
    <cellStyle name="style1391031656909" xfId="61"/>
    <cellStyle name="style1391031656946" xfId="62"/>
    <cellStyle name="style1391031657158" xfId="63"/>
    <cellStyle name="style1391031657479" xfId="64"/>
    <cellStyle name="style1391031657513" xfId="65"/>
    <cellStyle name="style1391031657547" xfId="66"/>
    <cellStyle name="style1391031657584" xfId="67"/>
    <cellStyle name="style1391031657619" xfId="68"/>
    <cellStyle name="style1391031657650" xfId="69"/>
    <cellStyle name="style1391031657762" xfId="70"/>
    <cellStyle name="style1391031657802" xfId="71"/>
    <cellStyle name="style1391031657840" xfId="72"/>
    <cellStyle name="style1391031657988" xfId="73"/>
    <cellStyle name="style1391031658015" xfId="74"/>
    <cellStyle name="style1391031658053" xfId="75"/>
    <cellStyle name="style1391031658122" xfId="76"/>
    <cellStyle name="style1391031658147" xfId="77"/>
    <cellStyle name="style1391031658182" xfId="78"/>
    <cellStyle name="style1391031658314" xfId="79"/>
    <cellStyle name="style1391031658706" xfId="80"/>
    <cellStyle name="style1391031658755" xfId="81"/>
    <cellStyle name="style1391031658855" xfId="82"/>
    <cellStyle name="style1391031658887" xfId="83"/>
    <cellStyle name="style1391031658917" xfId="84"/>
    <cellStyle name="style1391031658940" xfId="85"/>
    <cellStyle name="style1391031658992" xfId="86"/>
    <cellStyle name="style1391031659017" xfId="87"/>
    <cellStyle name="style1391031659039" xfId="88"/>
    <cellStyle name="style1391031659100" xfId="89"/>
    <cellStyle name="style1391031659229" xfId="90"/>
    <cellStyle name="style1391031659261" xfId="91"/>
    <cellStyle name="style1411158262124" xfId="92"/>
    <cellStyle name="style1411158262161" xfId="93"/>
    <cellStyle name="style1411158262200" xfId="94"/>
    <cellStyle name="style1411158262244" xfId="95"/>
    <cellStyle name="style1411158262280" xfId="96"/>
    <cellStyle name="style1411158262886" xfId="97"/>
    <cellStyle name="style1411158262989" xfId="98"/>
    <cellStyle name="style1411158263023" xfId="99"/>
    <cellStyle name="style1411158263059" xfId="100"/>
    <cellStyle name="style1411158263095" xfId="101"/>
    <cellStyle name="style1411158263122" xfId="102"/>
    <cellStyle name="style1411158263453" xfId="103"/>
    <cellStyle name="style1411158263480" xfId="104"/>
    <cellStyle name="style1411158263514" xfId="105"/>
    <cellStyle name="style1411158263585" xfId="106"/>
    <cellStyle name="style1411158263611" xfId="107"/>
    <cellStyle name="style1411158263643" xfId="108"/>
    <cellStyle name="style1411158263705" xfId="109"/>
    <cellStyle name="style1411158263729" xfId="110"/>
    <cellStyle name="style1411158263761" xfId="111"/>
    <cellStyle name="style1411158263786" xfId="112"/>
    <cellStyle name="style1411158263832" xfId="113"/>
    <cellStyle name="style1411158263891" xfId="114"/>
    <cellStyle name="style1411158264417" xfId="115"/>
    <cellStyle name="style1411158264557" xfId="116"/>
    <cellStyle name="style1411158264585" xfId="117"/>
    <cellStyle name="style1411158264607" xfId="118"/>
    <cellStyle name="style1411158264631" xfId="119"/>
    <cellStyle name="style1411158264655" xfId="120"/>
    <cellStyle name="style1411158264694" xfId="121"/>
    <cellStyle name="style1411158264719" xfId="122"/>
    <cellStyle name="style1411158264744" xfId="123"/>
    <cellStyle name="style1411158264787" xfId="124"/>
    <cellStyle name="style1411158264809" xfId="125"/>
    <cellStyle name="style1411158264846" xfId="126"/>
    <cellStyle name="style1411158264962" xfId="127"/>
    <cellStyle name="style1411158264984" xfId="128"/>
    <cellStyle name="style1433531280461" xfId="129"/>
    <cellStyle name="style1433531280793" xfId="130"/>
    <cellStyle name="style1433531281126" xfId="131"/>
    <cellStyle name="style1433531281167" xfId="132"/>
    <cellStyle name="style1433531281198" xfId="133"/>
    <cellStyle name="style1433531281236" xfId="134"/>
    <cellStyle name="style1433531281277" xfId="135"/>
    <cellStyle name="style1433531281313" xfId="136"/>
    <cellStyle name="style1433531281346" xfId="137"/>
    <cellStyle name="style1433531281378" xfId="138"/>
    <cellStyle name="style1433531281414" xfId="139"/>
    <cellStyle name="style1433531281448" xfId="140"/>
    <cellStyle name="style1433531281476" xfId="141"/>
    <cellStyle name="style1433531281514" xfId="142"/>
    <cellStyle name="style1433531281550" xfId="143"/>
    <cellStyle name="style1433531281589" xfId="144"/>
    <cellStyle name="style1433531281619" xfId="145"/>
    <cellStyle name="style1433531281668" xfId="146"/>
    <cellStyle name="style1433531281699" xfId="147"/>
    <cellStyle name="style1433531281728" xfId="148"/>
    <cellStyle name="style1433531281758" xfId="149"/>
    <cellStyle name="style1433531281793" xfId="150"/>
    <cellStyle name="style1433531281828" xfId="151"/>
    <cellStyle name="style1433531281854" xfId="152"/>
    <cellStyle name="style1456276981412" xfId="153"/>
    <cellStyle name="style1456276981452" xfId="154"/>
    <cellStyle name="style1456276981490" xfId="155"/>
    <cellStyle name="style1456276981538" xfId="156"/>
    <cellStyle name="style1456276981585" xfId="157"/>
    <cellStyle name="style1456276981643" xfId="158"/>
    <cellStyle name="style1456276981696" xfId="159"/>
    <cellStyle name="style1456276981744" xfId="160"/>
    <cellStyle name="style1456276981792" xfId="161"/>
    <cellStyle name="style1456276981837" xfId="162"/>
    <cellStyle name="style1456276981897" xfId="163"/>
    <cellStyle name="style1456276981966" xfId="164"/>
    <cellStyle name="style1456276982017" xfId="165"/>
    <cellStyle name="style1456276982051" xfId="166"/>
    <cellStyle name="style1456276982166" xfId="167"/>
    <cellStyle name="style1456276982200" xfId="168"/>
    <cellStyle name="style1456276982234" xfId="169"/>
    <cellStyle name="style1456276982278" xfId="170"/>
    <cellStyle name="style1456276982324" xfId="171"/>
    <cellStyle name="style1456276982514" xfId="172"/>
    <cellStyle name="style1456276982559" xfId="173"/>
    <cellStyle name="style1456276982607" xfId="174"/>
    <cellStyle name="style1456276982657" xfId="175"/>
    <cellStyle name="style1456276982705" xfId="176"/>
    <cellStyle name="style1456276982811" xfId="177"/>
    <cellStyle name="style1456276982897" xfId="178"/>
    <cellStyle name="style1456276982983" xfId="179"/>
    <cellStyle name="style1456276983073" xfId="180"/>
    <cellStyle name="style1456276983162" xfId="181"/>
    <cellStyle name="style1456276983208" xfId="182"/>
    <cellStyle name="style1456276983256" xfId="183"/>
    <cellStyle name="style1456276983303" xfId="184"/>
    <cellStyle name="style1456276983408" xfId="185"/>
    <cellStyle name="style1456276983440" xfId="186"/>
    <cellStyle name="style1456276983484" xfId="187"/>
    <cellStyle name="style1456276983531" xfId="188"/>
    <cellStyle name="style1456276983575" xfId="189"/>
    <cellStyle name="style1456276983625" xfId="190"/>
    <cellStyle name="style1456276983866" xfId="191"/>
    <cellStyle name="style1456276983908" xfId="192"/>
    <cellStyle name="style1456276983941" xfId="193"/>
    <cellStyle name="style1456276983972" xfId="194"/>
    <cellStyle name="style1456276984004" xfId="195"/>
    <cellStyle name="style1456276984073" xfId="196"/>
    <cellStyle name="style1456276984143" xfId="197"/>
    <cellStyle name="style1456276984176" xfId="198"/>
    <cellStyle name="style1456276984342" xfId="199"/>
    <cellStyle name="style1456276984404" xfId="200"/>
    <cellStyle name="style1456276984509" xfId="201"/>
    <cellStyle name="style1456276984570" xfId="202"/>
    <cellStyle name="style1456276984629" xfId="203"/>
    <cellStyle name="style1456276985063" xfId="204"/>
    <cellStyle name="style1456276986387" xfId="205"/>
    <cellStyle name="style1456276986428" xfId="206"/>
    <cellStyle name="style1456276986458" xfId="207"/>
    <cellStyle name="style1456276987588" xfId="208"/>
    <cellStyle name="style1456276987618" xfId="209"/>
    <cellStyle name="style1456276987648" xfId="210"/>
    <cellStyle name="style1456276987705" xfId="211"/>
    <cellStyle name="style1456276987741" xfId="212"/>
    <cellStyle name="style1456276987781" xfId="213"/>
    <cellStyle name="style1456276987820" xfId="214"/>
    <cellStyle name="style1456276987880" xfId="215"/>
    <cellStyle name="style1456276987910" xfId="216"/>
    <cellStyle name="style1456276987939" xfId="217"/>
    <cellStyle name="style1456276987978" xfId="218"/>
    <cellStyle name="style1456276988154" xfId="219"/>
    <cellStyle name="style1456276991919" xfId="220"/>
    <cellStyle name="style1456276991955" xfId="221"/>
    <cellStyle name="style1492537951750" xfId="222"/>
    <cellStyle name="style1492537951794" xfId="223"/>
    <cellStyle name="style1492537951841" xfId="224"/>
    <cellStyle name="style1492537952035" xfId="225"/>
    <cellStyle name="style1492537952084" xfId="226"/>
    <cellStyle name="style1492537952367" xfId="227"/>
    <cellStyle name="style1492537952427" xfId="228"/>
    <cellStyle name="style1492537952474" xfId="229"/>
    <cellStyle name="style1492537952528" xfId="230"/>
    <cellStyle name="style1492537952562" xfId="231"/>
    <cellStyle name="style1492537952604" xfId="232"/>
    <cellStyle name="style1492537952645" xfId="233"/>
    <cellStyle name="style1492537952679" xfId="234"/>
    <cellStyle name="style1492537952724" xfId="235"/>
    <cellStyle name="style1492537952771" xfId="236"/>
    <cellStyle name="style1492537952833" xfId="237"/>
    <cellStyle name="style1492537952867" xfId="238"/>
    <cellStyle name="style1492537952903" xfId="239"/>
    <cellStyle name="style1492537952942" xfId="240"/>
    <cellStyle name="style1492537952988" xfId="241"/>
    <cellStyle name="style1492537953037" xfId="242"/>
    <cellStyle name="style1492537953073" xfId="243"/>
    <cellStyle name="style1492537953110" xfId="244"/>
    <cellStyle name="style1492537953160" xfId="245"/>
    <cellStyle name="style1492537953219" xfId="246"/>
    <cellStyle name="style1492537953270" xfId="247"/>
    <cellStyle name="style1492537953309" xfId="248"/>
    <cellStyle name="style1492537953356" xfId="249"/>
    <cellStyle name="style1492537953392" xfId="250"/>
    <cellStyle name="style1492537953426" xfId="251"/>
    <cellStyle name="style1492537953464" xfId="252"/>
    <cellStyle name="style1492537953509" xfId="253"/>
    <cellStyle name="style1492537953557" xfId="254"/>
    <cellStyle name="style1492537953593" xfId="255"/>
    <cellStyle name="style1492537953880" xfId="256"/>
    <cellStyle name="style1492542202935" xfId="257"/>
    <cellStyle name="style1492542203741" xfId="258"/>
    <cellStyle name="style1492542203783" xfId="259"/>
    <cellStyle name="style1492542203816" xfId="260"/>
    <cellStyle name="style1492542203864" xfId="261"/>
    <cellStyle name="style1492542203930" xfId="262"/>
    <cellStyle name="style1492542203978" xfId="263"/>
    <cellStyle name="style1492542204013" xfId="264"/>
    <cellStyle name="style1492542204048" xfId="265"/>
    <cellStyle name="style1492542204081" xfId="266"/>
    <cellStyle name="style1492542204124" xfId="267"/>
    <cellStyle name="style1492542204168" xfId="268"/>
    <cellStyle name="style1492542204202" xfId="269"/>
    <cellStyle name="style1492542204237" xfId="270"/>
    <cellStyle name="style1492542204284" xfId="271"/>
    <cellStyle name="style1492542204330" xfId="272"/>
    <cellStyle name="style1492542204386" xfId="273"/>
    <cellStyle name="style1492542204420" xfId="274"/>
    <cellStyle name="style1492542204453" xfId="275"/>
    <cellStyle name="style1492542204499" xfId="276"/>
    <cellStyle name="style1492542204532" xfId="277"/>
    <cellStyle name="style1492542204568" xfId="278"/>
    <cellStyle name="style1492542204610" xfId="279"/>
    <cellStyle name="style1492542204653" xfId="280"/>
    <cellStyle name="style1492542204689" xfId="281"/>
    <cellStyle name="style1492542204735" xfId="282"/>
    <cellStyle name="style1492542205347" xfId="283"/>
    <cellStyle name="style1492548772963" xfId="29"/>
    <cellStyle name="style1492548773689" xfId="30"/>
    <cellStyle name="style1492548773725" xfId="31"/>
    <cellStyle name="style1492548773755" xfId="32"/>
    <cellStyle name="style1492548773794" xfId="33"/>
    <cellStyle name="style1492548773836" xfId="34"/>
    <cellStyle name="style1492548773876" xfId="35"/>
    <cellStyle name="style1492548773908" xfId="41"/>
    <cellStyle name="style1492548773940" xfId="50"/>
    <cellStyle name="style1492548773972" xfId="36"/>
    <cellStyle name="style1492548774011" xfId="37"/>
    <cellStyle name="style1492548774065" xfId="38"/>
    <cellStyle name="style1492548774095" xfId="39"/>
    <cellStyle name="style1492548774126" xfId="40"/>
    <cellStyle name="style1492548774165" xfId="42"/>
    <cellStyle name="style1492548774205" xfId="43"/>
    <cellStyle name="style1492548774244" xfId="44"/>
    <cellStyle name="style1492548774274" xfId="45"/>
    <cellStyle name="style1492548774304" xfId="46"/>
    <cellStyle name="style1492548774345" xfId="47"/>
    <cellStyle name="style1492548774382" xfId="48"/>
    <cellStyle name="style1492548774413" xfId="49"/>
    <cellStyle name="style1492548774444" xfId="51"/>
    <cellStyle name="style1492548774484" xfId="52"/>
    <cellStyle name="style1492548774537" xfId="53"/>
    <cellStyle name="style1492548774567" xfId="54"/>
    <cellStyle name="style1492551153594" xfId="2"/>
    <cellStyle name="style1492551154236" xfId="3"/>
    <cellStyle name="style1492551154271" xfId="4"/>
    <cellStyle name="style1492551154300" xfId="5"/>
    <cellStyle name="style1492551154338" xfId="6"/>
    <cellStyle name="style1492551154378" xfId="7"/>
    <cellStyle name="style1492551154416" xfId="8"/>
    <cellStyle name="style1492551154445" xfId="14"/>
    <cellStyle name="style1492551154477" xfId="23"/>
    <cellStyle name="style1492551154519" xfId="9"/>
    <cellStyle name="style1492551154560" xfId="10"/>
    <cellStyle name="style1492551154599" xfId="11"/>
    <cellStyle name="style1492551154629" xfId="12"/>
    <cellStyle name="style1492551154658" xfId="13"/>
    <cellStyle name="style1492551154705" xfId="15"/>
    <cellStyle name="style1492551154746" xfId="16"/>
    <cellStyle name="style1492551154787" xfId="17"/>
    <cellStyle name="style1492551154818" xfId="18"/>
    <cellStyle name="style1492551154849" xfId="19"/>
    <cellStyle name="style1492551154893" xfId="20"/>
    <cellStyle name="style1492551154926" xfId="21"/>
    <cellStyle name="style1492551154955" xfId="22"/>
    <cellStyle name="style1492551154985" xfId="24"/>
    <cellStyle name="style1492551155035" xfId="25"/>
    <cellStyle name="style1492551155073" xfId="26"/>
    <cellStyle name="style1492551155102" xfId="27"/>
    <cellStyle name="style1492551155140" xfId="28"/>
    <cellStyle name="style1492552176487" xfId="284"/>
    <cellStyle name="style1492552177120" xfId="285"/>
    <cellStyle name="style1492552177155" xfId="286"/>
    <cellStyle name="style1492552177184" xfId="287"/>
    <cellStyle name="style1492552177222" xfId="288"/>
    <cellStyle name="style1492552177261" xfId="289"/>
    <cellStyle name="style1492552177299" xfId="290"/>
    <cellStyle name="style1492552177328" xfId="291"/>
    <cellStyle name="style1492552177359" xfId="292"/>
    <cellStyle name="style1492552177394" xfId="293"/>
    <cellStyle name="style1492552177433" xfId="294"/>
    <cellStyle name="style1492552177471" xfId="295"/>
    <cellStyle name="style1492552177500" xfId="296"/>
    <cellStyle name="style1492552177529" xfId="297"/>
    <cellStyle name="style1492552177568" xfId="298"/>
    <cellStyle name="style1492552177606" xfId="299"/>
    <cellStyle name="style1492552177645" xfId="300"/>
    <cellStyle name="style1492552177674" xfId="301"/>
    <cellStyle name="style1492552177704" xfId="302"/>
    <cellStyle name="style1492552177744" xfId="303"/>
    <cellStyle name="style1492552177778" xfId="304"/>
    <cellStyle name="style1492552177807" xfId="305"/>
    <cellStyle name="style1492552177838" xfId="306"/>
    <cellStyle name="style1492552177875" xfId="307"/>
    <cellStyle name="style1492552177913" xfId="308"/>
    <cellStyle name="style1492552177951" xfId="309"/>
    <cellStyle name="style1492552177989" xfId="310"/>
    <cellStyle name="style1492552822846" xfId="311"/>
    <cellStyle name="style1492552822926" xfId="312"/>
    <cellStyle name="style1492552822965" xfId="313"/>
    <cellStyle name="style1492552823004" xfId="314"/>
    <cellStyle name="style1492552823048" xfId="315"/>
    <cellStyle name="style1492552823087" xfId="316"/>
    <cellStyle name="style1492552823332" xfId="317"/>
    <cellStyle name="style1492552823367" xfId="318"/>
    <cellStyle name="style1492552823435" xfId="319"/>
    <cellStyle name="style1492552823554" xfId="320"/>
    <cellStyle name="style1492552823675" xfId="321"/>
    <cellStyle name="style1492552823736" xfId="322"/>
    <cellStyle name="style1492552823836" xfId="323"/>
    <cellStyle name="style1492552823869" xfId="324"/>
    <cellStyle name="style1492552823907" xfId="325"/>
    <cellStyle name="style1492552823947" xfId="326"/>
    <cellStyle name="style1492552823986" xfId="327"/>
    <cellStyle name="style1492552824024" xfId="328"/>
    <cellStyle name="style1492552824063" xfId="329"/>
    <cellStyle name="style1492552825114" xfId="330"/>
    <cellStyle name="style1492552825143" xfId="331"/>
    <cellStyle name="style1492552825172" xfId="332"/>
    <cellStyle name="style1492552825201" xfId="333"/>
    <cellStyle name="style1492552825230" xfId="334"/>
    <cellStyle name="style1492552825259" xfId="335"/>
    <cellStyle name="style1492552825288" xfId="336"/>
    <cellStyle name="style1492552825317" xfId="337"/>
    <cellStyle name="style1492552825347" xfId="338"/>
    <cellStyle name="style1492552825375" xfId="339"/>
    <cellStyle name="style1492552825404" xfId="340"/>
    <cellStyle name="style1492552825433" xfId="341"/>
    <cellStyle name="style1492552825463" xfId="342"/>
    <cellStyle name="style1492552825517" xfId="343"/>
    <cellStyle name="style1492552825553" xfId="344"/>
    <cellStyle name="style1492552825586" xfId="345"/>
    <cellStyle name="style1492552825617" xfId="346"/>
    <cellStyle name="style1492552825646" xfId="347"/>
    <cellStyle name="style1492552825675" xfId="348"/>
    <cellStyle name="style1492552825704" xfId="349"/>
    <cellStyle name="style1492552825769" xfId="350"/>
    <cellStyle name="style1492552825803" xfId="351"/>
    <cellStyle name="style1492552825889" xfId="352"/>
    <cellStyle name="style1492552825928" xfId="353"/>
    <cellStyle name="style1492633250753" xfId="354"/>
    <cellStyle name="style1492633250826" xfId="355"/>
    <cellStyle name="style1492633250864" xfId="356"/>
    <cellStyle name="style1492633250901" xfId="357"/>
    <cellStyle name="style1492633250940" xfId="358"/>
    <cellStyle name="style1492633250986" xfId="359"/>
    <cellStyle name="style1492633251192" xfId="360"/>
    <cellStyle name="style1492633251226" xfId="361"/>
    <cellStyle name="style1492633251292" xfId="362"/>
    <cellStyle name="style1492633251406" xfId="363"/>
    <cellStyle name="style1492633251527" xfId="364"/>
    <cellStyle name="style1492633251564" xfId="365"/>
    <cellStyle name="style1492633251691" xfId="366"/>
    <cellStyle name="style1492633251729" xfId="367"/>
    <cellStyle name="style1492633251767" xfId="368"/>
    <cellStyle name="style1492633251805" xfId="369"/>
    <cellStyle name="style1492633251842" xfId="370"/>
    <cellStyle name="style1492633251879" xfId="371"/>
    <cellStyle name="style1492633251997" xfId="372"/>
    <cellStyle name="style1492633252026" xfId="373"/>
    <cellStyle name="style1492633252055" xfId="374"/>
    <cellStyle name="style1492633252167" xfId="375"/>
    <cellStyle name="style1492633252195" xfId="376"/>
    <cellStyle name="style1492633252224" xfId="377"/>
    <cellStyle name="style1492633252261" xfId="378"/>
    <cellStyle name="style1492633252290" xfId="379"/>
    <cellStyle name="style1492633252364" xfId="380"/>
    <cellStyle name="style1492633252392" xfId="381"/>
    <cellStyle name="style1492633252420" xfId="382"/>
    <cellStyle name="style1492633252461" xfId="383"/>
    <cellStyle name="style1492633252542" xfId="384"/>
    <cellStyle name="style1492633253132" xfId="385"/>
    <cellStyle name="style1492633253162" xfId="386"/>
    <cellStyle name="style1492633253195" xfId="387"/>
    <cellStyle name="style1492633253227" xfId="388"/>
    <cellStyle name="style1492633253255" xfId="389"/>
    <cellStyle name="style1492633253286" xfId="390"/>
    <cellStyle name="style1492633253316" xfId="391"/>
    <cellStyle name="style1492633253355" xfId="392"/>
    <cellStyle name="style1492633253390" xfId="393"/>
    <cellStyle name="style1492633253419" xfId="394"/>
    <cellStyle name="style1492633253448" xfId="395"/>
    <cellStyle name="style1492633253482" xfId="396"/>
    <cellStyle name="style1492711339842" xfId="397"/>
    <cellStyle name="style1492711340484" xfId="398"/>
    <cellStyle name="style1492711340518" xfId="399"/>
    <cellStyle name="style1492711340546" xfId="400"/>
    <cellStyle name="style1492711340583" xfId="401"/>
    <cellStyle name="style1492711340620" xfId="402"/>
    <cellStyle name="style1492711340657" xfId="403"/>
    <cellStyle name="style1492711340685" xfId="404"/>
    <cellStyle name="style1492711340714" xfId="405"/>
    <cellStyle name="style1492711340742" xfId="406"/>
    <cellStyle name="style1492711340800" xfId="407"/>
    <cellStyle name="style1492711340839" xfId="408"/>
    <cellStyle name="style1492711340869" xfId="409"/>
    <cellStyle name="style1492711340899" xfId="410"/>
    <cellStyle name="style1492711340938" xfId="411"/>
    <cellStyle name="style1492711340974" xfId="412"/>
    <cellStyle name="style1492711341012" xfId="413"/>
    <cellStyle name="style1492711341040" xfId="414"/>
    <cellStyle name="style1492711341068" xfId="415"/>
    <cellStyle name="style1492711341106" xfId="416"/>
    <cellStyle name="style1492711341136" xfId="417"/>
    <cellStyle name="style1492711341164" xfId="418"/>
    <cellStyle name="style1492711341193" xfId="419"/>
    <cellStyle name="style1492711341230" xfId="420"/>
    <cellStyle name="style1492711341266" xfId="421"/>
    <cellStyle name="style1492711341317" xfId="422"/>
    <cellStyle name="style1492711341396" xfId="423"/>
    <cellStyle name="style1492711341462" xfId="424"/>
    <cellStyle name="style1492711341491" xfId="425"/>
    <cellStyle name="style1492711341520" xfId="426"/>
    <cellStyle name="style1492711341550" xfId="427"/>
    <cellStyle name="style1492712400442" xfId="428"/>
    <cellStyle name="style1492712401131" xfId="429"/>
    <cellStyle name="style1492712401166" xfId="430"/>
    <cellStyle name="style1492712401194" xfId="431"/>
    <cellStyle name="style1492712401255" xfId="432"/>
    <cellStyle name="style1492712401304" xfId="433"/>
    <cellStyle name="style1492712401349" xfId="434"/>
    <cellStyle name="style1492712401378" xfId="435"/>
    <cellStyle name="style1492712401416" xfId="436"/>
    <cellStyle name="style1492712401456" xfId="437"/>
    <cellStyle name="style1492712401501" xfId="438"/>
    <cellStyle name="style1492712401543" xfId="439"/>
    <cellStyle name="style1492712401572" xfId="440"/>
    <cellStyle name="style1492712401603" xfId="441"/>
    <cellStyle name="style1492712401645" xfId="442"/>
    <cellStyle name="style1492712401698" xfId="443"/>
    <cellStyle name="style1492712401769" xfId="444"/>
    <cellStyle name="style1492712401799" xfId="445"/>
    <cellStyle name="style1492712401829" xfId="446"/>
    <cellStyle name="style1492712401871" xfId="447"/>
    <cellStyle name="style1492712401901" xfId="448"/>
    <cellStyle name="style1492712401935" xfId="449"/>
    <cellStyle name="style1492712401963" xfId="450"/>
    <cellStyle name="style1492712402000" xfId="451"/>
    <cellStyle name="style1492712402037" xfId="452"/>
    <cellStyle name="style1492712402065" xfId="453"/>
    <cellStyle name="style1492712973861" xfId="454"/>
    <cellStyle name="style1492712974711" xfId="455"/>
    <cellStyle name="style1492712974745" xfId="456"/>
    <cellStyle name="style1492712974773" xfId="457"/>
    <cellStyle name="style1492712974811" xfId="458"/>
    <cellStyle name="style1492712974848" xfId="459"/>
    <cellStyle name="style1492712974885" xfId="460"/>
    <cellStyle name="style1492712974918" xfId="461"/>
    <cellStyle name="style1492712974947" xfId="462"/>
    <cellStyle name="style1492712974976" xfId="463"/>
    <cellStyle name="style1492712975013" xfId="464"/>
    <cellStyle name="style1492712975049" xfId="465"/>
    <cellStyle name="style1492712975078" xfId="466"/>
    <cellStyle name="style1492712975106" xfId="467"/>
    <cellStyle name="style1492712975144" xfId="468"/>
    <cellStyle name="style1492712975181" xfId="469"/>
    <cellStyle name="style1492712975219" xfId="470"/>
    <cellStyle name="style1492712975253" xfId="471"/>
    <cellStyle name="style1492712975282" xfId="472"/>
    <cellStyle name="style1492712975319" xfId="473"/>
    <cellStyle name="style1492712975349" xfId="474"/>
    <cellStyle name="style1492712975377" xfId="475"/>
    <cellStyle name="style1492712975405" xfId="476"/>
    <cellStyle name="style1492712975442" xfId="477"/>
    <cellStyle name="style1492712975479" xfId="478"/>
    <cellStyle name="style1492712975507" xfId="479"/>
    <cellStyle name="style1492713742444" xfId="480"/>
    <cellStyle name="style1492713743081" xfId="481"/>
    <cellStyle name="style1492713743114" xfId="482"/>
    <cellStyle name="style1492713743142" xfId="483"/>
    <cellStyle name="style1492713743179" xfId="484"/>
    <cellStyle name="style1492713743216" xfId="485"/>
    <cellStyle name="style1492713743253" xfId="486"/>
    <cellStyle name="style1492713743281" xfId="487"/>
    <cellStyle name="style1492713743310" xfId="488"/>
    <cellStyle name="style1492713743345" xfId="489"/>
    <cellStyle name="style1492713743384" xfId="490"/>
    <cellStyle name="style1492713743421" xfId="491"/>
    <cellStyle name="style1492713743450" xfId="492"/>
    <cellStyle name="style1492713743478" xfId="493"/>
    <cellStyle name="style1492713743515" xfId="494"/>
    <cellStyle name="style1492713743551" xfId="495"/>
    <cellStyle name="style1492713743588" xfId="496"/>
    <cellStyle name="style1492713743617" xfId="497"/>
    <cellStyle name="style1492713743644" xfId="498"/>
    <cellStyle name="style1492713743682" xfId="499"/>
    <cellStyle name="style1492713743719" xfId="500"/>
    <cellStyle name="style1492713743747" xfId="501"/>
    <cellStyle name="style1492713743776" xfId="502"/>
    <cellStyle name="style1492713743813" xfId="503"/>
    <cellStyle name="style1492713743850" xfId="504"/>
    <cellStyle name="style1492713743878" xfId="505"/>
    <cellStyle name="style1492715151179" xfId="506"/>
    <cellStyle name="style1492715151842" xfId="507"/>
    <cellStyle name="style1492715151875" xfId="508"/>
    <cellStyle name="style1492715151904" xfId="509"/>
    <cellStyle name="style1492715151941" xfId="510"/>
    <cellStyle name="style1492715151978" xfId="511"/>
    <cellStyle name="style1492715152015" xfId="512"/>
    <cellStyle name="style1492715152055" xfId="513"/>
    <cellStyle name="style1492715152083" xfId="514"/>
    <cellStyle name="style1492715152112" xfId="515"/>
    <cellStyle name="style1492715152148" xfId="516"/>
    <cellStyle name="style1492715152185" xfId="517"/>
    <cellStyle name="style1492715152214" xfId="518"/>
    <cellStyle name="style1492715152250" xfId="519"/>
    <cellStyle name="style1492715152287" xfId="520"/>
    <cellStyle name="style1492715152325" xfId="521"/>
    <cellStyle name="style1492715152353" xfId="522"/>
    <cellStyle name="style1492715152381" xfId="523"/>
    <cellStyle name="style1492715152418" xfId="524"/>
    <cellStyle name="style1492715152465" xfId="525"/>
    <cellStyle name="style1492715152494" xfId="526"/>
    <cellStyle name="style1492715152522" xfId="527"/>
    <cellStyle name="style1492715152550" xfId="528"/>
    <cellStyle name="style1492715152587" xfId="529"/>
    <cellStyle name="style1492715152624" xfId="530"/>
    <cellStyle name="style1492715152652" xfId="531"/>
    <cellStyle name="style1492715152696" xfId="532"/>
    <cellStyle name="style1492723343765" xfId="533"/>
    <cellStyle name="style1492723343840" xfId="534"/>
    <cellStyle name="style1492723343878" xfId="535"/>
    <cellStyle name="style1492723343916" xfId="536"/>
    <cellStyle name="style1492723343955" xfId="537"/>
    <cellStyle name="style1492723343993" xfId="538"/>
    <cellStyle name="style1492723344220" xfId="539"/>
    <cellStyle name="style1492723344254" xfId="540"/>
    <cellStyle name="style1492723344320" xfId="541"/>
    <cellStyle name="style1492723344433" xfId="542"/>
    <cellStyle name="style1492723344546" xfId="543"/>
    <cellStyle name="style1492723344587" xfId="544"/>
    <cellStyle name="style1492723344718" xfId="545"/>
    <cellStyle name="style1492723344776" xfId="546"/>
    <cellStyle name="style1492723344815" xfId="547"/>
    <cellStyle name="style1492723344852" xfId="548"/>
    <cellStyle name="style1492723344892" xfId="549"/>
    <cellStyle name="style1492723344929" xfId="550"/>
    <cellStyle name="style1492723344968" xfId="551"/>
    <cellStyle name="style1492723345042" xfId="552"/>
    <cellStyle name="style1492723345070" xfId="553"/>
    <cellStyle name="style1492723345099" xfId="554"/>
    <cellStyle name="style1492723345137" xfId="555"/>
    <cellStyle name="style1492723345211" xfId="556"/>
    <cellStyle name="style1492723345239" xfId="557"/>
    <cellStyle name="style1492723345288" xfId="558"/>
    <cellStyle name="style1492723345325" xfId="559"/>
    <cellStyle name="style1492723345354" xfId="560"/>
    <cellStyle name="style1492723345428" xfId="561"/>
    <cellStyle name="style1492723345456" xfId="562"/>
    <cellStyle name="style1492723345484" xfId="563"/>
    <cellStyle name="style1492723345522" xfId="564"/>
    <cellStyle name="style1492723345552" xfId="565"/>
    <cellStyle name="style1492723345626" xfId="566"/>
    <cellStyle name="style1492723345654" xfId="567"/>
    <cellStyle name="style1492723346207" xfId="568"/>
    <cellStyle name="style1492723346258" xfId="569"/>
    <cellStyle name="style1492723346288" xfId="570"/>
    <cellStyle name="style1492723346319" xfId="571"/>
    <cellStyle name="style1492723346348" xfId="572"/>
    <cellStyle name="style1492723346376" xfId="573"/>
    <cellStyle name="style1492723346406" xfId="574"/>
    <cellStyle name="style1492723346434" xfId="575"/>
    <cellStyle name="style1492723346499" xfId="576"/>
    <cellStyle name="style1492723346531" xfId="577"/>
    <cellStyle name="style1492723346559" xfId="578"/>
    <cellStyle name="style1492723346588" xfId="579"/>
    <cellStyle name="style1492723346621" xfId="580"/>
    <cellStyle name="style1492723346659" xfId="581"/>
    <cellStyle name="style1492723346895" xfId="582"/>
    <cellStyle name="style1492723346923" xfId="583"/>
    <cellStyle name="style1492723346961" xfId="584"/>
    <cellStyle name="style1492738504706" xfId="585"/>
    <cellStyle name="style1492738504739" xfId="586"/>
    <cellStyle name="style1492738505391" xfId="587"/>
    <cellStyle name="style1492738505425" xfId="588"/>
    <cellStyle name="style1492738505453" xfId="589"/>
    <cellStyle name="style1492738505491" xfId="590"/>
    <cellStyle name="style1492738505528" xfId="591"/>
    <cellStyle name="style1492738505565" xfId="592"/>
    <cellStyle name="style1492738505593" xfId="593"/>
    <cellStyle name="style1492738505622" xfId="594"/>
    <cellStyle name="style1492738505650" xfId="595"/>
    <cellStyle name="style1492738505704" xfId="596"/>
    <cellStyle name="style1492738505745" xfId="597"/>
    <cellStyle name="style1492738505775" xfId="598"/>
    <cellStyle name="style1492738505804" xfId="599"/>
    <cellStyle name="style1492738505842" xfId="600"/>
    <cellStyle name="style1492738505878" xfId="601"/>
    <cellStyle name="style1492738505915" xfId="602"/>
    <cellStyle name="style1492738505943" xfId="603"/>
    <cellStyle name="style1492738505971" xfId="604"/>
    <cellStyle name="style1492738506009" xfId="605"/>
    <cellStyle name="style1492738506037" xfId="606"/>
    <cellStyle name="style1492738506065" xfId="607"/>
    <cellStyle name="style1492738506094" xfId="608"/>
    <cellStyle name="style1492738506131" xfId="609"/>
    <cellStyle name="style1492738506167" xfId="610"/>
    <cellStyle name="style1492738506195" xfId="611"/>
    <cellStyle name="style1492738506259" xfId="612"/>
    <cellStyle name="style1492739603015" xfId="613"/>
    <cellStyle name="style1492739603045" xfId="614"/>
    <cellStyle name="style1492739603114" xfId="615"/>
    <cellStyle name="style1492739603151" xfId="616"/>
    <cellStyle name="style1492739603190" xfId="617"/>
    <cellStyle name="style1492739603229" xfId="618"/>
    <cellStyle name="style1492739603285" xfId="619"/>
    <cellStyle name="style1492739603490" xfId="620"/>
    <cellStyle name="style1492739603524" xfId="621"/>
    <cellStyle name="style1492739603588" xfId="622"/>
    <cellStyle name="style1492739603700" xfId="623"/>
    <cellStyle name="style1492739603812" xfId="624"/>
    <cellStyle name="style1492739603849" xfId="625"/>
    <cellStyle name="style1492739603988" xfId="626"/>
    <cellStyle name="style1492739604025" xfId="627"/>
    <cellStyle name="style1492739604062" xfId="628"/>
    <cellStyle name="style1492739604099" xfId="629"/>
    <cellStyle name="style1492739604136" xfId="630"/>
    <cellStyle name="style1492739604173" xfId="631"/>
    <cellStyle name="style1492739604285" xfId="632"/>
    <cellStyle name="style1492739604313" xfId="633"/>
    <cellStyle name="style1492739604341" xfId="634"/>
    <cellStyle name="style1492739604378" xfId="635"/>
    <cellStyle name="style1492739604451" xfId="636"/>
    <cellStyle name="style1492739604495" xfId="637"/>
    <cellStyle name="style1492739604524" xfId="638"/>
    <cellStyle name="style1492739604561" xfId="639"/>
    <cellStyle name="style1492739604590" xfId="640"/>
    <cellStyle name="style1492739604666" xfId="641"/>
    <cellStyle name="style1492739604694" xfId="642"/>
    <cellStyle name="style1492739604722" xfId="643"/>
    <cellStyle name="style1492739604761" xfId="644"/>
    <cellStyle name="style1492739604835" xfId="645"/>
    <cellStyle name="style1492739604863" xfId="646"/>
    <cellStyle name="style1492739605419" xfId="647"/>
    <cellStyle name="style1492739605447" xfId="648"/>
    <cellStyle name="style1492739605478" xfId="649"/>
    <cellStyle name="style1492739605508" xfId="650"/>
    <cellStyle name="style1492739605537" xfId="651"/>
    <cellStyle name="style1492739605565" xfId="652"/>
    <cellStyle name="style1492739605595" xfId="653"/>
    <cellStyle name="style1492739605623" xfId="654"/>
    <cellStyle name="style1492739605687" xfId="655"/>
    <cellStyle name="style1492739605761" xfId="656"/>
    <cellStyle name="style1492739605789" xfId="657"/>
    <cellStyle name="style1492739605818" xfId="658"/>
    <cellStyle name="style1492739605850" xfId="659"/>
    <cellStyle name="style1492739605926" xfId="660"/>
    <cellStyle name="style1492739605981" xfId="661"/>
    <cellStyle name="style1492740155662" xfId="662"/>
    <cellStyle name="style1492740155695" xfId="663"/>
    <cellStyle name="style1492740155775" xfId="664"/>
    <cellStyle name="style1492740155815" xfId="665"/>
    <cellStyle name="style1492740155854" xfId="666"/>
    <cellStyle name="style1492740155895" xfId="667"/>
    <cellStyle name="style1492740155932" xfId="668"/>
    <cellStyle name="style1492740156155" xfId="669"/>
    <cellStyle name="style1492740156190" xfId="670"/>
    <cellStyle name="style1492740156256" xfId="671"/>
    <cellStyle name="style1492740156370" xfId="672"/>
    <cellStyle name="style1492740156484" xfId="673"/>
    <cellStyle name="style1492740156521" xfId="674"/>
    <cellStyle name="style1492740156645" xfId="675"/>
    <cellStyle name="style1492740156682" xfId="676"/>
    <cellStyle name="style1492740156720" xfId="677"/>
    <cellStyle name="style1492740156757" xfId="678"/>
    <cellStyle name="style1492740156795" xfId="679"/>
    <cellStyle name="style1492740156843" xfId="680"/>
    <cellStyle name="style1492740156954" xfId="681"/>
    <cellStyle name="style1492740156982" xfId="682"/>
    <cellStyle name="style1492740157010" xfId="683"/>
    <cellStyle name="style1492740157047" xfId="684"/>
    <cellStyle name="style1492740157120" xfId="685"/>
    <cellStyle name="style1492740157147" xfId="686"/>
    <cellStyle name="style1492740157175" xfId="687"/>
    <cellStyle name="style1492740157212" xfId="688"/>
    <cellStyle name="style1492740157240" xfId="689"/>
    <cellStyle name="style1492740157312" xfId="690"/>
    <cellStyle name="style1492740157340" xfId="691"/>
    <cellStyle name="style1492740157368" xfId="692"/>
    <cellStyle name="style1492740157407" xfId="693"/>
    <cellStyle name="style1492740157492" xfId="694"/>
    <cellStyle name="style1492740157520" xfId="695"/>
    <cellStyle name="style1492740158058" xfId="696"/>
    <cellStyle name="style1492740158086" xfId="697"/>
    <cellStyle name="style1492740158117" xfId="698"/>
    <cellStyle name="style1492740158158" xfId="699"/>
    <cellStyle name="style1492740158187" xfId="700"/>
    <cellStyle name="style1492740158214" xfId="701"/>
    <cellStyle name="style1492740158246" xfId="702"/>
    <cellStyle name="style1492740158277" xfId="703"/>
    <cellStyle name="style1492740158340" xfId="704"/>
    <cellStyle name="style1492740158403" xfId="705"/>
    <cellStyle name="style1492740158434" xfId="706"/>
    <cellStyle name="style1492740158466" xfId="707"/>
    <cellStyle name="style1492740158499" xfId="708"/>
    <cellStyle name="style1492740158573" xfId="709"/>
    <cellStyle name="style1492740158628" xfId="710"/>
    <cellStyle name="style1492789970427" xfId="711"/>
    <cellStyle name="style1492789970497" xfId="712"/>
    <cellStyle name="style1492789970533" xfId="713"/>
    <cellStyle name="style1492789970569" xfId="714"/>
    <cellStyle name="style1492789970607" xfId="715"/>
    <cellStyle name="style1492789970644" xfId="716"/>
    <cellStyle name="style1492789970863" xfId="717"/>
    <cellStyle name="style1492789970896" xfId="718"/>
    <cellStyle name="style1492789970959" xfId="719"/>
    <cellStyle name="style1492789971068" xfId="720"/>
    <cellStyle name="style1492789971179" xfId="721"/>
    <cellStyle name="style1492789971215" xfId="722"/>
    <cellStyle name="style1492789971323" xfId="723"/>
    <cellStyle name="style1492789971359" xfId="724"/>
    <cellStyle name="style1492789971396" xfId="725"/>
    <cellStyle name="style1492789971432" xfId="726"/>
    <cellStyle name="style1492789971467" xfId="727"/>
    <cellStyle name="style1492789971503" xfId="728"/>
    <cellStyle name="style1492789971611" xfId="729"/>
    <cellStyle name="style1492789971638" xfId="730"/>
    <cellStyle name="style1492789971773" xfId="731"/>
    <cellStyle name="style1492789971800" xfId="732"/>
    <cellStyle name="style1492789971828" xfId="733"/>
    <cellStyle name="style1492789971866" xfId="734"/>
    <cellStyle name="style1492789971896" xfId="735"/>
    <cellStyle name="style1492789971988" xfId="736"/>
    <cellStyle name="style1492789972016" xfId="737"/>
    <cellStyle name="style1492789972043" xfId="738"/>
    <cellStyle name="style1492789972152" xfId="739"/>
    <cellStyle name="style1492789972736" xfId="740"/>
    <cellStyle name="style1492789972764" xfId="741"/>
    <cellStyle name="style1492789972791" xfId="742"/>
    <cellStyle name="style1492789972822" xfId="743"/>
    <cellStyle name="style1492789972852" xfId="744"/>
    <cellStyle name="style1492789972879" xfId="745"/>
    <cellStyle name="style1492789972907" xfId="746"/>
    <cellStyle name="style1492789972935" xfId="747"/>
    <cellStyle name="style1492789972962" xfId="748"/>
    <cellStyle name="style1492789973000" xfId="749"/>
    <cellStyle name="style1492789973031" xfId="750"/>
    <cellStyle name="style1492789973069" xfId="751"/>
    <cellStyle name="style1492789973101" xfId="752"/>
    <cellStyle name="style1492793756893" xfId="753"/>
    <cellStyle name="style1492793756959" xfId="754"/>
    <cellStyle name="style1492793756996" xfId="755"/>
    <cellStyle name="style1492793757033" xfId="756"/>
    <cellStyle name="style1492793757073" xfId="757"/>
    <cellStyle name="style1492793757112" xfId="758"/>
    <cellStyle name="style1492793757320" xfId="759"/>
    <cellStyle name="style1492793757353" xfId="760"/>
    <cellStyle name="style1492793757417" xfId="761"/>
    <cellStyle name="style1492793757544" xfId="762"/>
    <cellStyle name="style1492793757653" xfId="763"/>
    <cellStyle name="style1492793757689" xfId="764"/>
    <cellStyle name="style1492793757782" xfId="765"/>
    <cellStyle name="style1492793757820" xfId="766"/>
    <cellStyle name="style1492793757856" xfId="767"/>
    <cellStyle name="style1492793757893" xfId="768"/>
    <cellStyle name="style1492793757928" xfId="769"/>
    <cellStyle name="style1492793757964" xfId="770"/>
    <cellStyle name="style1492793758074" xfId="771"/>
    <cellStyle name="style1492793758100" xfId="772"/>
    <cellStyle name="style1492793758127" xfId="773"/>
    <cellStyle name="style1492793758249" xfId="774"/>
    <cellStyle name="style1492793758278" xfId="775"/>
    <cellStyle name="style1492793758304" xfId="776"/>
    <cellStyle name="style1492793758339" xfId="777"/>
    <cellStyle name="style1492793758367" xfId="778"/>
    <cellStyle name="style1492793758437" xfId="779"/>
    <cellStyle name="style1492793758464" xfId="780"/>
    <cellStyle name="style1492793758491" xfId="781"/>
    <cellStyle name="style1492793758527" xfId="782"/>
    <cellStyle name="style1492793758625" xfId="783"/>
    <cellStyle name="style1492793759214" xfId="784"/>
    <cellStyle name="style1492793759242" xfId="785"/>
    <cellStyle name="style1492793759273" xfId="786"/>
    <cellStyle name="style1492793759303" xfId="787"/>
    <cellStyle name="style1492793759332" xfId="788"/>
    <cellStyle name="style1492793759360" xfId="789"/>
    <cellStyle name="style1492793759389" xfId="790"/>
    <cellStyle name="style1492793759417" xfId="791"/>
    <cellStyle name="style1492793759444" xfId="792"/>
    <cellStyle name="style1492793759481" xfId="793"/>
    <cellStyle name="style1492793759587" xfId="794"/>
    <cellStyle name="style1492793759619" xfId="795"/>
    <cellStyle name="style1492795051954" xfId="796"/>
    <cellStyle name="style1492795052533" xfId="797"/>
    <cellStyle name="style1492795052565" xfId="798"/>
    <cellStyle name="style1492795052591" xfId="799"/>
    <cellStyle name="style1492795052626" xfId="800"/>
    <cellStyle name="style1492795052661" xfId="801"/>
    <cellStyle name="style1492795052696" xfId="802"/>
    <cellStyle name="style1492795052722" xfId="803"/>
    <cellStyle name="style1492795052749" xfId="804"/>
    <cellStyle name="style1492795052777" xfId="805"/>
    <cellStyle name="style1492795052812" xfId="806"/>
    <cellStyle name="style1492795052855" xfId="807"/>
    <cellStyle name="style1492795052881" xfId="808"/>
    <cellStyle name="style1492795052911" xfId="809"/>
    <cellStyle name="style1492795052946" xfId="810"/>
    <cellStyle name="style1492795052981" xfId="811"/>
    <cellStyle name="style1492795053016" xfId="812"/>
    <cellStyle name="style1492795053043" xfId="813"/>
    <cellStyle name="style1492795053070" xfId="814"/>
    <cellStyle name="style1492795053106" xfId="815"/>
    <cellStyle name="style1492795053132" xfId="816"/>
    <cellStyle name="style1492795053159" xfId="817"/>
    <cellStyle name="style1492795053194" xfId="818"/>
    <cellStyle name="style1492795053229" xfId="819"/>
    <cellStyle name="style1492795053255" xfId="820"/>
    <cellStyle name="style1492800175236" xfId="821"/>
    <cellStyle name="style1492800175820" xfId="822"/>
    <cellStyle name="style1492800175852" xfId="823"/>
    <cellStyle name="style1492800175878" xfId="824"/>
    <cellStyle name="style1492800175913" xfId="825"/>
    <cellStyle name="style1492800175949" xfId="826"/>
    <cellStyle name="style1492800175986" xfId="827"/>
    <cellStyle name="style1492800176013" xfId="828"/>
    <cellStyle name="style1492800176040" xfId="829"/>
    <cellStyle name="style1492800176067" xfId="830"/>
    <cellStyle name="style1492800176102" xfId="831"/>
    <cellStyle name="style1492800176136" xfId="832"/>
    <cellStyle name="style1492800176165" xfId="833"/>
    <cellStyle name="style1492800176191" xfId="834"/>
    <cellStyle name="style1492800176227" xfId="835"/>
    <cellStyle name="style1492800176261" xfId="836"/>
    <cellStyle name="style1492800176296" xfId="837"/>
    <cellStyle name="style1492800176342" xfId="838"/>
    <cellStyle name="style1492800176369" xfId="839"/>
    <cellStyle name="style1492800176405" xfId="840"/>
    <cellStyle name="style1492800176432" xfId="841"/>
    <cellStyle name="style1492800176458" xfId="842"/>
    <cellStyle name="style1492800176485" xfId="843"/>
    <cellStyle name="style1492800176521" xfId="844"/>
    <cellStyle name="style1492800176555" xfId="845"/>
    <cellStyle name="style1492800176581" xfId="846"/>
    <cellStyle name="style1492802186633" xfId="847"/>
    <cellStyle name="style1492802187366" xfId="848"/>
    <cellStyle name="style1492802187393" xfId="849"/>
    <cellStyle name="style1492802187421" xfId="850"/>
    <cellStyle name="style1492802187721" xfId="851"/>
    <cellStyle name="style1492802187756" xfId="852"/>
    <cellStyle name="style1492802188017" xfId="853"/>
    <cellStyle name="style1492802188050" xfId="854"/>
    <cellStyle name="style1492802188077" xfId="855"/>
    <cellStyle name="style1492802188112" xfId="856"/>
    <cellStyle name="style1492802188148" xfId="857"/>
    <cellStyle name="style1492802188185" xfId="858"/>
    <cellStyle name="style1492802188212" xfId="859"/>
    <cellStyle name="style1492802188238" xfId="860"/>
    <cellStyle name="style1492802188296" xfId="861"/>
    <cellStyle name="style1492802188322" xfId="862"/>
    <cellStyle name="style1492802188350" xfId="863"/>
    <cellStyle name="style1492802188378" xfId="864"/>
    <cellStyle name="style1492802188405" xfId="865"/>
    <cellStyle name="style1492802188434" xfId="866"/>
    <cellStyle name="style1492802188463" xfId="867"/>
    <cellStyle name="style1492802188494" xfId="868"/>
    <cellStyle name="style1492802188523" xfId="869"/>
    <cellStyle name="style1492802188551" xfId="870"/>
    <cellStyle name="style1492802188581" xfId="871"/>
    <cellStyle name="style1492802188641" xfId="872"/>
    <cellStyle name="style1492802337391" xfId="873"/>
    <cellStyle name="style1492802338187" xfId="874"/>
    <cellStyle name="style1492802338219" xfId="875"/>
    <cellStyle name="style1492802338245" xfId="876"/>
    <cellStyle name="style1492802338280" xfId="877"/>
    <cellStyle name="style1492802338316" xfId="878"/>
    <cellStyle name="style1492802338352" xfId="879"/>
    <cellStyle name="style1492802338379" xfId="880"/>
    <cellStyle name="style1492802338406" xfId="881"/>
    <cellStyle name="style1492802338433" xfId="882"/>
    <cellStyle name="style1492802338467" xfId="883"/>
    <cellStyle name="style1492802338509" xfId="884"/>
    <cellStyle name="style1492802338536" xfId="885"/>
    <cellStyle name="style1492802338571" xfId="886"/>
    <cellStyle name="style1492802338606" xfId="887"/>
    <cellStyle name="style1492802338641" xfId="888"/>
    <cellStyle name="style1492802338667" xfId="889"/>
    <cellStyle name="style1492802338694" xfId="890"/>
    <cellStyle name="style1492802338729" xfId="891"/>
    <cellStyle name="style1492802338756" xfId="892"/>
    <cellStyle name="style1492802338783" xfId="893"/>
    <cellStyle name="style1492802338809" xfId="894"/>
    <cellStyle name="style1492802338843" xfId="895"/>
    <cellStyle name="style1492802338879" xfId="896"/>
    <cellStyle name="style1492802338913" xfId="897"/>
    <cellStyle name="style1492802338940" xfId="898"/>
    <cellStyle name="style1492802339012" xfId="899"/>
    <cellStyle name="style1492803338908" xfId="900"/>
    <cellStyle name="style1492803339485" xfId="901"/>
    <cellStyle name="style1492803339516" xfId="902"/>
    <cellStyle name="style1492803339543" xfId="903"/>
    <cellStyle name="style1492803339578" xfId="904"/>
    <cellStyle name="style1492803339622" xfId="905"/>
    <cellStyle name="style1492803339657" xfId="906"/>
    <cellStyle name="style1492803339684" xfId="907"/>
    <cellStyle name="style1492803339711" xfId="908"/>
    <cellStyle name="style1492803339738" xfId="909"/>
    <cellStyle name="style1492803339772" xfId="910"/>
    <cellStyle name="style1492803339807" xfId="911"/>
    <cellStyle name="style1492803339833" xfId="912"/>
    <cellStyle name="style1492803339860" xfId="913"/>
    <cellStyle name="style1492803339895" xfId="914"/>
    <cellStyle name="style1492803339930" xfId="915"/>
    <cellStyle name="style1492803339965" xfId="916"/>
    <cellStyle name="style1492803339992" xfId="917"/>
    <cellStyle name="style1492803340018" xfId="918"/>
    <cellStyle name="style1492803340064" xfId="919"/>
    <cellStyle name="style1492803340091" xfId="920"/>
    <cellStyle name="style1492803340118" xfId="921"/>
    <cellStyle name="style1492803340153" xfId="922"/>
    <cellStyle name="style1492803340188" xfId="923"/>
    <cellStyle name="style1492803340214" xfId="924"/>
    <cellStyle name="style1492804949385" xfId="925"/>
    <cellStyle name="style1492804950200" xfId="926"/>
    <cellStyle name="style1492804950235" xfId="927"/>
    <cellStyle name="style1492804950263" xfId="928"/>
    <cellStyle name="style1492804950299" xfId="929"/>
    <cellStyle name="style1492804950334" xfId="930"/>
    <cellStyle name="style1492804950368" xfId="931"/>
    <cellStyle name="style1492804950395" xfId="932"/>
    <cellStyle name="style1492804950421" xfId="933"/>
    <cellStyle name="style1492804950448" xfId="934"/>
    <cellStyle name="style1492804950483" xfId="935"/>
    <cellStyle name="style1492804950520" xfId="936"/>
    <cellStyle name="style1492804950546" xfId="937"/>
    <cellStyle name="style1492804950572" xfId="938"/>
    <cellStyle name="style1492804950607" xfId="939"/>
    <cellStyle name="style1492804950642" xfId="940"/>
    <cellStyle name="style1492804950685" xfId="941"/>
    <cellStyle name="style1492804950711" xfId="942"/>
    <cellStyle name="style1492804950737" xfId="943"/>
    <cellStyle name="style1492804950772" xfId="944"/>
    <cellStyle name="style1492804950800" xfId="945"/>
    <cellStyle name="style1492804950826" xfId="946"/>
    <cellStyle name="style1492804950852" xfId="947"/>
    <cellStyle name="style1492804950887" xfId="948"/>
    <cellStyle name="style1492804950921" xfId="949"/>
    <cellStyle name="style1492804950947" xfId="950"/>
    <cellStyle name="style1492805908742" xfId="951"/>
    <cellStyle name="style1492805908803" xfId="952"/>
    <cellStyle name="style1492805908838" xfId="953"/>
    <cellStyle name="style1492805908873" xfId="954"/>
    <cellStyle name="style1492805908910" xfId="955"/>
    <cellStyle name="style1492805908949" xfId="956"/>
    <cellStyle name="style1492805909148" xfId="957"/>
    <cellStyle name="style1492805909180" xfId="958"/>
    <cellStyle name="style1492805909309" xfId="959"/>
    <cellStyle name="style1492805909415" xfId="960"/>
    <cellStyle name="style1492805909449" xfId="961"/>
    <cellStyle name="style1492805909539" xfId="962"/>
    <cellStyle name="style1492805909574" xfId="963"/>
    <cellStyle name="style1492805909609" xfId="964"/>
    <cellStyle name="style1492805909645" xfId="965"/>
    <cellStyle name="style1492805909681" xfId="966"/>
    <cellStyle name="style1492805909717" xfId="967"/>
    <cellStyle name="style1492805909838" xfId="968"/>
    <cellStyle name="style1492805909864" xfId="969"/>
    <cellStyle name="style1492805909891" xfId="970"/>
    <cellStyle name="style1492805909995" xfId="971"/>
    <cellStyle name="style1492805910022" xfId="972"/>
    <cellStyle name="style1492805910048" xfId="973"/>
    <cellStyle name="style1492805910153" xfId="974"/>
    <cellStyle name="style1492805910179" xfId="975"/>
    <cellStyle name="style1492805910206" xfId="976"/>
    <cellStyle name="style1492805910319" xfId="977"/>
    <cellStyle name="style1492805910880" xfId="978"/>
    <cellStyle name="style1492805910906" xfId="979"/>
    <cellStyle name="style1492805910933" xfId="980"/>
    <cellStyle name="style1492805910961" xfId="981"/>
    <cellStyle name="style1492805910989" xfId="982"/>
    <cellStyle name="style1492805911032" xfId="983"/>
    <cellStyle name="style1492805911059" xfId="984"/>
    <cellStyle name="style1492805911087" xfId="985"/>
    <cellStyle name="style1492805911113" xfId="986"/>
    <cellStyle name="style1492805911139" xfId="987"/>
    <cellStyle name="style1492805911169" xfId="988"/>
    <cellStyle name="style1492805911205" xfId="989"/>
    <cellStyle name="style1492805911231" xfId="990"/>
    <cellStyle name="style1492805911258" xfId="991"/>
    <cellStyle name="style1492805911285" xfId="992"/>
    <cellStyle name="style1492805911311" xfId="993"/>
    <cellStyle name="style1492805911337" xfId="994"/>
    <cellStyle name="style1492805911366" xfId="995"/>
    <cellStyle name="style1492805911395" xfId="996"/>
    <cellStyle name="style1492805911430" xfId="997"/>
    <cellStyle name="style1492805911466" xfId="998"/>
    <cellStyle name="style1492805911862" xfId="999"/>
    <cellStyle name="style1492805911890" xfId="1000"/>
    <cellStyle name="style1492805912021" xfId="1001"/>
    <cellStyle name="style1492806339727" xfId="1002"/>
    <cellStyle name="style1492806339793" xfId="1003"/>
    <cellStyle name="style1492806339830" xfId="1004"/>
    <cellStyle name="style1492806339868" xfId="1005"/>
    <cellStyle name="style1492806339916" xfId="1006"/>
    <cellStyle name="style1492806339952" xfId="1007"/>
    <cellStyle name="style1492806340148" xfId="1008"/>
    <cellStyle name="style1492806340183" xfId="1009"/>
    <cellStyle name="style1492806340308" xfId="1010"/>
    <cellStyle name="style1492806340340" xfId="1011"/>
    <cellStyle name="style1492806340366" xfId="1012"/>
    <cellStyle name="style1492806340401" xfId="1013"/>
    <cellStyle name="style1492806340436" xfId="1014"/>
    <cellStyle name="style1492806340472" xfId="1015"/>
    <cellStyle name="style1492806340498" xfId="1016"/>
    <cellStyle name="style1492806340535" xfId="1017"/>
    <cellStyle name="style1492806340562" xfId="1018"/>
    <cellStyle name="style1492806340597" xfId="1019"/>
    <cellStyle name="style1492806340633" xfId="1020"/>
    <cellStyle name="style1492806340660" xfId="1021"/>
    <cellStyle name="style1492806340688" xfId="1022"/>
    <cellStyle name="style1492806340724" xfId="1023"/>
    <cellStyle name="style1492806340759" xfId="1024"/>
    <cellStyle name="style1492806340793" xfId="1025"/>
    <cellStyle name="style1492806340820" xfId="1026"/>
    <cellStyle name="style1492806340846" xfId="1027"/>
    <cellStyle name="style1492806340883" xfId="1028"/>
    <cellStyle name="style1492806340911" xfId="1029"/>
    <cellStyle name="style1492806340937" xfId="1030"/>
    <cellStyle name="style1492806340964" xfId="1031"/>
    <cellStyle name="style1492806340998" xfId="1032"/>
    <cellStyle name="style1492806341033" xfId="1033"/>
    <cellStyle name="style1492806341059" xfId="1034"/>
    <cellStyle name="style1492806341274" xfId="1035"/>
    <cellStyle name="style1492806341309" xfId="1036"/>
    <cellStyle name="style1492806341343" xfId="1037"/>
    <cellStyle name="style1492806341554" xfId="1038"/>
    <cellStyle name="style1492806341581" xfId="1039"/>
    <cellStyle name="style1492806341607" xfId="1040"/>
    <cellStyle name="style1492806341697" xfId="1041"/>
    <cellStyle name="style1492806342222" xfId="1042"/>
    <cellStyle name="style1492806342250" xfId="1043"/>
    <cellStyle name="style1492806342296" xfId="1044"/>
    <cellStyle name="style1492806342345" xfId="1045"/>
    <cellStyle name="style1492806695346" xfId="1046"/>
    <cellStyle name="style1492806695412" xfId="1047"/>
    <cellStyle name="style1492806695449" xfId="1048"/>
    <cellStyle name="style1492806695485" xfId="1049"/>
    <cellStyle name="style1492806695522" xfId="1050"/>
    <cellStyle name="style1492806695558" xfId="1051"/>
    <cellStyle name="style1492806695750" xfId="1052"/>
    <cellStyle name="style1492806695781" xfId="1053"/>
    <cellStyle name="style1492806695946" xfId="1054"/>
    <cellStyle name="style1492806696341" xfId="1055"/>
    <cellStyle name="style1492806696376" xfId="1056"/>
    <cellStyle name="style1492806696489" xfId="1057"/>
    <cellStyle name="style1492806696524" xfId="1058"/>
    <cellStyle name="style1492806696558" xfId="1059"/>
    <cellStyle name="style1492806696593" xfId="1060"/>
    <cellStyle name="style1492806696627" xfId="1061"/>
    <cellStyle name="style1492806696662" xfId="1062"/>
    <cellStyle name="style1492806696765" xfId="1063"/>
    <cellStyle name="style1492806696791" xfId="1064"/>
    <cellStyle name="style1492806696817" xfId="1065"/>
    <cellStyle name="style1492806696920" xfId="1066"/>
    <cellStyle name="style1492806696955" xfId="1067"/>
    <cellStyle name="style1492806696981" xfId="1068"/>
    <cellStyle name="style1492806697016" xfId="1069"/>
    <cellStyle name="style1492806697043" xfId="1070"/>
    <cellStyle name="style1492806697112" xfId="1071"/>
    <cellStyle name="style1492806697138" xfId="1072"/>
    <cellStyle name="style1492806697164" xfId="1073"/>
    <cellStyle name="style1492806697269" xfId="1074"/>
    <cellStyle name="style1492806697799" xfId="1075"/>
    <cellStyle name="style1492806697826" xfId="1076"/>
    <cellStyle name="style1492806697855" xfId="1077"/>
    <cellStyle name="style1492806697884" xfId="1078"/>
    <cellStyle name="style1492806697910" xfId="1079"/>
    <cellStyle name="style1492806697937" xfId="1080"/>
    <cellStyle name="style1492806697963" xfId="1081"/>
    <cellStyle name="style1492806697989" xfId="1082"/>
    <cellStyle name="style1492806698021" xfId="1083"/>
    <cellStyle name="style1492806698049" xfId="1084"/>
    <cellStyle name="style1492806698079" xfId="1085"/>
    <cellStyle name="style1492806698114" xfId="1086"/>
    <cellStyle name="style1492806698149" xfId="1087"/>
    <cellStyle name="style1492806698175" xfId="1088"/>
    <cellStyle name="style1492806698200" xfId="1089"/>
    <cellStyle name="style1492806698226" xfId="1090"/>
    <cellStyle name="style1492806698252" xfId="1091"/>
    <cellStyle name="style1492806698594" xfId="1092"/>
    <cellStyle name="style1492806973495" xfId="1093"/>
    <cellStyle name="style1492806974105" xfId="1094"/>
    <cellStyle name="style1492806974136" xfId="1095"/>
    <cellStyle name="style1492806974162" xfId="1096"/>
    <cellStyle name="style1492806974196" xfId="1097"/>
    <cellStyle name="style1492806974232" xfId="1098"/>
    <cellStyle name="style1492806974276" xfId="1099"/>
    <cellStyle name="style1492806974302" xfId="1100"/>
    <cellStyle name="style1492806974329" xfId="1101"/>
    <cellStyle name="style1492806974356" xfId="1102"/>
    <cellStyle name="style1492806974390" xfId="1103"/>
    <cellStyle name="style1492806974424" xfId="1104"/>
    <cellStyle name="style1492806974451" xfId="1105"/>
    <cellStyle name="style1492806974477" xfId="1106"/>
    <cellStyle name="style1492806974512" xfId="1107"/>
    <cellStyle name="style1492806974546" xfId="1108"/>
    <cellStyle name="style1492806974580" xfId="1109"/>
    <cellStyle name="style1492806974607" xfId="1110"/>
    <cellStyle name="style1492806974636" xfId="1111"/>
    <cellStyle name="style1492806974671" xfId="1112"/>
    <cellStyle name="style1492806974699" xfId="1113"/>
    <cellStyle name="style1492806974726" xfId="1114"/>
    <cellStyle name="style1492806974753" xfId="1115"/>
    <cellStyle name="style1492806974788" xfId="1116"/>
    <cellStyle name="style1492806974831" xfId="1117"/>
    <cellStyle name="style1492806974857" xfId="1118"/>
    <cellStyle name="style1493056212963" xfId="1119"/>
    <cellStyle name="style1493056213031" xfId="1120"/>
    <cellStyle name="style1493056213065" xfId="1121"/>
    <cellStyle name="style1493056213101" xfId="1122"/>
    <cellStyle name="style1493056213140" xfId="1123"/>
    <cellStyle name="style1493056213206" xfId="1124"/>
    <cellStyle name="style1493056213415" xfId="1125"/>
    <cellStyle name="style1493056213449" xfId="1126"/>
    <cellStyle name="style1493056213513" xfId="1127"/>
    <cellStyle name="style1493056213565" xfId="1128"/>
    <cellStyle name="style1493056213643" xfId="1129"/>
    <cellStyle name="style1493056213751" xfId="1130"/>
    <cellStyle name="style1493056213791" xfId="1131"/>
    <cellStyle name="style1493056213890" xfId="1132"/>
    <cellStyle name="style1493056213928" xfId="1133"/>
    <cellStyle name="style1493056214304" xfId="1134"/>
    <cellStyle name="style1493056214357" xfId="1135"/>
    <cellStyle name="style1493056214398" xfId="1136"/>
    <cellStyle name="style1493056214434" xfId="1137"/>
    <cellStyle name="style1493056214544" xfId="1138"/>
    <cellStyle name="style1493056214570" xfId="1139"/>
    <cellStyle name="style1493056214597" xfId="1140"/>
    <cellStyle name="style1493056214709" xfId="1141"/>
    <cellStyle name="style1493056214744" xfId="1142"/>
    <cellStyle name="style1493056214771" xfId="1143"/>
    <cellStyle name="style1493056214808" xfId="1144"/>
    <cellStyle name="style1493056214836" xfId="1145"/>
    <cellStyle name="style1493056214905" xfId="1146"/>
    <cellStyle name="style1493056214932" xfId="1147"/>
    <cellStyle name="style1493056214959" xfId="1148"/>
    <cellStyle name="style1493056215003" xfId="1149"/>
    <cellStyle name="style1493056215106" xfId="1150"/>
    <cellStyle name="style1493056215689" xfId="1151"/>
    <cellStyle name="style1493056215725" xfId="1152"/>
    <cellStyle name="style1493056215756" xfId="1153"/>
    <cellStyle name="style1493056215788" xfId="1154"/>
    <cellStyle name="style1493056215822" xfId="1155"/>
    <cellStyle name="style1493056215849" xfId="1156"/>
    <cellStyle name="style1493056215878" xfId="1157"/>
    <cellStyle name="style1493056215905" xfId="1158"/>
    <cellStyle name="style1493056215932" xfId="1159"/>
    <cellStyle name="style1493056215971" xfId="1160"/>
    <cellStyle name="style1493056216006" xfId="1161"/>
    <cellStyle name="style1493056216035" xfId="1162"/>
    <cellStyle name="style1493056216064" xfId="1163"/>
    <cellStyle name="style1493056216094" xfId="1164"/>
    <cellStyle name="style1493056216241" xfId="1165"/>
    <cellStyle name="style1493056216393" xfId="1166"/>
    <cellStyle name="style1493057962664" xfId="1167"/>
    <cellStyle name="style1493057963288" xfId="1168"/>
    <cellStyle name="style1493057963320" xfId="1169"/>
    <cellStyle name="style1493057963346" xfId="1170"/>
    <cellStyle name="style1493057963381" xfId="1171"/>
    <cellStyle name="style1493057963416" xfId="1172"/>
    <cellStyle name="style1493057963458" xfId="1173"/>
    <cellStyle name="style1493057963484" xfId="1174"/>
    <cellStyle name="style1493057963511" xfId="1175"/>
    <cellStyle name="style1493057963538" xfId="1176"/>
    <cellStyle name="style1493057963572" xfId="1177"/>
    <cellStyle name="style1493057963608" xfId="1178"/>
    <cellStyle name="style1493057963635" xfId="1179"/>
    <cellStyle name="style1493057963661" xfId="1180"/>
    <cellStyle name="style1493057963696" xfId="1181"/>
    <cellStyle name="style1493057963730" xfId="1182"/>
    <cellStyle name="style1493057963764" xfId="1183"/>
    <cellStyle name="style1493057963790" xfId="1184"/>
    <cellStyle name="style1493057963861" xfId="1185"/>
    <cellStyle name="style1493057963888" xfId="1186"/>
    <cellStyle name="style1493057963914" xfId="1187"/>
    <cellStyle name="style1493057963941" xfId="1188"/>
    <cellStyle name="style1493057963975" xfId="1189"/>
    <cellStyle name="style1493057964010" xfId="1190"/>
    <cellStyle name="style1493057964037" xfId="1191"/>
    <cellStyle name="style1493059076880" xfId="1192"/>
    <cellStyle name="style1493059077505" xfId="1193"/>
    <cellStyle name="style1493059077536" xfId="1194"/>
    <cellStyle name="style1493059077562" xfId="1195"/>
    <cellStyle name="style1493059077597" xfId="1196"/>
    <cellStyle name="style1493059077632" xfId="1197"/>
    <cellStyle name="style1493059077667" xfId="1198"/>
    <cellStyle name="style1493059077693" xfId="1199"/>
    <cellStyle name="style1493059077720" xfId="1200"/>
    <cellStyle name="style1493059077746" xfId="1201"/>
    <cellStyle name="style1493059077781" xfId="1202"/>
    <cellStyle name="style1493059077817" xfId="1203"/>
    <cellStyle name="style1493059077844" xfId="1204"/>
    <cellStyle name="style1493059077870" xfId="1205"/>
    <cellStyle name="style1493059077905" xfId="1206"/>
    <cellStyle name="style1493059077941" xfId="1207"/>
    <cellStyle name="style1493059077975" xfId="1208"/>
    <cellStyle name="style1493059078012" xfId="1209"/>
    <cellStyle name="style1493059078039" xfId="1210"/>
    <cellStyle name="style1493059078074" xfId="1211"/>
    <cellStyle name="style1493059078128" xfId="1212"/>
    <cellStyle name="style1493059078155" xfId="1213"/>
    <cellStyle name="style1493059078182" xfId="1214"/>
    <cellStyle name="style1493059078216" xfId="1215"/>
    <cellStyle name="style1493059078251" xfId="1216"/>
    <cellStyle name="style1493059078277" xfId="1217"/>
    <cellStyle name="style1493063665176" xfId="1218"/>
    <cellStyle name="style1493063665241" xfId="1219"/>
    <cellStyle name="style1493063665307" xfId="1220"/>
    <cellStyle name="style1493063665342" xfId="1221"/>
    <cellStyle name="style1493063665378" xfId="1222"/>
    <cellStyle name="style1493063665413" xfId="1223"/>
    <cellStyle name="style1493063665621" xfId="1224"/>
    <cellStyle name="style1493063665654" xfId="1225"/>
    <cellStyle name="style1493063665715" xfId="1226"/>
    <cellStyle name="style1493063665794" xfId="1227"/>
    <cellStyle name="style1493063665848" xfId="1228"/>
    <cellStyle name="style1493063665955" xfId="1229"/>
    <cellStyle name="style1493063665989" xfId="1230"/>
    <cellStyle name="style1493063666079" xfId="1231"/>
    <cellStyle name="style1493063666114" xfId="1232"/>
    <cellStyle name="style1493063666149" xfId="1233"/>
    <cellStyle name="style1493063666506" xfId="1234"/>
    <cellStyle name="style1493063666541" xfId="1235"/>
    <cellStyle name="style1493063666575" xfId="1236"/>
    <cellStyle name="style1493063666685" xfId="1237"/>
    <cellStyle name="style1493063666711" xfId="1238"/>
    <cellStyle name="style1493063666737" xfId="1239"/>
    <cellStyle name="style1493063666841" xfId="1240"/>
    <cellStyle name="style1493063666867" xfId="1241"/>
    <cellStyle name="style1493063666893" xfId="1242"/>
    <cellStyle name="style1493063667006" xfId="1243"/>
    <cellStyle name="style1493063667033" xfId="1244"/>
    <cellStyle name="style1493063667059" xfId="1245"/>
    <cellStyle name="style1493063667173" xfId="1246"/>
    <cellStyle name="style1493063667731" xfId="1247"/>
    <cellStyle name="style1493063667758" xfId="1248"/>
    <cellStyle name="style1493063667785" xfId="1249"/>
    <cellStyle name="style1493063667812" xfId="1250"/>
    <cellStyle name="style1493063667839" xfId="1251"/>
    <cellStyle name="style1493063667875" xfId="1252"/>
    <cellStyle name="style1493063667901" xfId="1253"/>
    <cellStyle name="style1493063667928" xfId="1254"/>
    <cellStyle name="style1493063667963" xfId="1255"/>
    <cellStyle name="style1493063667989" xfId="1256"/>
    <cellStyle name="style1493063668024" xfId="1257"/>
    <cellStyle name="style1493063668059" xfId="1258"/>
    <cellStyle name="style1493063668089" xfId="1259"/>
    <cellStyle name="style1493063668192" xfId="1260"/>
    <cellStyle name="style1493063668222" xfId="1261"/>
    <cellStyle name="style1493063668249" xfId="1262"/>
    <cellStyle name="style1493063668393" xfId="1263"/>
    <cellStyle name="style1493063668547" xfId="1264"/>
    <cellStyle name="style1493063668582" xfId="1265"/>
    <cellStyle name="style1493063668608" xfId="1266"/>
    <cellStyle name="style1493063668635" xfId="1267"/>
    <cellStyle name="style1493063668661" xfId="1268"/>
    <cellStyle name="style1493063668687" xfId="1269"/>
    <cellStyle name="style1493064703012" xfId="1270"/>
    <cellStyle name="style1493064703896" xfId="1271"/>
    <cellStyle name="style1493064703929" xfId="1272"/>
    <cellStyle name="style1493064703956" xfId="1273"/>
    <cellStyle name="style1493064703998" xfId="1274"/>
    <cellStyle name="style1493064704035" xfId="1275"/>
    <cellStyle name="style1493064704073" xfId="1276"/>
    <cellStyle name="style1493064704099" xfId="1277"/>
    <cellStyle name="style1493064704126" xfId="1278"/>
    <cellStyle name="style1493064704154" xfId="1279"/>
    <cellStyle name="style1493064704188" xfId="1280"/>
    <cellStyle name="style1493064704223" xfId="1281"/>
    <cellStyle name="style1493064704249" xfId="1282"/>
    <cellStyle name="style1493064704275" xfId="1283"/>
    <cellStyle name="style1493064704310" xfId="1284"/>
    <cellStyle name="style1493064704345" xfId="1285"/>
    <cellStyle name="style1493064704380" xfId="1286"/>
    <cellStyle name="style1493064704407" xfId="1287"/>
    <cellStyle name="style1493064704433" xfId="1288"/>
    <cellStyle name="style1493064704478" xfId="1289"/>
    <cellStyle name="style1493064704505" xfId="1290"/>
    <cellStyle name="style1493064704532" xfId="1291"/>
    <cellStyle name="style1493064704567" xfId="1292"/>
    <cellStyle name="style1493064704602" xfId="1293"/>
    <cellStyle name="style1493064704628" xfId="1294"/>
    <cellStyle name="style1493222698507" xfId="1295"/>
    <cellStyle name="style1493222698682" xfId="1296"/>
    <cellStyle name="style1493222698989" xfId="1297"/>
    <cellStyle name="style1493222699021" xfId="1298"/>
    <cellStyle name="style1493222699437" xfId="1299"/>
    <cellStyle name="style1493222699474" xfId="1300"/>
    <cellStyle name="style1493222699509" xfId="1301"/>
    <cellStyle name="style1493222699543" xfId="1302"/>
    <cellStyle name="style1493222699730" xfId="1303"/>
    <cellStyle name="style1493222699763" xfId="1304"/>
    <cellStyle name="style1493222699789" xfId="1305"/>
    <cellStyle name="style1493222699893" xfId="1306"/>
    <cellStyle name="style1493222699919" xfId="1307"/>
    <cellStyle name="style1493222699981" xfId="1308"/>
    <cellStyle name="style1493222700008" xfId="1309"/>
    <cellStyle name="style1493222700097" xfId="1310"/>
    <cellStyle name="style1493222700123" xfId="1311"/>
    <cellStyle name="style1493222700185" xfId="1312"/>
    <cellStyle name="style1493222700240" xfId="1313"/>
    <cellStyle name="style1493222700990" xfId="1314"/>
    <cellStyle name="style1493222701020" xfId="1315"/>
    <cellStyle name="style1493222701099" xfId="1316"/>
    <cellStyle name="style1493222701179" xfId="1317"/>
    <cellStyle name="style1493222701234" xfId="1318"/>
    <cellStyle name="style1493222701306" xfId="1319"/>
    <cellStyle name="style1493222950791" xfId="1320"/>
    <cellStyle name="style1493222950859" xfId="1321"/>
    <cellStyle name="style1493222950894" xfId="1322"/>
    <cellStyle name="style1493222951345" xfId="1323"/>
    <cellStyle name="style1493222951382" xfId="1324"/>
    <cellStyle name="style1493222951416" xfId="1325"/>
    <cellStyle name="style1493222951611" xfId="1326"/>
    <cellStyle name="style1493222951642" xfId="1327"/>
    <cellStyle name="style1493222951704" xfId="1328"/>
    <cellStyle name="style1493222951819" xfId="1329"/>
    <cellStyle name="style1493222951942" xfId="1330"/>
    <cellStyle name="style1493222951977" xfId="1331"/>
    <cellStyle name="style1493222952067" xfId="1332"/>
    <cellStyle name="style1493222952103" xfId="1333"/>
    <cellStyle name="style1493222952140" xfId="1334"/>
    <cellStyle name="style1493222952191" xfId="1335"/>
    <cellStyle name="style1493222952227" xfId="1336"/>
    <cellStyle name="style1493222952262" xfId="1337"/>
    <cellStyle name="style1493222952396" xfId="1338"/>
    <cellStyle name="style1493222952423" xfId="1339"/>
    <cellStyle name="style1493222952449" xfId="1340"/>
    <cellStyle name="style1493222952555" xfId="1341"/>
    <cellStyle name="style1493222952581" xfId="1342"/>
    <cellStyle name="style1493222952608" xfId="1343"/>
    <cellStyle name="style1493222952644" xfId="1344"/>
    <cellStyle name="style1493222952671" xfId="1345"/>
    <cellStyle name="style1493222952740" xfId="1346"/>
    <cellStyle name="style1493222952766" xfId="1347"/>
    <cellStyle name="style1493222952808" xfId="1348"/>
    <cellStyle name="style1493222952844" xfId="1349"/>
    <cellStyle name="style1493222952968" xfId="1350"/>
    <cellStyle name="style1493222953596" xfId="1351"/>
    <cellStyle name="style1493222953623" xfId="1352"/>
    <cellStyle name="style1493222953653" xfId="1353"/>
    <cellStyle name="style1493222953679" xfId="1354"/>
    <cellStyle name="style1493222953708" xfId="1355"/>
    <cellStyle name="style1493222953735" xfId="1356"/>
    <cellStyle name="style1493222953761" xfId="1357"/>
    <cellStyle name="style1493222953787" xfId="1358"/>
    <cellStyle name="style1493222953813" xfId="1359"/>
    <cellStyle name="style1493222953847" xfId="1360"/>
    <cellStyle name="style1493222953941" xfId="1361"/>
    <cellStyle name="style1493222953970" xfId="1362"/>
    <cellStyle name="style1493224701031" xfId="1363"/>
    <cellStyle name="style1493224701062" xfId="1364"/>
    <cellStyle name="style1493224701138" xfId="1365"/>
    <cellStyle name="style1493224701175" xfId="1366"/>
    <cellStyle name="style1493224701210" xfId="1367"/>
    <cellStyle name="style1493224701246" xfId="1368"/>
    <cellStyle name="style1493224701280" xfId="1369"/>
    <cellStyle name="style1493224701474" xfId="1370"/>
    <cellStyle name="style1493224701875" xfId="1371"/>
    <cellStyle name="style1493224701990" xfId="1372"/>
    <cellStyle name="style1493224702097" xfId="1373"/>
    <cellStyle name="style1493224702132" xfId="1374"/>
    <cellStyle name="style1493224702239" xfId="1375"/>
    <cellStyle name="style1493224702276" xfId="1376"/>
    <cellStyle name="style1493224702323" xfId="1377"/>
    <cellStyle name="style1493224702360" xfId="1378"/>
    <cellStyle name="style1493224702395" xfId="1379"/>
    <cellStyle name="style1493224702449" xfId="1380"/>
    <cellStyle name="style1493224702555" xfId="1381"/>
    <cellStyle name="style1493224702581" xfId="1382"/>
    <cellStyle name="style1493224702607" xfId="1383"/>
    <cellStyle name="style1493224702718" xfId="1384"/>
    <cellStyle name="style1493224702744" xfId="1385"/>
    <cellStyle name="style1493224702770" xfId="1386"/>
    <cellStyle name="style1493224702874" xfId="1387"/>
    <cellStyle name="style1493224702901" xfId="1388"/>
    <cellStyle name="style1493224702935" xfId="1389"/>
    <cellStyle name="style1493224703064" xfId="1390"/>
    <cellStyle name="style1493224703674" xfId="1391"/>
    <cellStyle name="style1493224703701" xfId="1392"/>
    <cellStyle name="style1493224703727" xfId="1393"/>
    <cellStyle name="style1493224703755" xfId="1394"/>
    <cellStyle name="style1493224703782" xfId="1395"/>
    <cellStyle name="style1493224703817" xfId="1396"/>
    <cellStyle name="style1493224703846" xfId="1397"/>
    <cellStyle name="style1493224703874" xfId="1398"/>
    <cellStyle name="style1493224703900" xfId="1399"/>
    <cellStyle name="style1493224703926" xfId="1400"/>
    <cellStyle name="style1493224703963" xfId="1401"/>
    <cellStyle name="style1493224703999" xfId="1402"/>
    <cellStyle name="style1493224704026" xfId="1403"/>
    <cellStyle name="style1493224704071" xfId="1404"/>
    <cellStyle name="style1493224704105" xfId="1405"/>
    <cellStyle name="style1493224704132" xfId="1406"/>
    <cellStyle name="style1493224704163" xfId="1407"/>
    <cellStyle name="style1493224704191" xfId="1408"/>
    <cellStyle name="style1493224704221" xfId="1409"/>
    <cellStyle name="style1493224704256" xfId="1410"/>
    <cellStyle name="style1493224704291" xfId="1411"/>
    <cellStyle name="style1493224704636" xfId="1412"/>
    <cellStyle name="style1493224704675" xfId="1413"/>
    <cellStyle name="style1493224704704" xfId="1414"/>
    <cellStyle name="style1493224704736" xfId="1415"/>
    <cellStyle name="style1493224704773" xfId="1416"/>
    <cellStyle name="style1493226907269" xfId="1417"/>
    <cellStyle name="style1493226907308" xfId="1418"/>
    <cellStyle name="style1493226907905" xfId="1419"/>
    <cellStyle name="style1493226907937" xfId="1420"/>
    <cellStyle name="style1493226907963" xfId="1421"/>
    <cellStyle name="style1493226907997" xfId="1422"/>
    <cellStyle name="style1493226908033" xfId="1423"/>
    <cellStyle name="style1493226908068" xfId="1424"/>
    <cellStyle name="style1493226908094" xfId="1425"/>
    <cellStyle name="style1493226908121" xfId="1426"/>
    <cellStyle name="style1493226908149" xfId="1427"/>
    <cellStyle name="style1493226908194" xfId="1428"/>
    <cellStyle name="style1493226908248" xfId="1429"/>
    <cellStyle name="style1493226908273" xfId="1430"/>
    <cellStyle name="style1493226908300" xfId="1431"/>
    <cellStyle name="style1493226908337" xfId="1432"/>
    <cellStyle name="style1493226908370" xfId="1433"/>
    <cellStyle name="style1493226908419" xfId="1434"/>
    <cellStyle name="style1493226908445" xfId="1435"/>
    <cellStyle name="style1493226908472" xfId="1436"/>
    <cellStyle name="style1493226908511" xfId="1437"/>
    <cellStyle name="style1493226908540" xfId="1438"/>
    <cellStyle name="style1493226908566" xfId="1439"/>
    <cellStyle name="style1493226908592" xfId="1440"/>
    <cellStyle name="style1493226908626" xfId="1441"/>
    <cellStyle name="style1493226908661" xfId="1442"/>
    <cellStyle name="style1493226908687" xfId="1443"/>
    <cellStyle name="style1493232224808" xfId="1444"/>
    <cellStyle name="style1493232224841" xfId="1445"/>
    <cellStyle name="style1493232225454" xfId="1446"/>
    <cellStyle name="style1493232225485" xfId="1447"/>
    <cellStyle name="style1493232225511" xfId="1448"/>
    <cellStyle name="style1493232225546" xfId="1449"/>
    <cellStyle name="style1493232225581" xfId="1450"/>
    <cellStyle name="style1493232225615" xfId="1451"/>
    <cellStyle name="style1493232225641" xfId="1452"/>
    <cellStyle name="style1493232225668" xfId="1453"/>
    <cellStyle name="style1493232225696" xfId="1454"/>
    <cellStyle name="style1493232225730" xfId="1455"/>
    <cellStyle name="style1493232225765" xfId="1456"/>
    <cellStyle name="style1493232225802" xfId="1457"/>
    <cellStyle name="style1493232225828" xfId="1458"/>
    <cellStyle name="style1493232225862" xfId="1459"/>
    <cellStyle name="style1493232225897" xfId="1460"/>
    <cellStyle name="style1493232225931" xfId="1461"/>
    <cellStyle name="style1493232225957" xfId="1462"/>
    <cellStyle name="style1493232225985" xfId="1463"/>
    <cellStyle name="style1493232226023" xfId="1464"/>
    <cellStyle name="style1493232226050" xfId="1465"/>
    <cellStyle name="style1493232226077" xfId="1466"/>
    <cellStyle name="style1493232226106" xfId="1467"/>
    <cellStyle name="style1493232226145" xfId="1468"/>
    <cellStyle name="style1493232226183" xfId="1469"/>
    <cellStyle name="style1493232226221" xfId="1470"/>
    <cellStyle name="style1493232226268" xfId="1471"/>
    <cellStyle name="style1493233079819" xfId="1472"/>
    <cellStyle name="style1493233080382" xfId="1473"/>
    <cellStyle name="style1493233080415" xfId="1474"/>
    <cellStyle name="style1493233080441" xfId="1475"/>
    <cellStyle name="style1493233080475" xfId="1476"/>
    <cellStyle name="style1493233080509" xfId="1477"/>
    <cellStyle name="style1493233080544" xfId="1478"/>
    <cellStyle name="style1493233080570" xfId="1479"/>
    <cellStyle name="style1493233080596" xfId="1480"/>
    <cellStyle name="style1493233080631" xfId="1481"/>
    <cellStyle name="style1493233080665" xfId="1482"/>
    <cellStyle name="style1493233080699" xfId="1483"/>
    <cellStyle name="style1493233080725" xfId="1484"/>
    <cellStyle name="style1493233080751" xfId="1485"/>
    <cellStyle name="style1493233080785" xfId="1486"/>
    <cellStyle name="style1493233080819" xfId="1487"/>
    <cellStyle name="style1493233080853" xfId="1488"/>
    <cellStyle name="style1493233080879" xfId="1489"/>
    <cellStyle name="style1493233080905" xfId="1490"/>
    <cellStyle name="style1493233080939" xfId="1491"/>
    <cellStyle name="style1493233080966" xfId="1492"/>
    <cellStyle name="style1493233080991" xfId="1493"/>
    <cellStyle name="style1493233081026" xfId="1494"/>
    <cellStyle name="style1493233081053" xfId="1495"/>
    <cellStyle name="style1493233081087" xfId="1496"/>
    <cellStyle name="style1493233081121" xfId="1497"/>
    <cellStyle name="style1493233081147" xfId="1498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tabSelected="1" zoomScale="125" zoomScaleNormal="125" zoomScalePageLayoutView="125" workbookViewId="0">
      <selection activeCell="A2" sqref="A2"/>
    </sheetView>
  </sheetViews>
  <sheetFormatPr baseColWidth="10" defaultRowHeight="13" x14ac:dyDescent="0.15"/>
  <cols>
    <col min="1" max="1" width="13.6640625" style="6" customWidth="1"/>
    <col min="2" max="2" width="16.83203125" style="6" customWidth="1"/>
    <col min="3" max="3" width="10.83203125" style="6"/>
    <col min="4" max="4" width="15.5" style="6" customWidth="1"/>
    <col min="5" max="5" width="10.83203125" style="6"/>
    <col min="6" max="6" width="16.1640625" style="6" customWidth="1"/>
    <col min="7" max="7" width="15" style="6" customWidth="1"/>
    <col min="8" max="8" width="16.83203125" style="6" customWidth="1"/>
    <col min="9" max="10" width="10.83203125" style="6"/>
    <col min="11" max="11" width="17.5" style="6" customWidth="1"/>
    <col min="12" max="16384" width="10.83203125" style="6"/>
  </cols>
  <sheetData>
    <row r="1" spans="1:13" customFormat="1" ht="2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customFormat="1" ht="25" x14ac:dyDescent="0.25">
      <c r="A2" s="3"/>
    </row>
    <row r="3" spans="1:13" ht="20" x14ac:dyDescent="0.2">
      <c r="A3" s="4" t="s">
        <v>1</v>
      </c>
      <c r="B3" s="5"/>
      <c r="C3" s="5"/>
      <c r="D3" s="5"/>
      <c r="E3" s="5"/>
      <c r="F3" s="5"/>
    </row>
    <row r="4" spans="1:13" ht="20" x14ac:dyDescent="0.2">
      <c r="A4" s="4"/>
      <c r="B4" s="5"/>
      <c r="C4" s="5"/>
      <c r="D4" s="5"/>
      <c r="E4" s="5"/>
      <c r="F4" s="5"/>
    </row>
    <row r="5" spans="1:13" ht="20" x14ac:dyDescent="0.2">
      <c r="A5" s="4" t="s">
        <v>2</v>
      </c>
      <c r="B5" s="5"/>
      <c r="C5" s="5"/>
      <c r="D5" s="5"/>
      <c r="E5" s="5"/>
      <c r="F5" s="4" t="s">
        <v>3</v>
      </c>
    </row>
    <row r="6" spans="1:13" ht="16" x14ac:dyDescent="0.15">
      <c r="B6" s="7" t="s">
        <v>4</v>
      </c>
      <c r="C6" s="6" t="s">
        <v>5</v>
      </c>
      <c r="D6" s="6" t="s">
        <v>6</v>
      </c>
      <c r="G6" s="7" t="s">
        <v>4</v>
      </c>
      <c r="H6" s="6" t="s">
        <v>7</v>
      </c>
      <c r="I6" s="6" t="s">
        <v>8</v>
      </c>
    </row>
    <row r="7" spans="1:13" x14ac:dyDescent="0.15">
      <c r="A7" s="6" t="s">
        <v>9</v>
      </c>
      <c r="B7" s="6">
        <v>2871.31</v>
      </c>
      <c r="C7" s="8">
        <f>B7*100/B10</f>
        <v>36.526897355361598</v>
      </c>
      <c r="D7" s="8">
        <f>B7*100/B12</f>
        <v>51.045964853020919</v>
      </c>
      <c r="F7" s="6" t="s">
        <v>9</v>
      </c>
      <c r="G7" s="6">
        <v>4758.03</v>
      </c>
      <c r="H7" s="8">
        <f>G7*100/G10</f>
        <v>47.429947067795084</v>
      </c>
      <c r="I7" s="8">
        <f>G7*100/G12</f>
        <v>62.461585317025339</v>
      </c>
    </row>
    <row r="8" spans="1:13" x14ac:dyDescent="0.15">
      <c r="A8" s="6" t="s">
        <v>10</v>
      </c>
      <c r="B8" s="6">
        <v>2753.64</v>
      </c>
      <c r="C8" s="8">
        <f>B8*100/B10</f>
        <v>35.029977826712511</v>
      </c>
      <c r="D8" s="8">
        <f>B8*100/B12</f>
        <v>48.954035146979088</v>
      </c>
      <c r="F8" s="6" t="s">
        <v>10</v>
      </c>
      <c r="G8" s="6">
        <v>2859.5</v>
      </c>
      <c r="H8" s="8">
        <f>G8*100/G10</f>
        <v>28.504640290279809</v>
      </c>
      <c r="I8" s="8">
        <f>G8*100/G12</f>
        <v>37.538414682974668</v>
      </c>
    </row>
    <row r="9" spans="1:13" x14ac:dyDescent="0.15">
      <c r="A9" s="6" t="s">
        <v>11</v>
      </c>
      <c r="B9" s="6">
        <v>2235.86</v>
      </c>
      <c r="C9" s="8">
        <f>B9*100/B10</f>
        <v>28.443124817925888</v>
      </c>
      <c r="F9" s="6" t="s">
        <v>11</v>
      </c>
      <c r="G9" s="6">
        <v>2414.17</v>
      </c>
      <c r="H9" s="8">
        <f>G9*100/G10</f>
        <v>24.065412641925096</v>
      </c>
    </row>
    <row r="10" spans="1:13" x14ac:dyDescent="0.15">
      <c r="A10" s="6" t="s">
        <v>12</v>
      </c>
      <c r="B10" s="6">
        <v>7860.81</v>
      </c>
      <c r="F10" s="6" t="s">
        <v>12</v>
      </c>
      <c r="G10" s="6">
        <v>10031.700000000001</v>
      </c>
      <c r="J10" s="9"/>
      <c r="K10" s="9"/>
      <c r="L10" s="9"/>
    </row>
    <row r="11" spans="1:13" x14ac:dyDescent="0.15">
      <c r="J11" s="9"/>
      <c r="K11" s="9"/>
      <c r="L11" s="9"/>
    </row>
    <row r="12" spans="1:13" x14ac:dyDescent="0.15">
      <c r="A12" s="6" t="s">
        <v>13</v>
      </c>
      <c r="B12" s="6">
        <v>5624.95</v>
      </c>
      <c r="F12" s="6" t="s">
        <v>13</v>
      </c>
      <c r="G12" s="6">
        <v>7617.53</v>
      </c>
      <c r="J12" s="9"/>
      <c r="K12" s="9"/>
      <c r="L12" s="9"/>
    </row>
    <row r="14" spans="1:13" ht="16" x14ac:dyDescent="0.15">
      <c r="B14" s="7" t="s">
        <v>14</v>
      </c>
      <c r="C14" s="6" t="s">
        <v>15</v>
      </c>
      <c r="D14" s="6" t="s">
        <v>16</v>
      </c>
      <c r="G14" s="7" t="s">
        <v>14</v>
      </c>
      <c r="H14" s="6" t="s">
        <v>15</v>
      </c>
      <c r="I14" s="6" t="s">
        <v>16</v>
      </c>
    </row>
    <row r="15" spans="1:13" x14ac:dyDescent="0.15">
      <c r="A15" s="6" t="s">
        <v>9</v>
      </c>
      <c r="B15" s="9">
        <v>1957.18</v>
      </c>
      <c r="C15" s="8">
        <f>B15*100/B18</f>
        <v>27.240222188509495</v>
      </c>
      <c r="D15" s="8">
        <f>B15*100/B20</f>
        <v>43.930731849657143</v>
      </c>
      <c r="F15" s="6" t="s">
        <v>9</v>
      </c>
      <c r="G15" s="9">
        <v>3885.97</v>
      </c>
      <c r="H15" s="8">
        <f>G15*100/G18</f>
        <v>41.052607114220308</v>
      </c>
      <c r="I15" s="8">
        <f>G15*100/G20</f>
        <v>56.727253086374695</v>
      </c>
    </row>
    <row r="16" spans="1:13" x14ac:dyDescent="0.15">
      <c r="A16" s="6" t="s">
        <v>10</v>
      </c>
      <c r="B16" s="9">
        <v>2497.9699999999998</v>
      </c>
      <c r="C16" s="8">
        <f>B16*100/B18</f>
        <v>34.766990169647684</v>
      </c>
      <c r="D16" s="8">
        <f>B16*100/B20</f>
        <v>56.069268150342857</v>
      </c>
      <c r="F16" s="6" t="s">
        <v>10</v>
      </c>
      <c r="G16" s="9">
        <v>2964.3</v>
      </c>
      <c r="H16" s="8">
        <f>G16*100/G18</f>
        <v>31.31579586787424</v>
      </c>
      <c r="I16" s="8">
        <f>G16*100/G20</f>
        <v>43.272746913625298</v>
      </c>
      <c r="J16" s="9"/>
      <c r="K16" s="9"/>
      <c r="L16" s="9"/>
    </row>
    <row r="17" spans="1:12" x14ac:dyDescent="0.15">
      <c r="A17" s="6" t="s">
        <v>11</v>
      </c>
      <c r="B17" s="9">
        <v>2729.74</v>
      </c>
      <c r="C17" s="8">
        <f>B17*100/B18</f>
        <v>37.99278764184281</v>
      </c>
      <c r="F17" s="6" t="s">
        <v>11</v>
      </c>
      <c r="G17" s="9">
        <v>2615.56</v>
      </c>
      <c r="H17" s="8">
        <f>G17*100/G18</f>
        <v>27.631597017905456</v>
      </c>
      <c r="J17" s="9"/>
      <c r="K17" s="9"/>
      <c r="L17" s="9"/>
    </row>
    <row r="18" spans="1:12" x14ac:dyDescent="0.15">
      <c r="A18" s="6" t="s">
        <v>12</v>
      </c>
      <c r="B18" s="9">
        <v>7184.89</v>
      </c>
      <c r="F18" s="6" t="s">
        <v>12</v>
      </c>
      <c r="G18" s="9">
        <v>9465.83</v>
      </c>
      <c r="J18" s="9"/>
      <c r="K18" s="9"/>
      <c r="L18" s="9"/>
    </row>
    <row r="20" spans="1:12" x14ac:dyDescent="0.15">
      <c r="A20" s="6" t="s">
        <v>13</v>
      </c>
      <c r="B20" s="6">
        <v>4455.1499999999996</v>
      </c>
      <c r="F20" s="6" t="s">
        <v>13</v>
      </c>
      <c r="G20" s="6">
        <v>6850.27</v>
      </c>
    </row>
    <row r="22" spans="1:12" ht="25" customHeight="1" x14ac:dyDescent="0.15">
      <c r="B22" s="7" t="s">
        <v>17</v>
      </c>
      <c r="C22" s="6" t="s">
        <v>15</v>
      </c>
      <c r="D22" s="6" t="s">
        <v>16</v>
      </c>
      <c r="G22" s="7" t="s">
        <v>17</v>
      </c>
      <c r="H22" s="6" t="s">
        <v>15</v>
      </c>
      <c r="I22" s="6" t="s">
        <v>16</v>
      </c>
    </row>
    <row r="23" spans="1:12" x14ac:dyDescent="0.15">
      <c r="A23" s="6" t="s">
        <v>9</v>
      </c>
      <c r="B23" s="9">
        <v>2953.78</v>
      </c>
      <c r="C23" s="8">
        <f>B23*100/B26</f>
        <v>30.913998469883818</v>
      </c>
      <c r="D23" s="8">
        <f>B23*100/B28</f>
        <v>51.569549003449865</v>
      </c>
      <c r="F23" s="6" t="s">
        <v>9</v>
      </c>
      <c r="G23" s="9">
        <v>5067.47</v>
      </c>
      <c r="H23" s="8">
        <f>G23*100/G26</f>
        <v>37.714295495766372</v>
      </c>
      <c r="I23" s="8">
        <f>G23*100/G28</f>
        <v>52.941164179697012</v>
      </c>
    </row>
    <row r="24" spans="1:12" x14ac:dyDescent="0.15">
      <c r="A24" s="6" t="s">
        <v>10</v>
      </c>
      <c r="B24" s="9">
        <v>2773.98</v>
      </c>
      <c r="C24" s="8">
        <f>B24*100/B26</f>
        <v>29.032227679613349</v>
      </c>
      <c r="D24" s="8">
        <f>B24*100/B28</f>
        <v>48.430450996550135</v>
      </c>
      <c r="F24" s="6" t="s">
        <v>10</v>
      </c>
      <c r="G24" s="9">
        <v>4504.42</v>
      </c>
      <c r="H24" s="8">
        <f>G24*100/G26</f>
        <v>33.523834757194415</v>
      </c>
      <c r="I24" s="8">
        <f>G24*100/G28</f>
        <v>47.058835820302996</v>
      </c>
    </row>
    <row r="25" spans="1:12" x14ac:dyDescent="0.15">
      <c r="A25" s="6" t="s">
        <v>11</v>
      </c>
      <c r="B25" s="9">
        <v>3827.07</v>
      </c>
      <c r="C25" s="8">
        <f>B25*100/B26</f>
        <v>40.053773850502836</v>
      </c>
      <c r="F25" s="6" t="s">
        <v>11</v>
      </c>
      <c r="G25" s="9">
        <v>3864.58</v>
      </c>
      <c r="H25" s="8">
        <f>G25*100/G26</f>
        <v>28.761869747039217</v>
      </c>
    </row>
    <row r="26" spans="1:12" x14ac:dyDescent="0.15">
      <c r="A26" s="6" t="s">
        <v>12</v>
      </c>
      <c r="B26" s="9">
        <v>9554.83</v>
      </c>
      <c r="F26" s="6" t="s">
        <v>12</v>
      </c>
      <c r="G26" s="9">
        <v>13436.47</v>
      </c>
    </row>
    <row r="28" spans="1:12" x14ac:dyDescent="0.15">
      <c r="A28" s="6" t="s">
        <v>13</v>
      </c>
      <c r="B28" s="6">
        <v>5727.76</v>
      </c>
      <c r="F28" s="6" t="s">
        <v>13</v>
      </c>
      <c r="G28" s="6">
        <v>9571.89</v>
      </c>
    </row>
    <row r="30" spans="1:12" ht="16" x14ac:dyDescent="0.15">
      <c r="B30" s="7" t="s">
        <v>18</v>
      </c>
      <c r="C30" s="6" t="s">
        <v>15</v>
      </c>
      <c r="D30" s="6" t="s">
        <v>16</v>
      </c>
      <c r="G30" s="7" t="s">
        <v>18</v>
      </c>
      <c r="H30" s="6" t="s">
        <v>15</v>
      </c>
      <c r="I30" s="6" t="s">
        <v>16</v>
      </c>
    </row>
    <row r="31" spans="1:12" x14ac:dyDescent="0.15">
      <c r="A31" s="6" t="s">
        <v>9</v>
      </c>
      <c r="B31" s="9">
        <v>2475.64</v>
      </c>
      <c r="C31" s="8">
        <f>B31*100/B34</f>
        <v>32.268382683592222</v>
      </c>
      <c r="D31" s="8">
        <f>B31*100/B36</f>
        <v>51.26907337762389</v>
      </c>
      <c r="F31" s="6" t="s">
        <v>9</v>
      </c>
      <c r="G31" s="9">
        <v>5012.8500000000004</v>
      </c>
      <c r="H31" s="8">
        <f>G31*100/G34</f>
        <v>35.494907854217992</v>
      </c>
      <c r="I31" s="8">
        <f>G31*100/G36</f>
        <v>53.470457035154169</v>
      </c>
    </row>
    <row r="32" spans="1:12" x14ac:dyDescent="0.15">
      <c r="A32" s="6" t="s">
        <v>10</v>
      </c>
      <c r="B32" s="9">
        <v>2353.08</v>
      </c>
      <c r="C32" s="8">
        <f>B32*100/B34</f>
        <v>30.670891537181163</v>
      </c>
      <c r="D32" s="8">
        <f>B32*100/B36</f>
        <v>48.730926622376124</v>
      </c>
      <c r="F32" s="6" t="s">
        <v>10</v>
      </c>
      <c r="G32" s="9">
        <v>4362.1400000000003</v>
      </c>
      <c r="H32" s="8">
        <f>G32*100/G34</f>
        <v>30.887370926159466</v>
      </c>
      <c r="I32" s="8">
        <f>G32*100/G36</f>
        <v>46.529542964845831</v>
      </c>
    </row>
    <row r="33" spans="1:13" x14ac:dyDescent="0.15">
      <c r="A33" s="6" t="s">
        <v>11</v>
      </c>
      <c r="B33" s="9">
        <v>2843.31</v>
      </c>
      <c r="C33" s="8">
        <f>B33*100/B34</f>
        <v>37.060725779226622</v>
      </c>
      <c r="F33" s="6" t="s">
        <v>11</v>
      </c>
      <c r="G33" s="9">
        <v>4747.75</v>
      </c>
      <c r="H33" s="8">
        <f>G33*100/G34</f>
        <v>33.617792027462116</v>
      </c>
    </row>
    <row r="34" spans="1:13" x14ac:dyDescent="0.15">
      <c r="A34" s="6" t="s">
        <v>12</v>
      </c>
      <c r="B34" s="9">
        <v>7672.03</v>
      </c>
      <c r="F34" s="6" t="s">
        <v>12</v>
      </c>
      <c r="G34" s="9">
        <v>14122.73</v>
      </c>
    </row>
    <row r="36" spans="1:13" x14ac:dyDescent="0.15">
      <c r="A36" s="6" t="s">
        <v>13</v>
      </c>
      <c r="B36" s="9">
        <f>B31+B32</f>
        <v>4828.7199999999993</v>
      </c>
      <c r="F36" s="6" t="s">
        <v>13</v>
      </c>
      <c r="G36" s="9">
        <f>G31+G32</f>
        <v>9374.9900000000016</v>
      </c>
    </row>
    <row r="38" spans="1:13" ht="14" thickBot="1" x14ac:dyDescent="0.2"/>
    <row r="39" spans="1:13" ht="19" thickBot="1" x14ac:dyDescent="0.25">
      <c r="A39" s="10"/>
      <c r="B39" s="11" t="s">
        <v>19</v>
      </c>
      <c r="C39" s="12" t="s">
        <v>20</v>
      </c>
      <c r="D39" s="12" t="s">
        <v>21</v>
      </c>
      <c r="E39" s="12" t="s">
        <v>20</v>
      </c>
      <c r="F39" s="12" t="s">
        <v>6</v>
      </c>
      <c r="G39" s="13" t="s">
        <v>20</v>
      </c>
      <c r="H39" s="14" t="s">
        <v>22</v>
      </c>
      <c r="I39" s="12" t="s">
        <v>20</v>
      </c>
      <c r="J39" s="12" t="s">
        <v>7</v>
      </c>
      <c r="K39" s="12" t="s">
        <v>20</v>
      </c>
      <c r="L39" s="12" t="s">
        <v>8</v>
      </c>
      <c r="M39" s="13" t="s">
        <v>20</v>
      </c>
    </row>
    <row r="40" spans="1:13" x14ac:dyDescent="0.15">
      <c r="A40" s="15" t="s">
        <v>9</v>
      </c>
      <c r="B40" s="16">
        <f>AVERAGE(B7,B15,B23,B31)</f>
        <v>2564.4775</v>
      </c>
      <c r="C40" s="17">
        <f>STDEV(B7,B15,B23,B31)/SQRT(4-1)</f>
        <v>262.97548987500721</v>
      </c>
      <c r="D40" s="18">
        <f>AVERAGE(C7,C15,C23,C31)</f>
        <v>31.737375174336783</v>
      </c>
      <c r="E40" s="18">
        <f>STDEV(C7,C15,C23,C31)/SQRT(4-1)</f>
        <v>2.2141922498279984</v>
      </c>
      <c r="F40" s="18">
        <f>AVERAGE(D7,D15,D23,D31)</f>
        <v>49.453829770937958</v>
      </c>
      <c r="G40" s="19">
        <f>STDEV(D7,D15,D23,D31)/SQRT(4-1)</f>
        <v>2.1294465110313081</v>
      </c>
      <c r="H40" s="17">
        <f>AVERAGE(G7,G15,G23,G31)</f>
        <v>4681.08</v>
      </c>
      <c r="I40" s="17">
        <f>STDEV(G7,G15,G23,G31)/SQRT(4-1)</f>
        <v>315.78645731288611</v>
      </c>
      <c r="J40" s="18">
        <f>AVERAGE(H7,H15,H23,H31)</f>
        <v>40.422939382999935</v>
      </c>
      <c r="K40" s="18">
        <f>STDEV(H7,H15,H23,H31)/SQRT(4-1)</f>
        <v>3.0021637493839517</v>
      </c>
      <c r="L40" s="20">
        <f>AVERAGE(I7,I15,I23,I31)</f>
        <v>56.400114904562805</v>
      </c>
      <c r="M40" s="21">
        <f>STDEV(I7,I15,I23,I31)/SQRT(4-1)</f>
        <v>2.5253311840010975</v>
      </c>
    </row>
    <row r="41" spans="1:13" x14ac:dyDescent="0.15">
      <c r="A41" s="22" t="s">
        <v>23</v>
      </c>
      <c r="B41" s="16">
        <f>AVERAGE(B8,B16,B24,B32)</f>
        <v>2594.6675</v>
      </c>
      <c r="C41" s="17">
        <f>STDEV(B8,B16,B24,B32)/SQRT(4-1)</f>
        <v>117.91718142408259</v>
      </c>
      <c r="D41" s="18">
        <f>AVERAGE(C8,C16,C24,C32)</f>
        <v>32.375021803288675</v>
      </c>
      <c r="E41" s="18">
        <f>STDEV(C8,C16,C24,C32)/SQRT(4-1)</f>
        <v>1.7271890030116257</v>
      </c>
      <c r="F41" s="18">
        <f>AVERAGE(D8,D16,D24,D32)</f>
        <v>50.546170229062049</v>
      </c>
      <c r="G41" s="19">
        <f>STDEV(D8,D16,D24,D32)/SQRT(4-1)</f>
        <v>2.1294465110313063</v>
      </c>
      <c r="H41" s="17">
        <f>AVERAGE(G8,G16,G24,G32)</f>
        <v>3672.59</v>
      </c>
      <c r="I41" s="17">
        <f>STDEV(G8,G16,G24,G32)/SQRT(4-1)</f>
        <v>508.83422574438566</v>
      </c>
      <c r="J41" s="18">
        <f>AVERAGE(H8,H16,H24,H32)</f>
        <v>31.057910460376981</v>
      </c>
      <c r="K41" s="18">
        <f>STDEV(H8,H16,H24,H32)/SQRT(4-1)</f>
        <v>1.1876943029469489</v>
      </c>
      <c r="L41" s="20">
        <f>AVERAGE(I8,I16,I24,I32)</f>
        <v>43.599885095437195</v>
      </c>
      <c r="M41" s="21">
        <f>STDEV(I8,I16,I24,I32)/SQRT(4-1)</f>
        <v>2.525331184001097</v>
      </c>
    </row>
    <row r="42" spans="1:13" x14ac:dyDescent="0.15">
      <c r="A42" s="22" t="s">
        <v>11</v>
      </c>
      <c r="B42" s="16">
        <f>AVERAGE(B9,B17,B25,B33)</f>
        <v>2908.9949999999999</v>
      </c>
      <c r="C42" s="17">
        <f>STDEV(B9,B17,B25,B33)/SQRT(4-1)</f>
        <v>384.76822866355502</v>
      </c>
      <c r="D42" s="18">
        <f>AVERAGE(C9,C17,C25,C33)</f>
        <v>35.887603022374542</v>
      </c>
      <c r="E42" s="18">
        <f>STDEV(C9,C17,C25,C33)/SQRT(4-1)</f>
        <v>2.9549441504469809</v>
      </c>
      <c r="F42" s="17"/>
      <c r="G42" s="23"/>
      <c r="H42" s="17">
        <f>AVERAGE(G9,G17,G25,G33)</f>
        <v>3410.5149999999999</v>
      </c>
      <c r="I42" s="17">
        <f>STDEV(G9,G17,G25,G33)/SQRT(4-1)</f>
        <v>634.1248808397288</v>
      </c>
      <c r="J42" s="18">
        <f>AVERAGE(H9,H17,H25,H33)</f>
        <v>28.519167858582971</v>
      </c>
      <c r="K42" s="18">
        <f>STDEV(H9,H17,H25,H33)/SQRT(4-1)</f>
        <v>2.2773910548224348</v>
      </c>
      <c r="L42" s="24"/>
      <c r="M42" s="23"/>
    </row>
    <row r="43" spans="1:13" x14ac:dyDescent="0.15">
      <c r="A43" s="22" t="s">
        <v>12</v>
      </c>
      <c r="B43" s="16">
        <f>AVERAGE(B10,B18,B26,B34)</f>
        <v>8068.1399999999994</v>
      </c>
      <c r="C43" s="17">
        <f>STDEV(B10,B18,B26,B34)/SQRT(4-1)</f>
        <v>595.37724545031449</v>
      </c>
      <c r="D43" s="24"/>
      <c r="E43" s="24"/>
      <c r="F43" s="24"/>
      <c r="G43" s="23"/>
      <c r="H43" s="17">
        <f>AVERAGE(G10,G18,G26,G34)</f>
        <v>11764.182499999999</v>
      </c>
      <c r="I43" s="17">
        <f>STDEV(G10,G18,G26,G34)/SQRT(4-1)</f>
        <v>1359.8697494603016</v>
      </c>
      <c r="J43" s="24"/>
      <c r="K43" s="24"/>
      <c r="L43" s="24"/>
      <c r="M43" s="23"/>
    </row>
    <row r="44" spans="1:13" x14ac:dyDescent="0.15">
      <c r="A44" s="22"/>
      <c r="B44" s="16"/>
      <c r="C44" s="17"/>
      <c r="D44" s="24"/>
      <c r="E44" s="24"/>
      <c r="F44" s="24"/>
      <c r="G44" s="23"/>
      <c r="H44" s="17"/>
      <c r="I44" s="17"/>
      <c r="J44" s="24"/>
      <c r="K44" s="24"/>
      <c r="L44" s="24"/>
      <c r="M44" s="23"/>
    </row>
    <row r="45" spans="1:13" ht="14" thickBot="1" x14ac:dyDescent="0.2">
      <c r="A45" s="25" t="s">
        <v>13</v>
      </c>
      <c r="B45" s="26">
        <f>AVERAGE(B12,B20,B28,B36)</f>
        <v>5159.1449999999995</v>
      </c>
      <c r="C45" s="27">
        <f>STDEV(B12,B20,B28,B36)/SQRT(3)</f>
        <v>356.69578649039534</v>
      </c>
      <c r="D45" s="28"/>
      <c r="E45" s="28"/>
      <c r="F45" s="28"/>
      <c r="G45" s="29"/>
      <c r="H45" s="27">
        <f>AVERAGE(G12,G20,G28,G36)</f>
        <v>8353.67</v>
      </c>
      <c r="I45" s="27">
        <f>STDEV(G12,G20,G28,G36)/SQRT(3)</f>
        <v>769.50692512947853</v>
      </c>
      <c r="J45" s="28"/>
      <c r="K45" s="28"/>
      <c r="L45" s="28"/>
      <c r="M45" s="29"/>
    </row>
    <row r="46" spans="1:13" x14ac:dyDescent="0.15">
      <c r="B46" s="8"/>
      <c r="C46" s="8"/>
      <c r="H46" s="8"/>
      <c r="I46" s="8"/>
    </row>
    <row r="47" spans="1:13" x14ac:dyDescent="0.15">
      <c r="B47" s="8"/>
      <c r="C47" s="8"/>
      <c r="H47" s="8"/>
      <c r="I47" s="8"/>
    </row>
    <row r="49" spans="1:13" ht="20" x14ac:dyDescent="0.2">
      <c r="A49" s="4" t="s">
        <v>24</v>
      </c>
      <c r="B49" s="5"/>
      <c r="C49" s="5"/>
      <c r="D49" s="5"/>
      <c r="E49" s="5"/>
      <c r="F49" s="5"/>
    </row>
    <row r="50" spans="1:13" ht="20" x14ac:dyDescent="0.2">
      <c r="A50" s="4"/>
      <c r="B50" s="5"/>
      <c r="C50" s="5"/>
      <c r="D50" s="5"/>
      <c r="E50" s="5"/>
      <c r="F50" s="5"/>
    </row>
    <row r="51" spans="1:13" ht="20" x14ac:dyDescent="0.2">
      <c r="A51" s="4" t="s">
        <v>2</v>
      </c>
      <c r="B51" s="5"/>
      <c r="C51" s="5"/>
      <c r="D51" s="5"/>
      <c r="E51" s="5"/>
      <c r="F51" s="4" t="s">
        <v>3</v>
      </c>
    </row>
    <row r="52" spans="1:13" customFormat="1" ht="16" x14ac:dyDescent="0.2">
      <c r="B52" s="30" t="s">
        <v>25</v>
      </c>
      <c r="C52" t="s">
        <v>5</v>
      </c>
      <c r="D52" t="s">
        <v>6</v>
      </c>
      <c r="E52" s="6"/>
      <c r="F52" s="6"/>
      <c r="G52" s="30" t="s">
        <v>25</v>
      </c>
      <c r="H52" t="s">
        <v>7</v>
      </c>
      <c r="I52" t="s">
        <v>8</v>
      </c>
      <c r="J52" s="6"/>
    </row>
    <row r="53" spans="1:13" customFormat="1" ht="16" x14ac:dyDescent="0.2">
      <c r="A53" t="s">
        <v>9</v>
      </c>
      <c r="B53" s="31">
        <v>2721.94</v>
      </c>
      <c r="C53" s="32">
        <f>B53*100/B56</f>
        <v>27.195440816640541</v>
      </c>
      <c r="D53" s="32">
        <f>B53*100/B58</f>
        <v>39.833987247574704</v>
      </c>
      <c r="E53" s="6"/>
      <c r="F53" t="s">
        <v>9</v>
      </c>
      <c r="G53" s="31">
        <v>3513.53</v>
      </c>
      <c r="H53" s="32">
        <f>G53*100/G56</f>
        <v>26.160360486466121</v>
      </c>
      <c r="I53" s="32">
        <f>G53*100/G58</f>
        <v>36.904773158637177</v>
      </c>
      <c r="J53" s="6"/>
      <c r="K53" s="31"/>
      <c r="L53" s="31"/>
      <c r="M53" s="31"/>
    </row>
    <row r="54" spans="1:13" customFormat="1" ht="16" x14ac:dyDescent="0.2">
      <c r="A54" t="s">
        <v>10</v>
      </c>
      <c r="B54" s="31">
        <v>4111.2700000000004</v>
      </c>
      <c r="C54" s="32">
        <f>B54*100/B56</f>
        <v>41.07651159328632</v>
      </c>
      <c r="D54" s="32">
        <f>B54*100/B58</f>
        <v>60.166012752425289</v>
      </c>
      <c r="E54" s="6"/>
      <c r="F54" t="s">
        <v>10</v>
      </c>
      <c r="G54" s="31">
        <v>6007</v>
      </c>
      <c r="H54" s="32">
        <f>G54*100/G56</f>
        <v>44.725755989617845</v>
      </c>
      <c r="I54" s="32">
        <f>G54*100/G58</f>
        <v>63.095226841362816</v>
      </c>
      <c r="J54" s="6"/>
      <c r="K54" s="31"/>
      <c r="L54" s="31"/>
      <c r="M54" s="31"/>
    </row>
    <row r="55" spans="1:13" customFormat="1" ht="16" x14ac:dyDescent="0.2">
      <c r="A55" t="s">
        <v>11</v>
      </c>
      <c r="B55" s="31">
        <v>3175.6</v>
      </c>
      <c r="C55" s="32">
        <f>B55*100/B56</f>
        <v>31.728047590073146</v>
      </c>
      <c r="E55" s="6"/>
      <c r="F55" t="s">
        <v>11</v>
      </c>
      <c r="G55" s="31">
        <v>3910.21</v>
      </c>
      <c r="H55" s="32">
        <f>G55*100/G56</f>
        <v>29.113883523916034</v>
      </c>
      <c r="J55" s="6"/>
      <c r="K55" s="31"/>
      <c r="L55" s="31"/>
      <c r="M55" s="31"/>
    </row>
    <row r="56" spans="1:13" customFormat="1" ht="16" x14ac:dyDescent="0.2">
      <c r="A56" t="s">
        <v>12</v>
      </c>
      <c r="B56" s="31">
        <v>10008.81</v>
      </c>
      <c r="E56" s="6"/>
      <c r="F56" t="s">
        <v>12</v>
      </c>
      <c r="G56" s="31">
        <v>13430.74</v>
      </c>
      <c r="J56" s="6"/>
    </row>
    <row r="57" spans="1:13" customFormat="1" ht="16" x14ac:dyDescent="0.2">
      <c r="E57" s="6"/>
      <c r="J57" s="6"/>
    </row>
    <row r="58" spans="1:13" customFormat="1" ht="16" x14ac:dyDescent="0.2">
      <c r="A58" t="s">
        <v>13</v>
      </c>
      <c r="B58" s="31">
        <f>B53+B54</f>
        <v>6833.2100000000009</v>
      </c>
      <c r="E58" s="6"/>
      <c r="F58" t="s">
        <v>13</v>
      </c>
      <c r="G58" s="31">
        <f>G53+G54</f>
        <v>9520.5300000000007</v>
      </c>
      <c r="J58" s="6"/>
      <c r="K58" s="31"/>
      <c r="L58" s="31"/>
      <c r="M58" s="31"/>
    </row>
    <row r="59" spans="1:13" customFormat="1" ht="16" x14ac:dyDescent="0.2">
      <c r="E59" s="6"/>
      <c r="J59" s="6"/>
      <c r="K59" s="31"/>
      <c r="L59" s="31"/>
      <c r="M59" s="31"/>
    </row>
    <row r="60" spans="1:13" customFormat="1" ht="16" x14ac:dyDescent="0.2">
      <c r="B60" s="30" t="s">
        <v>26</v>
      </c>
      <c r="C60" t="s">
        <v>15</v>
      </c>
      <c r="D60" t="s">
        <v>16</v>
      </c>
      <c r="E60" s="6"/>
      <c r="G60" s="30" t="s">
        <v>26</v>
      </c>
      <c r="H60" t="s">
        <v>15</v>
      </c>
      <c r="I60" t="s">
        <v>16</v>
      </c>
      <c r="J60" s="6"/>
      <c r="K60" s="31"/>
      <c r="L60" s="31"/>
      <c r="M60" s="31"/>
    </row>
    <row r="61" spans="1:13" customFormat="1" ht="16" x14ac:dyDescent="0.2">
      <c r="A61" t="s">
        <v>9</v>
      </c>
      <c r="B61" s="31">
        <v>2895</v>
      </c>
      <c r="C61" s="32">
        <f>B61*100/B64</f>
        <v>34.220545802929848</v>
      </c>
      <c r="D61" s="32">
        <f>B61*100/B66</f>
        <v>50.27935871673877</v>
      </c>
      <c r="E61" s="6"/>
      <c r="F61" t="s">
        <v>9</v>
      </c>
      <c r="G61" s="31">
        <v>3679.33</v>
      </c>
      <c r="H61" s="32">
        <f>G61*100/G64</f>
        <v>31.179811463379082</v>
      </c>
      <c r="I61" s="32">
        <f>G61*100/G66</f>
        <v>46.443520454017595</v>
      </c>
      <c r="J61" s="6"/>
    </row>
    <row r="62" spans="1:13" customFormat="1" ht="16" x14ac:dyDescent="0.2">
      <c r="A62" t="s">
        <v>10</v>
      </c>
      <c r="B62" s="31">
        <v>2862.83</v>
      </c>
      <c r="C62" s="32">
        <f>B62*100/B64</f>
        <v>33.840278114335632</v>
      </c>
      <c r="D62" s="32">
        <f>B62*100/B66</f>
        <v>49.72064128326123</v>
      </c>
      <c r="E62" s="6"/>
      <c r="F62" t="s">
        <v>10</v>
      </c>
      <c r="G62" s="31">
        <v>4242.83</v>
      </c>
      <c r="H62" s="32">
        <f>G62*100/G64</f>
        <v>35.955089505743892</v>
      </c>
      <c r="I62" s="32">
        <f>G62*100/G66</f>
        <v>53.556479545982413</v>
      </c>
      <c r="J62" s="6"/>
    </row>
    <row r="63" spans="1:13" customFormat="1" ht="16" x14ac:dyDescent="0.2">
      <c r="A63" t="s">
        <v>11</v>
      </c>
      <c r="B63" s="31">
        <v>2702</v>
      </c>
      <c r="C63" s="32">
        <f>B63*100/B64</f>
        <v>31.939176082734523</v>
      </c>
      <c r="E63" s="6"/>
      <c r="F63" t="s">
        <v>11</v>
      </c>
      <c r="G63" s="31">
        <v>3878.21</v>
      </c>
      <c r="H63" s="32">
        <f>G63*100/G64</f>
        <v>32.865183774054351</v>
      </c>
      <c r="J63" s="6"/>
    </row>
    <row r="64" spans="1:13" customFormat="1" ht="16" x14ac:dyDescent="0.2">
      <c r="A64" t="s">
        <v>12</v>
      </c>
      <c r="B64" s="31">
        <v>8459.83</v>
      </c>
      <c r="E64" s="6"/>
      <c r="F64" t="s">
        <v>12</v>
      </c>
      <c r="G64" s="31">
        <v>11800.36</v>
      </c>
      <c r="J64" s="6"/>
    </row>
    <row r="65" spans="1:13" customFormat="1" ht="16" x14ac:dyDescent="0.2">
      <c r="E65" s="6"/>
      <c r="J65" s="6"/>
    </row>
    <row r="66" spans="1:13" customFormat="1" ht="16" x14ac:dyDescent="0.2">
      <c r="A66" t="s">
        <v>13</v>
      </c>
      <c r="B66" s="31">
        <f>B61+B62</f>
        <v>5757.83</v>
      </c>
      <c r="E66" s="6"/>
      <c r="F66" t="s">
        <v>13</v>
      </c>
      <c r="G66" s="31">
        <f>G61+G62</f>
        <v>7922.16</v>
      </c>
      <c r="J66" s="6"/>
    </row>
    <row r="67" spans="1:13" customFormat="1" ht="16" x14ac:dyDescent="0.2">
      <c r="E67" s="6"/>
      <c r="J67" s="6"/>
    </row>
    <row r="68" spans="1:13" customFormat="1" ht="25" customHeight="1" x14ac:dyDescent="0.2">
      <c r="B68" s="30" t="s">
        <v>27</v>
      </c>
      <c r="C68" t="s">
        <v>15</v>
      </c>
      <c r="D68" t="s">
        <v>16</v>
      </c>
      <c r="E68" s="6"/>
      <c r="G68" s="30" t="s">
        <v>27</v>
      </c>
      <c r="H68" t="s">
        <v>15</v>
      </c>
      <c r="I68" t="s">
        <v>16</v>
      </c>
      <c r="J68" s="6"/>
    </row>
    <row r="69" spans="1:13" customFormat="1" ht="16" x14ac:dyDescent="0.2">
      <c r="A69" t="s">
        <v>9</v>
      </c>
      <c r="B69" s="31">
        <v>2625.17</v>
      </c>
      <c r="C69" s="32">
        <f>B69*100/B72</f>
        <v>27.027052069777781</v>
      </c>
      <c r="D69" s="32">
        <f>B69*100/B74</f>
        <v>41.198524795982422</v>
      </c>
      <c r="E69" s="6"/>
      <c r="F69" t="s">
        <v>9</v>
      </c>
      <c r="G69" s="31">
        <v>4541.75</v>
      </c>
      <c r="H69" s="32">
        <f>G69*100/G72</f>
        <v>37.137324902429427</v>
      </c>
      <c r="I69" s="32">
        <f>G69*100/G74</f>
        <v>52.747259128495777</v>
      </c>
      <c r="J69" s="6"/>
    </row>
    <row r="70" spans="1:13" customFormat="1" ht="16" x14ac:dyDescent="0.2">
      <c r="A70" t="s">
        <v>10</v>
      </c>
      <c r="B70" s="31">
        <v>3746.83</v>
      </c>
      <c r="C70" s="32">
        <f>B70*100/B72</f>
        <v>38.57493781606734</v>
      </c>
      <c r="D70" s="32">
        <f>B70*100/B74</f>
        <v>58.801475204017578</v>
      </c>
      <c r="E70" s="6"/>
      <c r="F70" t="s">
        <v>10</v>
      </c>
      <c r="G70" s="31">
        <v>4068.65</v>
      </c>
      <c r="H70" s="32">
        <f>G70*100/G72</f>
        <v>33.26884504084758</v>
      </c>
      <c r="I70" s="32">
        <f>G70*100/G74</f>
        <v>47.25274087150423</v>
      </c>
      <c r="J70" s="6"/>
    </row>
    <row r="71" spans="1:13" customFormat="1" ht="16" x14ac:dyDescent="0.2">
      <c r="A71" t="s">
        <v>11</v>
      </c>
      <c r="B71" s="31">
        <v>3341.12</v>
      </c>
      <c r="C71" s="32">
        <f>B71*100/B72</f>
        <v>34.398010114154872</v>
      </c>
      <c r="E71" s="6"/>
      <c r="F71" t="s">
        <v>11</v>
      </c>
      <c r="G71" s="31">
        <v>3619.21</v>
      </c>
      <c r="H71" s="32">
        <f>G71*100/G72</f>
        <v>29.593830056722986</v>
      </c>
      <c r="J71" s="6"/>
    </row>
    <row r="72" spans="1:13" customFormat="1" ht="16" x14ac:dyDescent="0.2">
      <c r="A72" t="s">
        <v>12</v>
      </c>
      <c r="B72" s="31">
        <v>9713.1200000000008</v>
      </c>
      <c r="E72" s="6"/>
      <c r="F72" t="s">
        <v>12</v>
      </c>
      <c r="G72" s="31">
        <v>12229.61</v>
      </c>
    </row>
    <row r="73" spans="1:13" customFormat="1" ht="16" x14ac:dyDescent="0.2">
      <c r="E73" s="6"/>
    </row>
    <row r="74" spans="1:13" customFormat="1" ht="16" x14ac:dyDescent="0.2">
      <c r="A74" t="s">
        <v>13</v>
      </c>
      <c r="B74" s="31">
        <f>B69+B70</f>
        <v>6372</v>
      </c>
      <c r="E74" s="6"/>
      <c r="F74" t="s">
        <v>13</v>
      </c>
      <c r="G74" s="31">
        <f>G69+G70</f>
        <v>8610.4</v>
      </c>
    </row>
    <row r="75" spans="1:13" customFormat="1" ht="16" x14ac:dyDescent="0.2"/>
    <row r="76" spans="1:13" customFormat="1" ht="16" x14ac:dyDescent="0.2"/>
    <row r="77" spans="1:13" customFormat="1" ht="17" thickBot="1" x14ac:dyDescent="0.25"/>
    <row r="78" spans="1:13" customFormat="1" ht="19" thickBot="1" x14ac:dyDescent="0.25">
      <c r="A78" s="33"/>
      <c r="B78" s="34" t="s">
        <v>19</v>
      </c>
      <c r="C78" s="35" t="s">
        <v>20</v>
      </c>
      <c r="D78" s="35" t="s">
        <v>5</v>
      </c>
      <c r="E78" s="35" t="s">
        <v>20</v>
      </c>
      <c r="F78" s="35" t="s">
        <v>6</v>
      </c>
      <c r="G78" s="35" t="s">
        <v>20</v>
      </c>
      <c r="H78" s="34" t="s">
        <v>22</v>
      </c>
      <c r="I78" s="35" t="s">
        <v>20</v>
      </c>
      <c r="J78" s="35" t="s">
        <v>7</v>
      </c>
      <c r="K78" s="35" t="s">
        <v>20</v>
      </c>
      <c r="L78" s="35" t="s">
        <v>8</v>
      </c>
      <c r="M78" s="36" t="s">
        <v>20</v>
      </c>
    </row>
    <row r="79" spans="1:13" customFormat="1" ht="16" x14ac:dyDescent="0.2">
      <c r="A79" s="37" t="s">
        <v>9</v>
      </c>
      <c r="B79" s="38">
        <f>AVERAGE(B53,B61,B69)</f>
        <v>2747.3700000000003</v>
      </c>
      <c r="C79" s="38">
        <f>STDEV(B53,B61,B69)/SQRT(3-1)</f>
        <v>96.66196485691772</v>
      </c>
      <c r="D79" s="39">
        <f>AVERAGE(C53,C61,C69)</f>
        <v>29.481012896449389</v>
      </c>
      <c r="E79" s="39">
        <f>STDEV(C53,C61,C69)/SQRT(3-1)</f>
        <v>2.9029698432145183</v>
      </c>
      <c r="F79" s="39">
        <f>AVERAGE(D53,D61,D69)</f>
        <v>43.770623586765304</v>
      </c>
      <c r="G79" s="39">
        <f>STDEV(D53,D61,D69)/SQRT(3-1)</f>
        <v>4.0148608583839138</v>
      </c>
      <c r="H79" s="38">
        <f>AVERAGE(G53,G61,G69)</f>
        <v>3911.5366666666669</v>
      </c>
      <c r="I79" s="38">
        <f>STDEV(G53,G61,G69)/SQRT(3-1)</f>
        <v>390.35179270328166</v>
      </c>
      <c r="J79" s="39">
        <f>AVERAGE(H53,H61,H69)</f>
        <v>31.492498950758208</v>
      </c>
      <c r="K79" s="39">
        <f>STDEV(H53,H61,H69)/SQRT(3-1)</f>
        <v>3.8856638458507908</v>
      </c>
      <c r="L79" s="39">
        <f>AVERAGE(I53,I61,I69)</f>
        <v>45.365184247050188</v>
      </c>
      <c r="M79" s="40">
        <f>STDEV(I53,I61,I69)/SQRT(3-1)</f>
        <v>5.6399555475967338</v>
      </c>
    </row>
    <row r="80" spans="1:13" customFormat="1" ht="16" x14ac:dyDescent="0.2">
      <c r="A80" s="37" t="s">
        <v>10</v>
      </c>
      <c r="B80" s="38">
        <f>AVERAGE(B54,B62,B70)</f>
        <v>3573.6433333333334</v>
      </c>
      <c r="C80" s="38">
        <f t="shared" ref="C80:C82" si="0">STDEV(B54,B62,B70)/SQRT(3-1)</f>
        <v>453.95254406894344</v>
      </c>
      <c r="D80" s="39">
        <f>AVERAGE(C54,C62,C70)</f>
        <v>37.830575841229766</v>
      </c>
      <c r="E80" s="39">
        <f t="shared" ref="E80:E81" si="1">STDEV(C54,C62,C70)/SQRT(3-1)</f>
        <v>2.5986847445063206</v>
      </c>
      <c r="F80" s="39">
        <f>AVERAGE(D54,D62,D70)</f>
        <v>56.229376413234696</v>
      </c>
      <c r="G80" s="39">
        <f>STDEV(D54,D62,D70)/SQRT(3-1)</f>
        <v>4.0148608583839298</v>
      </c>
      <c r="H80" s="38">
        <f>AVERAGE(G54,G62,G70)</f>
        <v>4772.8266666666668</v>
      </c>
      <c r="I80" s="38">
        <f t="shared" ref="I80:I82" si="2">STDEV(G54,G62,G70)/SQRT(3-1)</f>
        <v>758.27848796907392</v>
      </c>
      <c r="J80" s="39">
        <f>AVERAGE(H54,H62,H70)</f>
        <v>37.983230178736441</v>
      </c>
      <c r="K80" s="39">
        <f t="shared" ref="K80:K81" si="3">STDEV(H54,H62,H70)/SQRT(3-1)</f>
        <v>4.2367569002774852</v>
      </c>
      <c r="L80" s="39">
        <f>AVERAGE(I54,I62,I70)</f>
        <v>54.634815752949827</v>
      </c>
      <c r="M80" s="40">
        <f>STDEV(I54,I62,I70)/SQRT(3-1)</f>
        <v>5.6399555475966938</v>
      </c>
    </row>
    <row r="81" spans="1:13" customFormat="1" ht="16" x14ac:dyDescent="0.2">
      <c r="A81" s="37" t="s">
        <v>11</v>
      </c>
      <c r="B81" s="38">
        <f>AVERAGE(B55,B63,B71)</f>
        <v>3072.9066666666672</v>
      </c>
      <c r="C81" s="38">
        <f t="shared" si="0"/>
        <v>234.55067057390102</v>
      </c>
      <c r="D81" s="39">
        <f>AVERAGE(C55,C63,C71)</f>
        <v>32.688411262320848</v>
      </c>
      <c r="E81" s="39">
        <f t="shared" si="1"/>
        <v>1.0495689557498182</v>
      </c>
      <c r="F81" s="41"/>
      <c r="G81" s="41"/>
      <c r="H81" s="38">
        <f>AVERAGE(G55,G63,G71)</f>
        <v>3802.5433333333335</v>
      </c>
      <c r="I81" s="38">
        <f t="shared" si="2"/>
        <v>112.83690294698214</v>
      </c>
      <c r="J81" s="39">
        <f>AVERAGE(H55,H63,H71)</f>
        <v>30.524299118231124</v>
      </c>
      <c r="K81" s="39">
        <f t="shared" si="3"/>
        <v>1.4435014543618974</v>
      </c>
      <c r="L81" s="41"/>
      <c r="M81" s="42"/>
    </row>
    <row r="82" spans="1:13" customFormat="1" ht="16" x14ac:dyDescent="0.2">
      <c r="A82" s="37" t="s">
        <v>12</v>
      </c>
      <c r="B82" s="38">
        <f>AVERAGE(B56,B64,B72)</f>
        <v>9393.92</v>
      </c>
      <c r="C82" s="38">
        <f t="shared" si="0"/>
        <v>581.48570064103887</v>
      </c>
      <c r="D82" s="41"/>
      <c r="E82" s="41"/>
      <c r="F82" s="41"/>
      <c r="G82" s="41"/>
      <c r="H82" s="38">
        <f>AVERAGE(G56,G64,G72)</f>
        <v>12486.903333333334</v>
      </c>
      <c r="I82" s="38">
        <f t="shared" si="2"/>
        <v>597.57201684538927</v>
      </c>
      <c r="J82" s="41"/>
      <c r="K82" s="41"/>
      <c r="L82" s="41"/>
      <c r="M82" s="42"/>
    </row>
    <row r="83" spans="1:13" customFormat="1" ht="16" x14ac:dyDescent="0.2">
      <c r="A83" s="37"/>
      <c r="B83" s="38"/>
      <c r="C83" s="38"/>
      <c r="D83" s="41"/>
      <c r="E83" s="41"/>
      <c r="F83" s="41"/>
      <c r="G83" s="41"/>
      <c r="H83" s="38"/>
      <c r="I83" s="38"/>
      <c r="J83" s="41"/>
      <c r="K83" s="41"/>
      <c r="L83" s="41"/>
      <c r="M83" s="42"/>
    </row>
    <row r="84" spans="1:13" customFormat="1" ht="17" thickBot="1" x14ac:dyDescent="0.25">
      <c r="A84" s="43" t="s">
        <v>13</v>
      </c>
      <c r="B84" s="44">
        <f>AVERAGE(B58,B66,B74)</f>
        <v>6321.0133333333333</v>
      </c>
      <c r="C84" s="44">
        <f>STDEV(B58,B66,B74)/SQRT(3-1)</f>
        <v>381.48411908841882</v>
      </c>
      <c r="D84" s="45"/>
      <c r="E84" s="45"/>
      <c r="F84" s="45"/>
      <c r="G84" s="45"/>
      <c r="H84" s="44">
        <f>AVERAGE(G58,G66,G74)</f>
        <v>8684.3633333333346</v>
      </c>
      <c r="I84" s="44">
        <f>STDEV(G58,G66,G74)/SQRT(3-1)</f>
        <v>566.92133282905047</v>
      </c>
      <c r="J84" s="45"/>
      <c r="K84" s="45"/>
      <c r="L84" s="45"/>
      <c r="M84" s="46"/>
    </row>
    <row r="85" spans="1:13" customFormat="1" ht="16" x14ac:dyDescent="0.2"/>
    <row r="86" spans="1:13" customFormat="1" ht="16" x14ac:dyDescent="0.2"/>
    <row r="87" spans="1:13" customFormat="1" ht="16" x14ac:dyDescent="0.2"/>
    <row r="88" spans="1:13" s="47" customFormat="1" ht="34" x14ac:dyDescent="0.4">
      <c r="A88" s="47" t="s">
        <v>28</v>
      </c>
    </row>
    <row r="89" spans="1:13" s="49" customFormat="1" ht="24" x14ac:dyDescent="0.3">
      <c r="A89" s="48" t="s">
        <v>29</v>
      </c>
    </row>
    <row r="90" spans="1:13" customFormat="1" ht="16" x14ac:dyDescent="0.2"/>
    <row r="91" spans="1:13" customFormat="1" ht="16" x14ac:dyDescent="0.2"/>
    <row r="92" spans="1:13" customFormat="1" ht="16" x14ac:dyDescent="0.2">
      <c r="A92" s="50" t="s">
        <v>30</v>
      </c>
      <c r="B92" s="50"/>
      <c r="C92" s="50"/>
      <c r="D92" s="50"/>
      <c r="E92" s="50"/>
      <c r="F92" s="50"/>
      <c r="G92" s="50"/>
      <c r="H92" s="50"/>
      <c r="I92" s="50"/>
    </row>
    <row r="93" spans="1:13" customFormat="1" ht="33" thickBot="1" x14ac:dyDescent="0.25">
      <c r="A93" s="51" t="s">
        <v>31</v>
      </c>
      <c r="B93" s="51" t="s">
        <v>32</v>
      </c>
    </row>
    <row r="94" spans="1:13" customFormat="1" ht="36" thickTop="1" thickBot="1" x14ac:dyDescent="0.25">
      <c r="A94" s="52" t="s">
        <v>33</v>
      </c>
      <c r="B94" s="53" t="s">
        <v>34</v>
      </c>
      <c r="C94" s="54" t="s">
        <v>35</v>
      </c>
      <c r="D94" s="54" t="s">
        <v>36</v>
      </c>
      <c r="E94" s="54" t="s">
        <v>37</v>
      </c>
      <c r="F94" s="54" t="s">
        <v>38</v>
      </c>
      <c r="G94" s="54" t="s">
        <v>39</v>
      </c>
      <c r="H94" s="54" t="s">
        <v>40</v>
      </c>
      <c r="I94" s="55" t="s">
        <v>41</v>
      </c>
    </row>
    <row r="95" spans="1:13" customFormat="1" ht="33" thickTop="1" x14ac:dyDescent="0.2">
      <c r="A95" s="56" t="s">
        <v>42</v>
      </c>
      <c r="B95" s="57" t="s">
        <v>43</v>
      </c>
      <c r="C95" s="58">
        <v>5</v>
      </c>
      <c r="D95" s="59">
        <v>2599693.5059000002</v>
      </c>
      <c r="E95" s="59">
        <v>5.2420844176455406</v>
      </c>
      <c r="F95" s="60">
        <v>3.8290621201121852E-3</v>
      </c>
      <c r="G95" s="60">
        <v>0.5928561830041198</v>
      </c>
      <c r="H95" s="59">
        <v>26.210422088227705</v>
      </c>
      <c r="I95" s="61">
        <v>0.94485765228401974</v>
      </c>
    </row>
    <row r="96" spans="1:13" customFormat="1" ht="16" x14ac:dyDescent="0.2">
      <c r="A96" s="62" t="s">
        <v>44</v>
      </c>
      <c r="B96" s="63">
        <v>262214076.60374972</v>
      </c>
      <c r="C96" s="64">
        <v>1</v>
      </c>
      <c r="D96" s="65">
        <v>262214076.60374972</v>
      </c>
      <c r="E96" s="65">
        <v>528.73476120638657</v>
      </c>
      <c r="F96" s="66">
        <v>8.5559914966511996E-15</v>
      </c>
      <c r="G96" s="66">
        <v>0.96707727169151925</v>
      </c>
      <c r="H96" s="65">
        <v>528.73476120638657</v>
      </c>
      <c r="I96" s="67">
        <v>1</v>
      </c>
    </row>
    <row r="97" spans="1:10" customFormat="1" ht="16" x14ac:dyDescent="0.2">
      <c r="A97" s="68" t="s">
        <v>45</v>
      </c>
      <c r="B97" s="69">
        <v>1211576.7906750045</v>
      </c>
      <c r="C97" s="70">
        <v>2</v>
      </c>
      <c r="D97" s="71">
        <v>605788.39533750224</v>
      </c>
      <c r="E97" s="71">
        <v>1.2215262685321218</v>
      </c>
      <c r="F97" s="72">
        <v>0.31808328159096505</v>
      </c>
      <c r="G97" s="72">
        <v>0.11950527117390473</v>
      </c>
      <c r="H97" s="71">
        <v>2.443052537064244</v>
      </c>
      <c r="I97" s="73">
        <v>0.23233454509069817</v>
      </c>
    </row>
    <row r="98" spans="1:10" customFormat="1" ht="16" x14ac:dyDescent="0.2">
      <c r="A98" s="74" t="s">
        <v>46</v>
      </c>
      <c r="B98" s="75">
        <v>9107165.7613499966</v>
      </c>
      <c r="C98" s="76">
        <v>1</v>
      </c>
      <c r="D98" s="77">
        <v>9107165.7613499966</v>
      </c>
      <c r="E98" s="77">
        <v>18.363907752256463</v>
      </c>
      <c r="F98" s="78">
        <v>4.453676909743879E-4</v>
      </c>
      <c r="G98" s="78">
        <v>0.50500369425002023</v>
      </c>
      <c r="H98" s="77">
        <v>18.363907752256463</v>
      </c>
      <c r="I98" s="79">
        <v>0.9815653515923608</v>
      </c>
    </row>
    <row r="99" spans="1:10" customFormat="1" ht="32" x14ac:dyDescent="0.2">
      <c r="A99" s="68" t="s">
        <v>47</v>
      </c>
      <c r="B99" s="69">
        <v>2679724.9774750029</v>
      </c>
      <c r="C99" s="70">
        <v>2</v>
      </c>
      <c r="D99" s="71">
        <v>1339862.4887375014</v>
      </c>
      <c r="E99" s="71">
        <v>2.7017308994534996</v>
      </c>
      <c r="F99" s="72">
        <v>9.4174131951314105E-2</v>
      </c>
      <c r="G99" s="72">
        <v>0.2308830140316829</v>
      </c>
      <c r="H99" s="71">
        <v>5.4034617989069993</v>
      </c>
      <c r="I99" s="73">
        <v>0.46651383601404472</v>
      </c>
    </row>
    <row r="100" spans="1:10" customFormat="1" ht="16" x14ac:dyDescent="0.2">
      <c r="A100" s="62" t="s">
        <v>48</v>
      </c>
      <c r="B100" s="63">
        <v>8926693.9213500004</v>
      </c>
      <c r="C100" s="64">
        <v>18</v>
      </c>
      <c r="D100" s="65">
        <v>495927.44007500005</v>
      </c>
      <c r="E100" s="80"/>
      <c r="F100" s="80"/>
      <c r="G100" s="80"/>
      <c r="H100" s="80"/>
      <c r="I100" s="81"/>
    </row>
    <row r="101" spans="1:10" customFormat="1" ht="16" x14ac:dyDescent="0.2">
      <c r="A101" s="62" t="s">
        <v>49</v>
      </c>
      <c r="B101" s="63">
        <v>284139238.0546</v>
      </c>
      <c r="C101" s="64">
        <v>24</v>
      </c>
      <c r="D101" s="80"/>
      <c r="E101" s="80"/>
      <c r="F101" s="80"/>
      <c r="G101" s="80"/>
      <c r="H101" s="80"/>
      <c r="I101" s="81"/>
    </row>
    <row r="102" spans="1:10" customFormat="1" ht="33" thickBot="1" x14ac:dyDescent="0.25">
      <c r="A102" s="82" t="s">
        <v>50</v>
      </c>
      <c r="B102" s="83">
        <v>21925161.450850002</v>
      </c>
      <c r="C102" s="84">
        <v>23</v>
      </c>
      <c r="D102" s="85"/>
      <c r="E102" s="85"/>
      <c r="F102" s="85"/>
      <c r="G102" s="85"/>
      <c r="H102" s="85"/>
      <c r="I102" s="86"/>
    </row>
    <row r="103" spans="1:10" customFormat="1" ht="17" thickTop="1" x14ac:dyDescent="0.2">
      <c r="A103" s="87"/>
      <c r="B103" s="87"/>
      <c r="C103" s="87"/>
      <c r="D103" s="87"/>
      <c r="E103" s="87"/>
      <c r="F103" s="87"/>
      <c r="G103" s="87"/>
      <c r="H103" s="87"/>
      <c r="I103" s="87"/>
    </row>
    <row r="104" spans="1:10" customFormat="1" ht="16" x14ac:dyDescent="0.2"/>
    <row r="105" spans="1:10" customFormat="1" ht="16" x14ac:dyDescent="0.2"/>
    <row r="106" spans="1:10" s="49" customFormat="1" ht="24" x14ac:dyDescent="0.3">
      <c r="A106" s="48" t="s">
        <v>51</v>
      </c>
    </row>
    <row r="107" spans="1:10" customFormat="1" ht="16" x14ac:dyDescent="0.2"/>
    <row r="108" spans="1:10" customFormat="1" ht="16" x14ac:dyDescent="0.2"/>
    <row r="109" spans="1:10" customFormat="1" ht="15" customHeight="1" x14ac:dyDescent="0.2">
      <c r="B109" s="88" t="s">
        <v>30</v>
      </c>
      <c r="C109" s="88"/>
      <c r="D109" s="88"/>
      <c r="E109" s="88"/>
      <c r="F109" s="88"/>
      <c r="G109" s="88"/>
      <c r="H109" s="88"/>
      <c r="I109" s="88"/>
      <c r="J109" s="88"/>
    </row>
    <row r="110" spans="1:10" customFormat="1" ht="31" customHeight="1" thickBot="1" x14ac:dyDescent="0.25">
      <c r="B110" s="89" t="s">
        <v>31</v>
      </c>
      <c r="C110" s="89" t="s">
        <v>52</v>
      </c>
    </row>
    <row r="111" spans="1:10" customFormat="1" ht="50" thickTop="1" thickBot="1" x14ac:dyDescent="0.25">
      <c r="B111" s="90" t="s">
        <v>33</v>
      </c>
      <c r="C111" s="91" t="s">
        <v>34</v>
      </c>
      <c r="D111" s="92" t="s">
        <v>35</v>
      </c>
      <c r="E111" s="92" t="s">
        <v>36</v>
      </c>
      <c r="F111" s="92" t="s">
        <v>37</v>
      </c>
      <c r="G111" s="92" t="s">
        <v>38</v>
      </c>
      <c r="H111" s="92" t="s">
        <v>39</v>
      </c>
      <c r="I111" s="92" t="s">
        <v>40</v>
      </c>
      <c r="J111" s="93" t="s">
        <v>41</v>
      </c>
    </row>
    <row r="112" spans="1:10" customFormat="1" ht="19" thickTop="1" x14ac:dyDescent="0.2">
      <c r="B112" s="94" t="s">
        <v>42</v>
      </c>
      <c r="C112" s="95" t="s">
        <v>53</v>
      </c>
      <c r="D112" s="96">
        <v>3</v>
      </c>
      <c r="E112" s="97">
        <v>113.31445873015861</v>
      </c>
      <c r="F112" s="97">
        <v>3.9062533352662054</v>
      </c>
      <c r="G112" s="98">
        <v>4.3918272019882652E-2</v>
      </c>
      <c r="H112" s="98">
        <v>0.53956855744388099</v>
      </c>
      <c r="I112" s="97">
        <v>11.718760005798616</v>
      </c>
      <c r="J112" s="99">
        <v>0.6503133332970773</v>
      </c>
    </row>
    <row r="113" spans="2:10" customFormat="1" ht="16" x14ac:dyDescent="0.2">
      <c r="B113" s="100" t="s">
        <v>44</v>
      </c>
      <c r="C113" s="101">
        <v>36025.528688095219</v>
      </c>
      <c r="D113" s="102">
        <v>1</v>
      </c>
      <c r="E113" s="103">
        <v>36025.528688095219</v>
      </c>
      <c r="F113" s="103">
        <v>1241.8966049841479</v>
      </c>
      <c r="G113" s="104">
        <v>8.0298747638960582E-12</v>
      </c>
      <c r="H113" s="104">
        <v>0.99201211988259475</v>
      </c>
      <c r="I113" s="103">
        <v>1241.8966049841479</v>
      </c>
      <c r="J113" s="105">
        <v>1</v>
      </c>
    </row>
    <row r="114" spans="2:10" customFormat="1" ht="16" x14ac:dyDescent="0.2">
      <c r="B114" s="106" t="s">
        <v>54</v>
      </c>
      <c r="C114" s="107">
        <v>239.66925952381132</v>
      </c>
      <c r="D114" s="108">
        <v>1</v>
      </c>
      <c r="E114" s="109">
        <v>239.66925952381132</v>
      </c>
      <c r="F114" s="109">
        <v>8.2620422395090003</v>
      </c>
      <c r="G114" s="110">
        <v>1.65441769332524E-2</v>
      </c>
      <c r="H114" s="110">
        <v>0.45241611705587298</v>
      </c>
      <c r="I114" s="109">
        <v>8.2620422395090003</v>
      </c>
      <c r="J114" s="111">
        <v>0.73606716571046293</v>
      </c>
    </row>
    <row r="115" spans="2:10" customFormat="1" ht="16" x14ac:dyDescent="0.2">
      <c r="B115" s="112" t="s">
        <v>46</v>
      </c>
      <c r="C115" s="113">
        <v>62.488402380952998</v>
      </c>
      <c r="D115" s="114">
        <v>1</v>
      </c>
      <c r="E115" s="115">
        <v>62.488402380952998</v>
      </c>
      <c r="F115" s="115">
        <v>2.1541428424181177</v>
      </c>
      <c r="G115" s="116">
        <v>0.17292117177748556</v>
      </c>
      <c r="H115" s="116">
        <v>0.17723527445309684</v>
      </c>
      <c r="I115" s="115">
        <v>2.1541428424181173</v>
      </c>
      <c r="J115" s="117">
        <v>0.26447903267133033</v>
      </c>
    </row>
    <row r="116" spans="2:10" customFormat="1" ht="16" customHeight="1" x14ac:dyDescent="0.2">
      <c r="B116" s="112" t="s">
        <v>55</v>
      </c>
      <c r="C116" s="113">
        <v>24.548859523810066</v>
      </c>
      <c r="D116" s="114">
        <v>1</v>
      </c>
      <c r="E116" s="115">
        <v>24.548859523810066</v>
      </c>
      <c r="F116" s="116">
        <v>0.84626503507572637</v>
      </c>
      <c r="G116" s="116">
        <v>0.37926746431036396</v>
      </c>
      <c r="H116" s="116">
        <v>7.8023636001793309E-2</v>
      </c>
      <c r="I116" s="116">
        <v>0.84626503507572637</v>
      </c>
      <c r="J116" s="117">
        <v>0.13272633395734179</v>
      </c>
    </row>
    <row r="117" spans="2:10" customFormat="1" ht="16" x14ac:dyDescent="0.2">
      <c r="B117" s="100" t="s">
        <v>48</v>
      </c>
      <c r="C117" s="101">
        <v>290.08476666666678</v>
      </c>
      <c r="D117" s="102">
        <v>10</v>
      </c>
      <c r="E117" s="103">
        <v>29.008476666666677</v>
      </c>
      <c r="F117" s="118"/>
      <c r="G117" s="118"/>
      <c r="H117" s="118"/>
      <c r="I117" s="118"/>
      <c r="J117" s="119"/>
    </row>
    <row r="118" spans="2:10" customFormat="1" ht="16" x14ac:dyDescent="0.2">
      <c r="B118" s="100" t="s">
        <v>49</v>
      </c>
      <c r="C118" s="101">
        <v>36554.047599999998</v>
      </c>
      <c r="D118" s="102">
        <v>14</v>
      </c>
      <c r="E118" s="118"/>
      <c r="F118" s="118"/>
      <c r="G118" s="118"/>
      <c r="H118" s="118"/>
      <c r="I118" s="118"/>
      <c r="J118" s="119"/>
    </row>
    <row r="119" spans="2:10" customFormat="1" ht="17" thickBot="1" x14ac:dyDescent="0.25">
      <c r="B119" s="120" t="s">
        <v>50</v>
      </c>
      <c r="C119" s="121">
        <v>630.0281428571426</v>
      </c>
      <c r="D119" s="122">
        <v>13</v>
      </c>
      <c r="E119" s="123"/>
      <c r="F119" s="123"/>
      <c r="G119" s="123"/>
      <c r="H119" s="123"/>
      <c r="I119" s="123"/>
      <c r="J119" s="124"/>
    </row>
    <row r="120" spans="2:10" customFormat="1" ht="17" thickTop="1" x14ac:dyDescent="0.2">
      <c r="B120" s="125"/>
    </row>
    <row r="121" spans="2:10" customFormat="1" ht="16" x14ac:dyDescent="0.2"/>
  </sheetData>
  <mergeCells count="3">
    <mergeCell ref="A92:I92"/>
    <mergeCell ref="A103:I103"/>
    <mergeCell ref="B109:J109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1C &amp; 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2017-06-25T22:32:18Z</dcterms:created>
  <dcterms:modified xsi:type="dcterms:W3CDTF">2017-06-25T22:33:54Z</dcterms:modified>
</cp:coreProperties>
</file>