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9100" yWindow="10820" windowWidth="28160" windowHeight="16880" tabRatio="500" activeTab="1"/>
  </bookViews>
  <sheets>
    <sheet name="Figure 2 - Suppl 1A" sheetId="1" r:id="rId1"/>
    <sheet name="Figure 2 - Suppl 1B &amp; 1C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67" i="2" l="1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G60" i="2"/>
  <c r="G61" i="2"/>
  <c r="G62" i="2"/>
  <c r="G63" i="2"/>
  <c r="G64" i="2"/>
  <c r="G67" i="2"/>
  <c r="F60" i="2"/>
  <c r="F61" i="2"/>
  <c r="F62" i="2"/>
  <c r="F63" i="2"/>
  <c r="F64" i="2"/>
  <c r="F67" i="2"/>
  <c r="D67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F66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G50" i="2"/>
  <c r="G51" i="2"/>
  <c r="G52" i="2"/>
  <c r="G53" i="2"/>
  <c r="G54" i="2"/>
  <c r="G55" i="2"/>
  <c r="G58" i="2"/>
  <c r="F50" i="2"/>
  <c r="F51" i="2"/>
  <c r="F52" i="2"/>
  <c r="F53" i="2"/>
  <c r="F54" i="2"/>
  <c r="F55" i="2"/>
  <c r="F58" i="2"/>
  <c r="D58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G57" i="2"/>
  <c r="F5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G40" i="2"/>
  <c r="G41" i="2"/>
  <c r="G42" i="2"/>
  <c r="G43" i="2"/>
  <c r="G44" i="2"/>
  <c r="G47" i="2"/>
  <c r="F40" i="2"/>
  <c r="F41" i="2"/>
  <c r="F42" i="2"/>
  <c r="F43" i="2"/>
  <c r="F44" i="2"/>
  <c r="F47" i="2"/>
  <c r="D47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G46" i="2"/>
  <c r="F46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G27" i="2"/>
  <c r="G28" i="2"/>
  <c r="G29" i="2"/>
  <c r="G30" i="2"/>
  <c r="G31" i="2"/>
  <c r="G32" i="2"/>
  <c r="G35" i="2"/>
  <c r="F27" i="2"/>
  <c r="F28" i="2"/>
  <c r="F29" i="2"/>
  <c r="F30" i="2"/>
  <c r="F31" i="2"/>
  <c r="F32" i="2"/>
  <c r="F35" i="2"/>
  <c r="D35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G34" i="2"/>
  <c r="F34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G17" i="2"/>
  <c r="G18" i="2"/>
  <c r="G19" i="2"/>
  <c r="G20" i="2"/>
  <c r="G21" i="2"/>
  <c r="G22" i="2"/>
  <c r="G25" i="2"/>
  <c r="F17" i="2"/>
  <c r="F18" i="2"/>
  <c r="F19" i="2"/>
  <c r="F20" i="2"/>
  <c r="F21" i="2"/>
  <c r="F22" i="2"/>
  <c r="F25" i="2"/>
  <c r="D25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G24" i="2"/>
  <c r="F24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G7" i="2"/>
  <c r="G8" i="2"/>
  <c r="G9" i="2"/>
  <c r="G10" i="2"/>
  <c r="G11" i="2"/>
  <c r="G12" i="2"/>
  <c r="G15" i="2"/>
  <c r="F7" i="2"/>
  <c r="F8" i="2"/>
  <c r="F9" i="2"/>
  <c r="F10" i="2"/>
  <c r="F11" i="2"/>
  <c r="F12" i="2"/>
  <c r="F15" i="2"/>
  <c r="D15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G14" i="2"/>
  <c r="F14" i="2"/>
  <c r="F47" i="1"/>
  <c r="G47" i="1"/>
  <c r="F46" i="1"/>
  <c r="G46" i="1"/>
  <c r="F45" i="1"/>
  <c r="G45" i="1"/>
  <c r="F44" i="1"/>
  <c r="G44" i="1"/>
  <c r="F43" i="1"/>
  <c r="G43" i="1"/>
  <c r="F42" i="1"/>
  <c r="G42" i="1"/>
  <c r="F41" i="1"/>
  <c r="G41" i="1"/>
  <c r="F40" i="1"/>
  <c r="G40" i="1"/>
  <c r="F39" i="1"/>
  <c r="G39" i="1"/>
  <c r="F38" i="1"/>
  <c r="G38" i="1"/>
  <c r="F36" i="1"/>
  <c r="G36" i="1"/>
  <c r="F35" i="1"/>
  <c r="G35" i="1"/>
  <c r="F34" i="1"/>
  <c r="G34" i="1"/>
  <c r="F33" i="1"/>
  <c r="G33" i="1"/>
  <c r="F32" i="1"/>
  <c r="G32" i="1"/>
  <c r="F31" i="1"/>
  <c r="G31" i="1"/>
  <c r="F30" i="1"/>
  <c r="G30" i="1"/>
  <c r="O29" i="1"/>
  <c r="P29" i="1"/>
  <c r="F29" i="1"/>
  <c r="G29" i="1"/>
  <c r="O28" i="1"/>
  <c r="P28" i="1"/>
  <c r="F28" i="1"/>
  <c r="G28" i="1"/>
  <c r="O27" i="1"/>
  <c r="P27" i="1"/>
  <c r="F27" i="1"/>
  <c r="G27" i="1"/>
  <c r="O26" i="1"/>
  <c r="P26" i="1"/>
  <c r="O25" i="1"/>
  <c r="P25" i="1"/>
  <c r="F25" i="1"/>
  <c r="G25" i="1"/>
  <c r="O24" i="1"/>
  <c r="P24" i="1"/>
  <c r="F24" i="1"/>
  <c r="G24" i="1"/>
  <c r="O23" i="1"/>
  <c r="P23" i="1"/>
  <c r="F23" i="1"/>
  <c r="G23" i="1"/>
  <c r="O22" i="1"/>
  <c r="P22" i="1"/>
  <c r="F22" i="1"/>
  <c r="G22" i="1"/>
  <c r="O21" i="1"/>
  <c r="P21" i="1"/>
  <c r="F21" i="1"/>
  <c r="G21" i="1"/>
  <c r="O20" i="1"/>
  <c r="P20" i="1"/>
  <c r="F20" i="1"/>
  <c r="G20" i="1"/>
  <c r="O19" i="1"/>
  <c r="P19" i="1"/>
  <c r="F19" i="1"/>
  <c r="G19" i="1"/>
  <c r="O18" i="1"/>
  <c r="P18" i="1"/>
  <c r="F18" i="1"/>
  <c r="G18" i="1"/>
  <c r="F17" i="1"/>
  <c r="G17" i="1"/>
  <c r="O16" i="1"/>
  <c r="P16" i="1"/>
  <c r="F16" i="1"/>
  <c r="G16" i="1"/>
  <c r="O15" i="1"/>
  <c r="P15" i="1"/>
  <c r="O14" i="1"/>
  <c r="P14" i="1"/>
  <c r="F14" i="1"/>
  <c r="G14" i="1"/>
  <c r="O13" i="1"/>
  <c r="P13" i="1"/>
  <c r="F13" i="1"/>
  <c r="G13" i="1"/>
  <c r="O12" i="1"/>
  <c r="P12" i="1"/>
  <c r="F12" i="1"/>
  <c r="G12" i="1"/>
  <c r="O11" i="1"/>
  <c r="P11" i="1"/>
  <c r="F11" i="1"/>
  <c r="G11" i="1"/>
  <c r="O10" i="1"/>
  <c r="P10" i="1"/>
  <c r="F10" i="1"/>
  <c r="G10" i="1"/>
  <c r="O9" i="1"/>
  <c r="P9" i="1"/>
  <c r="F9" i="1"/>
  <c r="G9" i="1"/>
  <c r="O8" i="1"/>
  <c r="P8" i="1"/>
  <c r="F8" i="1"/>
  <c r="G8" i="1"/>
  <c r="O7" i="1"/>
  <c r="P7" i="1"/>
  <c r="F7" i="1"/>
  <c r="G7" i="1"/>
  <c r="O6" i="1"/>
  <c r="P6" i="1"/>
  <c r="F6" i="1"/>
  <c r="G6" i="1"/>
  <c r="O5" i="1"/>
  <c r="P5" i="1"/>
  <c r="F5" i="1"/>
  <c r="G5" i="1"/>
</calcChain>
</file>

<file path=xl/sharedStrings.xml><?xml version="1.0" encoding="utf-8"?>
<sst xmlns="http://schemas.openxmlformats.org/spreadsheetml/2006/main" count="477" uniqueCount="112">
  <si>
    <t>mRNA expression</t>
  </si>
  <si>
    <t xml:space="preserve">Ventral Midbrain </t>
  </si>
  <si>
    <t xml:space="preserve">Dorsal Striatum </t>
  </si>
  <si>
    <t>Gene</t>
  </si>
  <si>
    <t xml:space="preserve">ID </t>
  </si>
  <si>
    <t>Genotype</t>
  </si>
  <si>
    <t>C(t)</t>
  </si>
  <si>
    <t>C(t) GAPDH</t>
  </si>
  <si>
    <r>
      <t xml:space="preserve">dCT </t>
    </r>
    <r>
      <rPr>
        <i/>
        <sz val="12"/>
        <color theme="1"/>
        <rFont val="Calibri"/>
        <scheme val="minor"/>
      </rPr>
      <t>(C(t)marker-C(t)GAPDH)</t>
    </r>
  </si>
  <si>
    <r>
      <t>COPY NUMBER</t>
    </r>
    <r>
      <rPr>
        <i/>
        <sz val="12"/>
        <color theme="1"/>
        <rFont val="Calibri"/>
        <scheme val="minor"/>
      </rPr>
      <t xml:space="preserve"> (1000*2^-dCT)</t>
    </r>
  </si>
  <si>
    <t>D2</t>
  </si>
  <si>
    <t>ctrl</t>
  </si>
  <si>
    <t>D1</t>
  </si>
  <si>
    <t>het</t>
  </si>
  <si>
    <t>DAT</t>
  </si>
  <si>
    <t>TH</t>
  </si>
  <si>
    <t>VMAT</t>
  </si>
  <si>
    <t>STATISTICS</t>
  </si>
  <si>
    <t>Figure 2—figure supplement 1A (mRNA Dopamine markers DAT-Ires-cre mice) - multivariate ANOVA genotype effect</t>
  </si>
  <si>
    <t>Ventral Midbrain</t>
  </si>
  <si>
    <t>Dorsal Striatum</t>
  </si>
  <si>
    <t>Tests of Between-Subjects Effects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</si>
  <si>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</si>
  <si>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</si>
  <si>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</si>
  <si>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</si>
  <si>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</si>
  <si>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</si>
  <si>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</si>
  <si>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</si>
  <si>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e</t>
    </r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</si>
  <si>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</si>
  <si>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Corrected Model</t>
  </si>
  <si>
    <t>DATvm</t>
  </si>
  <si>
    <r>
      <rPr>
        <sz val="12"/>
        <color rgb="FF000000"/>
        <rFont val="Arial"/>
        <family val="2"/>
      </rPr>
      <t>31.968</t>
    </r>
    <r>
      <rPr>
        <vertAlign val="superscript"/>
        <sz val="12"/>
        <color rgb="FF000000"/>
        <rFont val="Arial"/>
      </rPr>
      <t>a</t>
    </r>
  </si>
  <si>
    <t>D1str</t>
  </si>
  <si>
    <r>
      <rPr>
        <sz val="12"/>
        <color rgb="FF000000"/>
        <rFont val="Arial"/>
        <family val="2"/>
      </rPr>
      <t>223.489</t>
    </r>
    <r>
      <rPr>
        <vertAlign val="superscript"/>
        <sz val="12"/>
        <color rgb="FF000000"/>
        <rFont val="Arial"/>
      </rPr>
      <t>a</t>
    </r>
  </si>
  <si>
    <t>THvm</t>
  </si>
  <si>
    <r>
      <rPr>
        <sz val="12"/>
        <color rgb="FF000000"/>
        <rFont val="Arial"/>
        <family val="2"/>
      </rPr>
      <t>1.825</t>
    </r>
    <r>
      <rPr>
        <vertAlign val="superscript"/>
        <sz val="12"/>
        <color rgb="FF000000"/>
        <rFont val="Arial"/>
      </rPr>
      <t>b</t>
    </r>
  </si>
  <si>
    <t>D2str</t>
  </si>
  <si>
    <r>
      <rPr>
        <sz val="12"/>
        <color rgb="FF000000"/>
        <rFont val="Arial"/>
        <family val="2"/>
      </rPr>
      <t>21.176</t>
    </r>
    <r>
      <rPr>
        <vertAlign val="superscript"/>
        <sz val="12"/>
        <color rgb="FF000000"/>
        <rFont val="Arial"/>
      </rPr>
      <t>b</t>
    </r>
  </si>
  <si>
    <t>VMATvm</t>
  </si>
  <si>
    <r>
      <rPr>
        <sz val="12"/>
        <color rgb="FF000000"/>
        <rFont val="Arial"/>
        <family val="2"/>
      </rPr>
      <t>494.822</t>
    </r>
    <r>
      <rPr>
        <vertAlign val="superscript"/>
        <sz val="12"/>
        <color rgb="FF000000"/>
        <rFont val="Arial"/>
      </rPr>
      <t>c</t>
    </r>
  </si>
  <si>
    <t>Intercept</t>
  </si>
  <si>
    <t>D2vm</t>
  </si>
  <si>
    <r>
      <rPr>
        <sz val="12"/>
        <color rgb="FF000000"/>
        <rFont val="Arial"/>
        <family val="2"/>
      </rPr>
      <t>26.975</t>
    </r>
    <r>
      <rPr>
        <vertAlign val="superscript"/>
        <sz val="12"/>
        <color rgb="FF000000"/>
        <rFont val="Arial"/>
      </rPr>
      <t>d</t>
    </r>
  </si>
  <si>
    <t>genotype</t>
  </si>
  <si>
    <t>Error</t>
  </si>
  <si>
    <t>Total</t>
  </si>
  <si>
    <t>Corrected Total</t>
  </si>
  <si>
    <t>DAT-IREScre HETs - ACUTE AMPHETAMINE STUDY - males</t>
  </si>
  <si>
    <t>TOTAL AMBULATORY DISTANCE</t>
  </si>
  <si>
    <t>WT</t>
  </si>
  <si>
    <t>Bins of 10 min</t>
  </si>
  <si>
    <t>mouse ID</t>
  </si>
  <si>
    <t>Group</t>
  </si>
  <si>
    <t>Chamber</t>
  </si>
  <si>
    <t>GENOTYPE</t>
  </si>
  <si>
    <t>DRUG</t>
  </si>
  <si>
    <t>SUM baseline</t>
  </si>
  <si>
    <t>SUM post-inj</t>
  </si>
  <si>
    <t>m1 group1</t>
  </si>
  <si>
    <t>veh</t>
  </si>
  <si>
    <t>m2 group1</t>
  </si>
  <si>
    <t>m2 group2</t>
  </si>
  <si>
    <t>m8 group2</t>
  </si>
  <si>
    <t>m11 group1</t>
  </si>
  <si>
    <t>m13 group1</t>
  </si>
  <si>
    <t>AVG</t>
  </si>
  <si>
    <t>n=</t>
  </si>
  <si>
    <t>SE</t>
  </si>
  <si>
    <t>m5 group2</t>
  </si>
  <si>
    <t>3mg/kg</t>
  </si>
  <si>
    <t>m3 group2</t>
  </si>
  <si>
    <t>m7 group 2</t>
  </si>
  <si>
    <t>m9 group1</t>
  </si>
  <si>
    <t>m4m5 group1</t>
  </si>
  <si>
    <t>5mg/kg</t>
  </si>
  <si>
    <t>m7 group1</t>
  </si>
  <si>
    <t>m6 group2</t>
  </si>
  <si>
    <t>m10 group1</t>
  </si>
  <si>
    <t>m12 group1</t>
  </si>
  <si>
    <t>HET</t>
  </si>
  <si>
    <t>m1 group2</t>
  </si>
  <si>
    <t>m6 group1</t>
  </si>
  <si>
    <t xml:space="preserve">m1  group1                   </t>
  </si>
  <si>
    <t>last group</t>
  </si>
  <si>
    <t xml:space="preserve">m1 group2                   </t>
  </si>
  <si>
    <t>m3 group1</t>
  </si>
  <si>
    <t>Figure 2—figure supplement 1B (acute amphetamine DAT-Ires-cre mice) - ANOVA 2 (genotype) x 3(amph dose)</t>
  </si>
  <si>
    <t xml:space="preserve">Dependent Variable: </t>
  </si>
  <si>
    <t>postinjection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</si>
  <si>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</si>
  <si>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59159855459.425</t>
    </r>
    <r>
      <rPr>
        <vertAlign val="superscript"/>
        <sz val="12"/>
        <color rgb="FF000000"/>
        <rFont val="Arial"/>
      </rPr>
      <t>a</t>
    </r>
  </si>
  <si>
    <t>drug</t>
  </si>
  <si>
    <t>genotype * drug</t>
  </si>
  <si>
    <t>Figure 2—figure supplement 1B (acute amphetamine DAT-Ires-cre mice) - ANOVA genotpe effect for 3 mg/kg and 5 mg/kg</t>
  </si>
  <si>
    <t xml:space="preserve"> 3 mg/kg </t>
  </si>
  <si>
    <t xml:space="preserve">5 mg/kg 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</si>
  <si>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</si>
  <si>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 xml:space="preserve">Measure: </t>
  </si>
  <si>
    <t>MEASURE_1</t>
  </si>
  <si>
    <t>bins</t>
  </si>
  <si>
    <t>Sphericity Assumed</t>
  </si>
  <si>
    <t>Greenhouse-Geisser</t>
  </si>
  <si>
    <t>Huynh-Feldt</t>
  </si>
  <si>
    <t>Lower-bound</t>
  </si>
  <si>
    <t>bins * genotype</t>
  </si>
  <si>
    <t>Error(bins)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</si>
  <si>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</si>
  <si>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Transformed Variable: 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</si>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</sst>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65" formatCode="###0.000"/>
    <numFmt numFmtId="166" formatCode="####.000"/>
    <numFmt numFmtId="167" formatCode="0.0"/>
  </numFmts>
  <fonts count="15" x14ac:knownFonts="1">
    <font>
      <sz val="12"/>
      <color theme="1"/>
      <name val="Calibri"/>
      <family val="2"/>
      <scheme val="minor"/>
    </font>
    <font>
      <sz val="20"/>
      <name val="Verdana"/>
    </font>
    <font>
      <sz val="11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16"/>
      <color theme="1"/>
      <name val="Calibri"/>
      <scheme val="minor"/>
    </font>
    <font>
      <i/>
      <sz val="12"/>
      <color theme="1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b/>
      <sz val="12"/>
      <color rgb="FF000000"/>
      <name val="Arial Bold"/>
      <family val="2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0"/>
      <name val="Verdana"/>
    </font>
    <font>
      <b/>
      <sz val="14"/>
      <color theme="1"/>
      <name val="Calibri"/>
      <scheme val="minor"/>
    </font>
    <font>
      <sz val="12"/>
      <color rgb="FF000000"/>
      <name val="Arial Bold"/>
    </font>
    <font>
      <vertAlign val="superscript"/>
      <sz val="12"/>
      <color rgb="FF000000"/>
      <name val="Arial Bold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79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8">
    <xf numFmtId="0" fontId="0" fillId="0" borderId="0" xfId="0"/>
    <xf numFmtId="0" fontId="1" fillId="2" borderId="0" xfId="0" applyFont="1" applyFill="1"/>
    <xf numFmtId="0" fontId="2" fillId="2" borderId="0" xfId="1" applyFill="1"/>
    <xf numFmtId="0" fontId="2" fillId="0" borderId="0" xfId="1"/>
    <xf numFmtId="0" fontId="3" fillId="0" borderId="0" xfId="0" applyFont="1"/>
    <xf numFmtId="0" fontId="4" fillId="0" borderId="0" xfId="1" applyFont="1" applyBorder="1"/>
    <xf numFmtId="2" fontId="2" fillId="0" borderId="0" xfId="1" applyNumberFormat="1"/>
    <xf numFmtId="0" fontId="6" fillId="0" borderId="0" xfId="0" applyFont="1"/>
    <xf numFmtId="0" fontId="7" fillId="3" borderId="0" xfId="0" applyFont="1" applyFill="1"/>
    <xf numFmtId="0" fontId="0" fillId="3" borderId="0" xfId="0" applyFill="1"/>
    <xf numFmtId="0" fontId="9" fillId="0" borderId="3" xfId="5" applyFont="1" applyFill="1" applyBorder="1" applyAlignment="1">
      <alignment horizontal="center" wrapText="1"/>
    </xf>
    <xf numFmtId="0" fontId="9" fillId="0" borderId="4" xfId="6" applyFont="1" applyFill="1" applyBorder="1" applyAlignment="1">
      <alignment horizontal="center" wrapText="1"/>
    </xf>
    <xf numFmtId="0" fontId="9" fillId="0" borderId="5" xfId="7" applyFont="1" applyFill="1" applyBorder="1" applyAlignment="1">
      <alignment horizontal="center" wrapText="1"/>
    </xf>
    <xf numFmtId="0" fontId="9" fillId="0" borderId="7" xfId="9" applyFont="1" applyFill="1" applyBorder="1" applyAlignment="1">
      <alignment horizontal="left" vertical="top" wrapText="1"/>
    </xf>
    <xf numFmtId="0" fontId="9" fillId="0" borderId="8" xfId="10" applyFont="1" applyFill="1" applyBorder="1" applyAlignment="1">
      <alignment horizontal="right" vertical="center"/>
    </xf>
    <xf numFmtId="164" fontId="9" fillId="0" borderId="9" xfId="11" applyNumberFormat="1" applyFont="1" applyFill="1" applyBorder="1" applyAlignment="1">
      <alignment horizontal="right" vertical="center"/>
    </xf>
    <xf numFmtId="165" fontId="9" fillId="0" borderId="9" xfId="12" applyNumberFormat="1" applyFont="1" applyFill="1" applyBorder="1" applyAlignment="1">
      <alignment horizontal="right" vertical="center"/>
    </xf>
    <xf numFmtId="166" fontId="9" fillId="0" borderId="9" xfId="13" applyNumberFormat="1" applyFont="1" applyFill="1" applyBorder="1" applyAlignment="1">
      <alignment horizontal="right" vertical="center"/>
    </xf>
    <xf numFmtId="166" fontId="9" fillId="0" borderId="10" xfId="14" applyNumberFormat="1" applyFont="1" applyFill="1" applyBorder="1" applyAlignment="1">
      <alignment horizontal="right" vertical="center"/>
    </xf>
    <xf numFmtId="0" fontId="9" fillId="0" borderId="12" xfId="16" applyFont="1" applyFill="1" applyBorder="1" applyAlignment="1">
      <alignment horizontal="left" vertical="top" wrapText="1"/>
    </xf>
    <xf numFmtId="0" fontId="9" fillId="0" borderId="13" xfId="17" applyFont="1" applyFill="1" applyBorder="1" applyAlignment="1">
      <alignment horizontal="right" vertical="center"/>
    </xf>
    <xf numFmtId="164" fontId="9" fillId="0" borderId="14" xfId="18" applyNumberFormat="1" applyFont="1" applyFill="1" applyBorder="1" applyAlignment="1">
      <alignment horizontal="right" vertical="center"/>
    </xf>
    <xf numFmtId="165" fontId="9" fillId="0" borderId="14" xfId="19" applyNumberFormat="1" applyFont="1" applyFill="1" applyBorder="1" applyAlignment="1">
      <alignment horizontal="right" vertical="center"/>
    </xf>
    <xf numFmtId="166" fontId="9" fillId="0" borderId="14" xfId="20" applyNumberFormat="1" applyFont="1" applyFill="1" applyBorder="1" applyAlignment="1">
      <alignment horizontal="right" vertical="center"/>
    </xf>
    <xf numFmtId="166" fontId="9" fillId="0" borderId="15" xfId="21" applyNumberFormat="1" applyFont="1" applyFill="1" applyBorder="1" applyAlignment="1">
      <alignment horizontal="right" vertical="center"/>
    </xf>
    <xf numFmtId="0" fontId="9" fillId="0" borderId="17" xfId="23" applyFont="1" applyFill="1" applyBorder="1" applyAlignment="1">
      <alignment horizontal="left" vertical="top" wrapText="1"/>
    </xf>
    <xf numFmtId="0" fontId="9" fillId="0" borderId="18" xfId="24" applyFont="1" applyFill="1" applyBorder="1" applyAlignment="1">
      <alignment horizontal="right" vertical="center"/>
    </xf>
    <xf numFmtId="164" fontId="9" fillId="0" borderId="19" xfId="25" applyNumberFormat="1" applyFont="1" applyFill="1" applyBorder="1" applyAlignment="1">
      <alignment horizontal="right" vertical="center"/>
    </xf>
    <xf numFmtId="165" fontId="9" fillId="0" borderId="19" xfId="26" applyNumberFormat="1" applyFont="1" applyFill="1" applyBorder="1" applyAlignment="1">
      <alignment horizontal="right" vertical="center"/>
    </xf>
    <xf numFmtId="166" fontId="9" fillId="0" borderId="19" xfId="27" applyNumberFormat="1" applyFont="1" applyFill="1" applyBorder="1" applyAlignment="1">
      <alignment horizontal="right" vertical="center"/>
    </xf>
    <xf numFmtId="166" fontId="9" fillId="0" borderId="20" xfId="28" applyNumberFormat="1" applyFont="1" applyFill="1" applyBorder="1" applyAlignment="1">
      <alignment horizontal="right" vertical="center"/>
    </xf>
    <xf numFmtId="165" fontId="9" fillId="0" borderId="13" xfId="29" applyNumberFormat="1" applyFont="1" applyFill="1" applyBorder="1" applyAlignment="1">
      <alignment horizontal="right" vertical="center"/>
    </xf>
    <xf numFmtId="165" fontId="9" fillId="0" borderId="15" xfId="30" applyNumberFormat="1" applyFont="1" applyFill="1" applyBorder="1" applyAlignment="1">
      <alignment horizontal="right" vertical="center"/>
    </xf>
    <xf numFmtId="165" fontId="9" fillId="0" borderId="18" xfId="31" applyNumberFormat="1" applyFont="1" applyFill="1" applyBorder="1" applyAlignment="1">
      <alignment horizontal="right" vertical="center"/>
    </xf>
    <xf numFmtId="165" fontId="9" fillId="0" borderId="20" xfId="32" applyNumberFormat="1" applyFont="1" applyFill="1" applyBorder="1" applyAlignment="1">
      <alignment horizontal="right" vertical="center"/>
    </xf>
    <xf numFmtId="0" fontId="9" fillId="4" borderId="12" xfId="16" applyFont="1" applyFill="1" applyBorder="1" applyAlignment="1">
      <alignment horizontal="left" vertical="top" wrapText="1"/>
    </xf>
    <xf numFmtId="165" fontId="9" fillId="4" borderId="13" xfId="29" applyNumberFormat="1" applyFont="1" applyFill="1" applyBorder="1" applyAlignment="1">
      <alignment horizontal="right" vertical="center"/>
    </xf>
    <xf numFmtId="164" fontId="9" fillId="4" borderId="14" xfId="18" applyNumberFormat="1" applyFont="1" applyFill="1" applyBorder="1" applyAlignment="1">
      <alignment horizontal="right" vertical="center"/>
    </xf>
    <xf numFmtId="165" fontId="9" fillId="4" borderId="14" xfId="19" applyNumberFormat="1" applyFont="1" applyFill="1" applyBorder="1" applyAlignment="1">
      <alignment horizontal="right" vertical="center"/>
    </xf>
    <xf numFmtId="166" fontId="9" fillId="4" borderId="14" xfId="20" applyNumberFormat="1" applyFont="1" applyFill="1" applyBorder="1" applyAlignment="1">
      <alignment horizontal="right" vertical="center"/>
    </xf>
    <xf numFmtId="166" fontId="9" fillId="4" borderId="15" xfId="21" applyNumberFormat="1" applyFont="1" applyFill="1" applyBorder="1" applyAlignment="1">
      <alignment horizontal="right" vertical="center"/>
    </xf>
    <xf numFmtId="0" fontId="9" fillId="4" borderId="17" xfId="23" applyFont="1" applyFill="1" applyBorder="1" applyAlignment="1">
      <alignment horizontal="left" vertical="top" wrapText="1"/>
    </xf>
    <xf numFmtId="165" fontId="9" fillId="4" borderId="18" xfId="31" applyNumberFormat="1" applyFont="1" applyFill="1" applyBorder="1" applyAlignment="1">
      <alignment horizontal="right" vertical="center"/>
    </xf>
    <xf numFmtId="164" fontId="9" fillId="4" borderId="19" xfId="25" applyNumberFormat="1" applyFont="1" applyFill="1" applyBorder="1" applyAlignment="1">
      <alignment horizontal="right" vertical="center"/>
    </xf>
    <xf numFmtId="165" fontId="9" fillId="4" borderId="19" xfId="26" applyNumberFormat="1" applyFont="1" applyFill="1" applyBorder="1" applyAlignment="1">
      <alignment horizontal="right" vertical="center"/>
    </xf>
    <xf numFmtId="166" fontId="9" fillId="4" borderId="19" xfId="27" applyNumberFormat="1" applyFont="1" applyFill="1" applyBorder="1" applyAlignment="1">
      <alignment horizontal="right" vertical="center"/>
    </xf>
    <xf numFmtId="166" fontId="9" fillId="4" borderId="20" xfId="28" applyNumberFormat="1" applyFont="1" applyFill="1" applyBorder="1" applyAlignment="1">
      <alignment horizontal="right" vertical="center"/>
    </xf>
    <xf numFmtId="0" fontId="9" fillId="0" borderId="14" xfId="33" applyFont="1" applyFill="1" applyBorder="1" applyAlignment="1">
      <alignment horizontal="left" vertical="center" wrapText="1"/>
    </xf>
    <xf numFmtId="0" fontId="9" fillId="0" borderId="15" xfId="34" applyFont="1" applyFill="1" applyBorder="1" applyAlignment="1">
      <alignment horizontal="left" vertical="center" wrapText="1"/>
    </xf>
    <xf numFmtId="0" fontId="9" fillId="0" borderId="19" xfId="35" applyFont="1" applyFill="1" applyBorder="1" applyAlignment="1">
      <alignment horizontal="left" vertical="center" wrapText="1"/>
    </xf>
    <xf numFmtId="0" fontId="9" fillId="0" borderId="20" xfId="36" applyFont="1" applyFill="1" applyBorder="1" applyAlignment="1">
      <alignment horizontal="left" vertical="center" wrapText="1"/>
    </xf>
    <xf numFmtId="0" fontId="9" fillId="0" borderId="22" xfId="38" applyFont="1" applyFill="1" applyBorder="1" applyAlignment="1">
      <alignment horizontal="left" vertical="top" wrapText="1"/>
    </xf>
    <xf numFmtId="165" fontId="9" fillId="0" borderId="23" xfId="39" applyNumberFormat="1" applyFont="1" applyFill="1" applyBorder="1" applyAlignment="1">
      <alignment horizontal="right" vertical="center"/>
    </xf>
    <xf numFmtId="164" fontId="9" fillId="0" borderId="24" xfId="40" applyNumberFormat="1" applyFont="1" applyFill="1" applyBorder="1" applyAlignment="1">
      <alignment horizontal="right" vertical="center"/>
    </xf>
    <xf numFmtId="0" fontId="9" fillId="0" borderId="24" xfId="41" applyFont="1" applyFill="1" applyBorder="1" applyAlignment="1">
      <alignment horizontal="left" vertical="center" wrapText="1"/>
    </xf>
    <xf numFmtId="0" fontId="9" fillId="0" borderId="25" xfId="42" applyFont="1" applyFill="1" applyBorder="1" applyAlignment="1">
      <alignment horizontal="left" vertical="center" wrapText="1"/>
    </xf>
    <xf numFmtId="0" fontId="9" fillId="0" borderId="16" xfId="22" applyFont="1" applyFill="1" applyBorder="1" applyAlignment="1">
      <alignment horizontal="left" vertical="top" wrapText="1"/>
    </xf>
    <xf numFmtId="0" fontId="9" fillId="0" borderId="11" xfId="15" applyFont="1" applyFill="1" applyBorder="1" applyAlignment="1">
      <alignment horizontal="left" vertical="top" wrapText="1"/>
    </xf>
    <xf numFmtId="0" fontId="9" fillId="0" borderId="21" xfId="37" applyFont="1" applyFill="1" applyBorder="1" applyAlignment="1">
      <alignment horizontal="left" vertical="top" wrapText="1"/>
    </xf>
    <xf numFmtId="0" fontId="9" fillId="4" borderId="16" xfId="22" applyFont="1" applyFill="1" applyBorder="1" applyAlignment="1">
      <alignment horizontal="left" vertical="top" wrapText="1"/>
    </xf>
    <xf numFmtId="0" fontId="9" fillId="4" borderId="11" xfId="15" applyFont="1" applyFill="1" applyBorder="1" applyAlignment="1">
      <alignment horizontal="left" vertical="top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wrapText="1"/>
    </xf>
    <xf numFmtId="0" fontId="9" fillId="0" borderId="2" xfId="4" applyFont="1" applyFill="1" applyBorder="1" applyAlignment="1">
      <alignment horizontal="left" wrapText="1"/>
    </xf>
    <xf numFmtId="0" fontId="9" fillId="0" borderId="6" xfId="8" applyFont="1" applyFill="1" applyBorder="1" applyAlignment="1">
      <alignment horizontal="left" vertical="top" wrapText="1"/>
    </xf>
    <xf numFmtId="0" fontId="0" fillId="2" borderId="0" xfId="0" applyFill="1"/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0" xfId="0" applyFill="1"/>
    <xf numFmtId="1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Fill="1" applyAlignment="1">
      <alignment horizontal="center"/>
    </xf>
    <xf numFmtId="1" fontId="12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" fontId="0" fillId="5" borderId="0" xfId="0" applyNumberFormat="1" applyFill="1" applyAlignment="1">
      <alignment horizontal="center"/>
    </xf>
    <xf numFmtId="0" fontId="0" fillId="0" borderId="0" xfId="0" applyFill="1" applyAlignment="1">
      <alignment horizontal="center" wrapText="1"/>
    </xf>
    <xf numFmtId="1" fontId="0" fillId="6" borderId="0" xfId="0" applyNumberFormat="1" applyFill="1" applyAlignment="1">
      <alignment horizontal="center" vertical="center" wrapText="1"/>
    </xf>
    <xf numFmtId="0" fontId="0" fillId="0" borderId="0" xfId="0" applyAlignment="1">
      <alignment horizontal="left" wrapText="1"/>
    </xf>
    <xf numFmtId="1" fontId="0" fillId="0" borderId="0" xfId="0" applyNumberFormat="1" applyFill="1" applyAlignment="1">
      <alignment horizontal="center" wrapText="1"/>
    </xf>
    <xf numFmtId="167" fontId="0" fillId="0" borderId="0" xfId="0" applyNumberFormat="1" applyFill="1"/>
    <xf numFmtId="1" fontId="0" fillId="7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8" fillId="0" borderId="0" xfId="325" applyFont="1" applyFill="1" applyBorder="1" applyAlignment="1">
      <alignment horizontal="center" vertical="center" wrapText="1"/>
    </xf>
    <xf numFmtId="0" fontId="9" fillId="8" borderId="0" xfId="326" applyFont="1" applyFill="1" applyBorder="1" applyAlignment="1">
      <alignment horizontal="left" vertical="center" wrapText="1"/>
    </xf>
    <xf numFmtId="0" fontId="9" fillId="0" borderId="26" xfId="327" applyFont="1" applyFill="1" applyBorder="1" applyAlignment="1">
      <alignment horizontal="left" wrapText="1"/>
    </xf>
    <xf numFmtId="0" fontId="9" fillId="0" borderId="3" xfId="328" applyFont="1" applyFill="1" applyBorder="1" applyAlignment="1">
      <alignment horizontal="center" wrapText="1"/>
    </xf>
    <xf numFmtId="0" fontId="9" fillId="0" borderId="4" xfId="329" applyFont="1" applyFill="1" applyBorder="1" applyAlignment="1">
      <alignment horizontal="center" wrapText="1"/>
    </xf>
    <xf numFmtId="0" fontId="9" fillId="0" borderId="5" xfId="330" applyFont="1" applyFill="1" applyBorder="1" applyAlignment="1">
      <alignment horizontal="center" wrapText="1"/>
    </xf>
    <xf numFmtId="0" fontId="9" fillId="0" borderId="27" xfId="331" applyFont="1" applyFill="1" applyBorder="1" applyAlignment="1">
      <alignment horizontal="left" vertical="top" wrapText="1"/>
    </xf>
    <xf numFmtId="0" fontId="9" fillId="0" borderId="8" xfId="334" applyFont="1" applyFill="1" applyBorder="1" applyAlignment="1">
      <alignment horizontal="right" vertical="center"/>
    </xf>
    <xf numFmtId="164" fontId="9" fillId="0" borderId="9" xfId="335" applyNumberFormat="1" applyFont="1" applyFill="1" applyBorder="1" applyAlignment="1">
      <alignment horizontal="right" vertical="center"/>
    </xf>
    <xf numFmtId="165" fontId="9" fillId="0" borderId="9" xfId="336" applyNumberFormat="1" applyFont="1" applyFill="1" applyBorder="1" applyAlignment="1">
      <alignment horizontal="right" vertical="center"/>
    </xf>
    <xf numFmtId="166" fontId="9" fillId="0" borderId="9" xfId="337" applyNumberFormat="1" applyFont="1" applyFill="1" applyBorder="1" applyAlignment="1">
      <alignment horizontal="right" vertical="center"/>
    </xf>
    <xf numFmtId="165" fontId="9" fillId="0" borderId="10" xfId="338" applyNumberFormat="1" applyFont="1" applyFill="1" applyBorder="1" applyAlignment="1">
      <alignment horizontal="right" vertical="center"/>
    </xf>
    <xf numFmtId="0" fontId="9" fillId="0" borderId="28" xfId="332" applyFont="1" applyFill="1" applyBorder="1" applyAlignment="1">
      <alignment horizontal="left" vertical="top" wrapText="1"/>
    </xf>
    <xf numFmtId="165" fontId="9" fillId="0" borderId="13" xfId="339" applyNumberFormat="1" applyFont="1" applyFill="1" applyBorder="1" applyAlignment="1">
      <alignment horizontal="right" vertical="center"/>
    </xf>
    <xf numFmtId="164" fontId="9" fillId="0" borderId="14" xfId="340" applyNumberFormat="1" applyFont="1" applyFill="1" applyBorder="1" applyAlignment="1">
      <alignment horizontal="right" vertical="center"/>
    </xf>
    <xf numFmtId="165" fontId="9" fillId="0" borderId="14" xfId="341" applyNumberFormat="1" applyFont="1" applyFill="1" applyBorder="1" applyAlignment="1">
      <alignment horizontal="right" vertical="center"/>
    </xf>
    <xf numFmtId="166" fontId="9" fillId="0" borderId="14" xfId="342" applyNumberFormat="1" applyFont="1" applyFill="1" applyBorder="1" applyAlignment="1">
      <alignment horizontal="right" vertical="center"/>
    </xf>
    <xf numFmtId="165" fontId="9" fillId="0" borderId="15" xfId="343" applyNumberFormat="1" applyFont="1" applyFill="1" applyBorder="1" applyAlignment="1">
      <alignment horizontal="right" vertical="center"/>
    </xf>
    <xf numFmtId="166" fontId="9" fillId="0" borderId="15" xfId="344" applyNumberFormat="1" applyFont="1" applyFill="1" applyBorder="1" applyAlignment="1">
      <alignment horizontal="right" vertical="center"/>
    </xf>
    <xf numFmtId="0" fontId="9" fillId="9" borderId="28" xfId="332" applyFont="1" applyFill="1" applyBorder="1" applyAlignment="1">
      <alignment horizontal="left" vertical="top" wrapText="1"/>
    </xf>
    <xf numFmtId="165" fontId="9" fillId="9" borderId="13" xfId="339" applyNumberFormat="1" applyFont="1" applyFill="1" applyBorder="1" applyAlignment="1">
      <alignment horizontal="right" vertical="center"/>
    </xf>
    <xf numFmtId="164" fontId="9" fillId="9" borderId="14" xfId="340" applyNumberFormat="1" applyFont="1" applyFill="1" applyBorder="1" applyAlignment="1">
      <alignment horizontal="right" vertical="center"/>
    </xf>
    <xf numFmtId="165" fontId="9" fillId="9" borderId="14" xfId="341" applyNumberFormat="1" applyFont="1" applyFill="1" applyBorder="1" applyAlignment="1">
      <alignment horizontal="right" vertical="center"/>
    </xf>
    <xf numFmtId="166" fontId="9" fillId="9" borderId="14" xfId="342" applyNumberFormat="1" applyFont="1" applyFill="1" applyBorder="1" applyAlignment="1">
      <alignment horizontal="right" vertical="center"/>
    </xf>
    <xf numFmtId="165" fontId="9" fillId="9" borderId="15" xfId="343" applyNumberFormat="1" applyFont="1" applyFill="1" applyBorder="1" applyAlignment="1">
      <alignment horizontal="right" vertical="center"/>
    </xf>
    <xf numFmtId="0" fontId="9" fillId="0" borderId="14" xfId="345" applyFont="1" applyFill="1" applyBorder="1" applyAlignment="1">
      <alignment horizontal="left" vertical="center" wrapText="1"/>
    </xf>
    <xf numFmtId="0" fontId="9" fillId="0" borderId="15" xfId="346" applyFont="1" applyFill="1" applyBorder="1" applyAlignment="1">
      <alignment horizontal="left" vertical="center" wrapText="1"/>
    </xf>
    <xf numFmtId="0" fontId="9" fillId="0" borderId="29" xfId="333" applyFont="1" applyFill="1" applyBorder="1" applyAlignment="1">
      <alignment horizontal="left" vertical="top" wrapText="1"/>
    </xf>
    <xf numFmtId="165" fontId="9" fillId="0" borderId="23" xfId="347" applyNumberFormat="1" applyFont="1" applyFill="1" applyBorder="1" applyAlignment="1">
      <alignment horizontal="right" vertical="center"/>
    </xf>
    <xf numFmtId="164" fontId="9" fillId="0" borderId="24" xfId="348" applyNumberFormat="1" applyFont="1" applyFill="1" applyBorder="1" applyAlignment="1">
      <alignment horizontal="right" vertical="center"/>
    </xf>
    <xf numFmtId="0" fontId="9" fillId="0" borderId="24" xfId="349" applyFont="1" applyFill="1" applyBorder="1" applyAlignment="1">
      <alignment horizontal="left" vertical="center" wrapText="1"/>
    </xf>
    <xf numFmtId="0" fontId="9" fillId="0" borderId="25" xfId="350" applyFont="1" applyFill="1" applyBorder="1" applyAlignment="1">
      <alignment horizontal="left" vertical="center" wrapText="1"/>
    </xf>
    <xf numFmtId="0" fontId="9" fillId="0" borderId="0" xfId="351" applyFont="1" applyFill="1" applyBorder="1" applyAlignment="1">
      <alignment horizontal="left" vertical="top" wrapText="1"/>
    </xf>
    <xf numFmtId="0" fontId="8" fillId="0" borderId="0" xfId="352" applyFont="1" applyFill="1" applyBorder="1" applyAlignment="1">
      <alignment horizontal="center" vertical="center" wrapText="1"/>
    </xf>
    <xf numFmtId="0" fontId="9" fillId="8" borderId="0" xfId="358" applyFont="1" applyFill="1" applyBorder="1" applyAlignment="1">
      <alignment horizontal="left" vertical="center" wrapText="1"/>
    </xf>
    <xf numFmtId="0" fontId="9" fillId="0" borderId="1" xfId="362" applyFont="1" applyFill="1" applyBorder="1" applyAlignment="1">
      <alignment horizontal="left" wrapText="1"/>
    </xf>
    <xf numFmtId="0" fontId="9" fillId="0" borderId="2" xfId="363" applyFont="1" applyFill="1" applyBorder="1" applyAlignment="1">
      <alignment horizontal="left" wrapText="1"/>
    </xf>
    <xf numFmtId="0" fontId="9" fillId="0" borderId="3" xfId="365" applyFont="1" applyFill="1" applyBorder="1" applyAlignment="1">
      <alignment horizontal="center" wrapText="1"/>
    </xf>
    <xf numFmtId="0" fontId="9" fillId="0" borderId="4" xfId="366" applyFont="1" applyFill="1" applyBorder="1" applyAlignment="1">
      <alignment horizontal="center" wrapText="1"/>
    </xf>
    <xf numFmtId="0" fontId="9" fillId="0" borderId="5" xfId="367" applyFont="1" applyFill="1" applyBorder="1" applyAlignment="1">
      <alignment horizontal="center" wrapText="1"/>
    </xf>
    <xf numFmtId="0" fontId="9" fillId="0" borderId="6" xfId="369" applyFont="1" applyFill="1" applyBorder="1" applyAlignment="1">
      <alignment horizontal="left" vertical="top" wrapText="1"/>
    </xf>
    <xf numFmtId="0" fontId="9" fillId="9" borderId="7" xfId="353" applyFont="1" applyFill="1" applyBorder="1" applyAlignment="1">
      <alignment horizontal="left" vertical="top" wrapText="1"/>
    </xf>
    <xf numFmtId="165" fontId="9" fillId="9" borderId="8" xfId="371" applyNumberFormat="1" applyFont="1" applyFill="1" applyBorder="1" applyAlignment="1">
      <alignment horizontal="right" vertical="center"/>
    </xf>
    <xf numFmtId="164" fontId="9" fillId="9" borderId="9" xfId="372" applyNumberFormat="1" applyFont="1" applyFill="1" applyBorder="1" applyAlignment="1">
      <alignment horizontal="right" vertical="center"/>
    </xf>
    <xf numFmtId="165" fontId="9" fillId="9" borderId="9" xfId="373" applyNumberFormat="1" applyFont="1" applyFill="1" applyBorder="1" applyAlignment="1">
      <alignment horizontal="right" vertical="center"/>
    </xf>
    <xf numFmtId="166" fontId="9" fillId="9" borderId="9" xfId="374" applyNumberFormat="1" applyFont="1" applyFill="1" applyBorder="1" applyAlignment="1">
      <alignment horizontal="right" vertical="center"/>
    </xf>
    <xf numFmtId="165" fontId="9" fillId="9" borderId="10" xfId="375" applyNumberFormat="1" applyFont="1" applyFill="1" applyBorder="1" applyAlignment="1">
      <alignment horizontal="right" vertical="center"/>
    </xf>
    <xf numFmtId="0" fontId="9" fillId="0" borderId="11" xfId="354" applyFont="1" applyFill="1" applyBorder="1" applyAlignment="1">
      <alignment horizontal="left" vertical="top" wrapText="1"/>
    </xf>
    <xf numFmtId="0" fontId="9" fillId="0" borderId="12" xfId="355" applyFont="1" applyFill="1" applyBorder="1" applyAlignment="1">
      <alignment horizontal="left" vertical="top" wrapText="1"/>
    </xf>
    <xf numFmtId="165" fontId="9" fillId="0" borderId="13" xfId="376" applyNumberFormat="1" applyFont="1" applyFill="1" applyBorder="1" applyAlignment="1">
      <alignment horizontal="right" vertical="center"/>
    </xf>
    <xf numFmtId="165" fontId="9" fillId="0" borderId="14" xfId="377" applyNumberFormat="1" applyFont="1" applyFill="1" applyBorder="1" applyAlignment="1">
      <alignment horizontal="right" vertical="center"/>
    </xf>
    <xf numFmtId="166" fontId="9" fillId="0" borderId="14" xfId="378" applyNumberFormat="1" applyFont="1" applyFill="1" applyBorder="1" applyAlignment="1">
      <alignment horizontal="right" vertical="center"/>
    </xf>
    <xf numFmtId="166" fontId="9" fillId="0" borderId="15" xfId="379" applyNumberFormat="1" applyFont="1" applyFill="1" applyBorder="1" applyAlignment="1">
      <alignment horizontal="right" vertical="center"/>
    </xf>
    <xf numFmtId="0" fontId="9" fillId="0" borderId="16" xfId="368" applyFont="1" applyFill="1" applyBorder="1" applyAlignment="1">
      <alignment horizontal="left" vertical="top" wrapText="1"/>
    </xf>
    <xf numFmtId="0" fontId="9" fillId="0" borderId="17" xfId="370" applyFont="1" applyFill="1" applyBorder="1" applyAlignment="1">
      <alignment horizontal="left" vertical="top" wrapText="1"/>
    </xf>
    <xf numFmtId="165" fontId="9" fillId="0" borderId="18" xfId="380" applyNumberFormat="1" applyFont="1" applyFill="1" applyBorder="1" applyAlignment="1">
      <alignment horizontal="right" vertical="center"/>
    </xf>
    <xf numFmtId="165" fontId="9" fillId="0" borderId="19" xfId="381" applyNumberFormat="1" applyFont="1" applyFill="1" applyBorder="1" applyAlignment="1">
      <alignment horizontal="right" vertical="center"/>
    </xf>
    <xf numFmtId="166" fontId="9" fillId="0" borderId="19" xfId="382" applyNumberFormat="1" applyFont="1" applyFill="1" applyBorder="1" applyAlignment="1">
      <alignment horizontal="right" vertical="center"/>
    </xf>
    <xf numFmtId="166" fontId="9" fillId="0" borderId="20" xfId="383" applyNumberFormat="1" applyFont="1" applyFill="1" applyBorder="1" applyAlignment="1">
      <alignment horizontal="right" vertical="center"/>
    </xf>
    <xf numFmtId="0" fontId="9" fillId="10" borderId="12" xfId="355" applyFont="1" applyFill="1" applyBorder="1" applyAlignment="1">
      <alignment horizontal="left" vertical="top" wrapText="1"/>
    </xf>
    <xf numFmtId="165" fontId="9" fillId="10" borderId="13" xfId="376" applyNumberFormat="1" applyFont="1" applyFill="1" applyBorder="1" applyAlignment="1">
      <alignment horizontal="right" vertical="center"/>
    </xf>
    <xf numFmtId="164" fontId="9" fillId="10" borderId="14" xfId="384" applyNumberFormat="1" applyFont="1" applyFill="1" applyBorder="1" applyAlignment="1">
      <alignment horizontal="right" vertical="center"/>
    </xf>
    <xf numFmtId="165" fontId="9" fillId="10" borderId="14" xfId="377" applyNumberFormat="1" applyFont="1" applyFill="1" applyBorder="1" applyAlignment="1">
      <alignment horizontal="right" vertical="center"/>
    </xf>
    <xf numFmtId="166" fontId="9" fillId="10" borderId="14" xfId="378" applyNumberFormat="1" applyFont="1" applyFill="1" applyBorder="1" applyAlignment="1">
      <alignment horizontal="right" vertical="center"/>
    </xf>
    <xf numFmtId="166" fontId="9" fillId="10" borderId="15" xfId="379" applyNumberFormat="1" applyFont="1" applyFill="1" applyBorder="1" applyAlignment="1">
      <alignment horizontal="right" vertical="center"/>
    </xf>
    <xf numFmtId="0" fontId="9" fillId="4" borderId="12" xfId="355" applyFont="1" applyFill="1" applyBorder="1" applyAlignment="1">
      <alignment horizontal="left" vertical="top" wrapText="1"/>
    </xf>
    <xf numFmtId="165" fontId="9" fillId="4" borderId="13" xfId="376" applyNumberFormat="1" applyFont="1" applyFill="1" applyBorder="1" applyAlignment="1">
      <alignment horizontal="right" vertical="center"/>
    </xf>
    <xf numFmtId="164" fontId="9" fillId="4" borderId="14" xfId="384" applyNumberFormat="1" applyFont="1" applyFill="1" applyBorder="1" applyAlignment="1">
      <alignment horizontal="right" vertical="center"/>
    </xf>
    <xf numFmtId="165" fontId="9" fillId="4" borderId="14" xfId="377" applyNumberFormat="1" applyFont="1" applyFill="1" applyBorder="1" applyAlignment="1">
      <alignment horizontal="right" vertical="center"/>
    </xf>
    <xf numFmtId="166" fontId="9" fillId="4" borderId="14" xfId="378" applyNumberFormat="1" applyFont="1" applyFill="1" applyBorder="1" applyAlignment="1">
      <alignment horizontal="right" vertical="center"/>
    </xf>
    <xf numFmtId="166" fontId="9" fillId="4" borderId="15" xfId="379" applyNumberFormat="1" applyFont="1" applyFill="1" applyBorder="1" applyAlignment="1">
      <alignment horizontal="right" vertical="center"/>
    </xf>
    <xf numFmtId="164" fontId="9" fillId="0" borderId="14" xfId="384" applyNumberFormat="1" applyFont="1" applyFill="1" applyBorder="1" applyAlignment="1">
      <alignment horizontal="right" vertical="center"/>
    </xf>
    <xf numFmtId="0" fontId="9" fillId="0" borderId="14" xfId="385" applyFont="1" applyFill="1" applyBorder="1" applyAlignment="1">
      <alignment horizontal="left" vertical="center" wrapText="1"/>
    </xf>
    <xf numFmtId="0" fontId="9" fillId="0" borderId="15" xfId="386" applyFont="1" applyFill="1" applyBorder="1" applyAlignment="1">
      <alignment horizontal="left" vertical="center" wrapText="1"/>
    </xf>
    <xf numFmtId="0" fontId="9" fillId="0" borderId="21" xfId="356" applyFont="1" applyFill="1" applyBorder="1" applyAlignment="1">
      <alignment horizontal="left" vertical="top" wrapText="1"/>
    </xf>
    <xf numFmtId="0" fontId="9" fillId="0" borderId="22" xfId="357" applyFont="1" applyFill="1" applyBorder="1" applyAlignment="1">
      <alignment horizontal="left" vertical="top" wrapText="1"/>
    </xf>
    <xf numFmtId="165" fontId="9" fillId="0" borderId="23" xfId="387" applyNumberFormat="1" applyFont="1" applyFill="1" applyBorder="1" applyAlignment="1">
      <alignment horizontal="right" vertical="center"/>
    </xf>
    <xf numFmtId="165" fontId="9" fillId="0" borderId="24" xfId="388" applyNumberFormat="1" applyFont="1" applyFill="1" applyBorder="1" applyAlignment="1">
      <alignment horizontal="right" vertical="center"/>
    </xf>
    <xf numFmtId="0" fontId="9" fillId="0" borderId="24" xfId="389" applyFont="1" applyFill="1" applyBorder="1" applyAlignment="1">
      <alignment horizontal="left" vertical="center" wrapText="1"/>
    </xf>
    <xf numFmtId="0" fontId="9" fillId="0" borderId="25" xfId="390" applyFont="1" applyFill="1" applyBorder="1" applyAlignment="1">
      <alignment horizontal="left" vertical="center" wrapText="1"/>
    </xf>
    <xf numFmtId="0" fontId="9" fillId="0" borderId="26" xfId="359" applyFont="1" applyFill="1" applyBorder="1" applyAlignment="1">
      <alignment horizontal="left" wrapText="1"/>
    </xf>
    <xf numFmtId="0" fontId="9" fillId="0" borderId="27" xfId="360" applyFont="1" applyFill="1" applyBorder="1" applyAlignment="1">
      <alignment horizontal="left" vertical="top" wrapText="1"/>
    </xf>
    <xf numFmtId="165" fontId="9" fillId="0" borderId="8" xfId="371" applyNumberFormat="1" applyFont="1" applyFill="1" applyBorder="1" applyAlignment="1">
      <alignment horizontal="right" vertical="center"/>
    </xf>
    <xf numFmtId="164" fontId="9" fillId="0" borderId="9" xfId="372" applyNumberFormat="1" applyFont="1" applyFill="1" applyBorder="1" applyAlignment="1">
      <alignment horizontal="right" vertical="center"/>
    </xf>
    <xf numFmtId="165" fontId="9" fillId="0" borderId="9" xfId="373" applyNumberFormat="1" applyFont="1" applyFill="1" applyBorder="1" applyAlignment="1">
      <alignment horizontal="right" vertical="center"/>
    </xf>
    <xf numFmtId="166" fontId="9" fillId="0" borderId="9" xfId="374" applyNumberFormat="1" applyFont="1" applyFill="1" applyBorder="1" applyAlignment="1">
      <alignment horizontal="right" vertical="center"/>
    </xf>
    <xf numFmtId="166" fontId="9" fillId="0" borderId="10" xfId="391" applyNumberFormat="1" applyFont="1" applyFill="1" applyBorder="1" applyAlignment="1">
      <alignment horizontal="right" vertical="center"/>
    </xf>
    <xf numFmtId="165" fontId="9" fillId="0" borderId="10" xfId="375" applyNumberFormat="1" applyFont="1" applyFill="1" applyBorder="1" applyAlignment="1">
      <alignment horizontal="right" vertical="center"/>
    </xf>
    <xf numFmtId="0" fontId="9" fillId="4" borderId="30" xfId="394" applyFont="1" applyFill="1" applyBorder="1" applyAlignment="1">
      <alignment horizontal="left" vertical="top" wrapText="1"/>
    </xf>
    <xf numFmtId="165" fontId="9" fillId="4" borderId="18" xfId="380" applyNumberFormat="1" applyFont="1" applyFill="1" applyBorder="1" applyAlignment="1">
      <alignment horizontal="right" vertical="center"/>
    </xf>
    <xf numFmtId="164" fontId="9" fillId="4" borderId="19" xfId="392" applyNumberFormat="1" applyFont="1" applyFill="1" applyBorder="1" applyAlignment="1">
      <alignment horizontal="right" vertical="center"/>
    </xf>
    <xf numFmtId="165" fontId="9" fillId="4" borderId="19" xfId="381" applyNumberFormat="1" applyFont="1" applyFill="1" applyBorder="1" applyAlignment="1">
      <alignment horizontal="right" vertical="center"/>
    </xf>
    <xf numFmtId="166" fontId="9" fillId="4" borderId="19" xfId="382" applyNumberFormat="1" applyFont="1" applyFill="1" applyBorder="1" applyAlignment="1">
      <alignment horizontal="right" vertical="center"/>
    </xf>
    <xf numFmtId="166" fontId="9" fillId="4" borderId="20" xfId="383" applyNumberFormat="1" applyFont="1" applyFill="1" applyBorder="1" applyAlignment="1">
      <alignment horizontal="right" vertical="center"/>
    </xf>
    <xf numFmtId="0" fontId="9" fillId="0" borderId="29" xfId="361" applyFont="1" applyFill="1" applyBorder="1" applyAlignment="1">
      <alignment horizontal="left" vertical="top" wrapText="1"/>
    </xf>
    <xf numFmtId="164" fontId="9" fillId="0" borderId="24" xfId="393" applyNumberFormat="1" applyFont="1" applyFill="1" applyBorder="1" applyAlignment="1">
      <alignment horizontal="right" vertical="center"/>
    </xf>
    <xf numFmtId="0" fontId="9" fillId="0" borderId="0" xfId="364" applyFont="1" applyFill="1" applyBorder="1" applyAlignment="1">
      <alignment horizontal="left" vertical="top" wrapText="1"/>
    </xf>
    <xf numFmtId="1" fontId="0" fillId="0" borderId="0" xfId="0" applyNumberFormat="1" applyAlignment="1">
      <alignment horizontal="center" vertical="center"/>
    </xf>
  </cellXfs>
  <cellStyles count="1799">
    <cellStyle name="Normal" xfId="0" builtinId="0"/>
    <cellStyle name="Normal 2" xfId="43"/>
    <cellStyle name="Normal 3" xfId="1"/>
    <cellStyle name="style1391031656711" xfId="44"/>
    <cellStyle name="style1391031656742" xfId="45"/>
    <cellStyle name="style1391031656779" xfId="46"/>
    <cellStyle name="style1391031656819" xfId="47"/>
    <cellStyle name="style1391031656858" xfId="48"/>
    <cellStyle name="style1391031656909" xfId="49"/>
    <cellStyle name="style1391031656946" xfId="50"/>
    <cellStyle name="style1391031657158" xfId="51"/>
    <cellStyle name="style1391031657479" xfId="52"/>
    <cellStyle name="style1391031657513" xfId="53"/>
    <cellStyle name="style1391031657547" xfId="54"/>
    <cellStyle name="style1391031657584" xfId="55"/>
    <cellStyle name="style1391031657619" xfId="56"/>
    <cellStyle name="style1391031657650" xfId="57"/>
    <cellStyle name="style1391031657762" xfId="58"/>
    <cellStyle name="style1391031657802" xfId="59"/>
    <cellStyle name="style1391031657840" xfId="60"/>
    <cellStyle name="style1391031657988" xfId="61"/>
    <cellStyle name="style1391031658015" xfId="62"/>
    <cellStyle name="style1391031658053" xfId="63"/>
    <cellStyle name="style1391031658122" xfId="64"/>
    <cellStyle name="style1391031658147" xfId="65"/>
    <cellStyle name="style1391031658182" xfId="66"/>
    <cellStyle name="style1391031658314" xfId="67"/>
    <cellStyle name="style1391031658706" xfId="68"/>
    <cellStyle name="style1391031658755" xfId="69"/>
    <cellStyle name="style1391031658855" xfId="70"/>
    <cellStyle name="style1391031658887" xfId="71"/>
    <cellStyle name="style1391031658917" xfId="72"/>
    <cellStyle name="style1391031658940" xfId="73"/>
    <cellStyle name="style1391031658992" xfId="74"/>
    <cellStyle name="style1391031659017" xfId="75"/>
    <cellStyle name="style1391031659039" xfId="76"/>
    <cellStyle name="style1391031659100" xfId="77"/>
    <cellStyle name="style1391031659229" xfId="78"/>
    <cellStyle name="style1391031659261" xfId="79"/>
    <cellStyle name="style1411158262124" xfId="80"/>
    <cellStyle name="style1411158262161" xfId="81"/>
    <cellStyle name="style1411158262200" xfId="82"/>
    <cellStyle name="style1411158262244" xfId="83"/>
    <cellStyle name="style1411158262280" xfId="84"/>
    <cellStyle name="style1411158262886" xfId="85"/>
    <cellStyle name="style1411158262989" xfId="86"/>
    <cellStyle name="style1411158263023" xfId="87"/>
    <cellStyle name="style1411158263059" xfId="88"/>
    <cellStyle name="style1411158263095" xfId="89"/>
    <cellStyle name="style1411158263122" xfId="90"/>
    <cellStyle name="style1411158263453" xfId="91"/>
    <cellStyle name="style1411158263480" xfId="92"/>
    <cellStyle name="style1411158263514" xfId="93"/>
    <cellStyle name="style1411158263585" xfId="94"/>
    <cellStyle name="style1411158263611" xfId="95"/>
    <cellStyle name="style1411158263643" xfId="96"/>
    <cellStyle name="style1411158263705" xfId="97"/>
    <cellStyle name="style1411158263729" xfId="98"/>
    <cellStyle name="style1411158263761" xfId="99"/>
    <cellStyle name="style1411158263786" xfId="100"/>
    <cellStyle name="style1411158263832" xfId="101"/>
    <cellStyle name="style1411158263891" xfId="102"/>
    <cellStyle name="style1411158264417" xfId="103"/>
    <cellStyle name="style1411158264557" xfId="104"/>
    <cellStyle name="style1411158264585" xfId="105"/>
    <cellStyle name="style1411158264607" xfId="106"/>
    <cellStyle name="style1411158264631" xfId="107"/>
    <cellStyle name="style1411158264655" xfId="108"/>
    <cellStyle name="style1411158264694" xfId="109"/>
    <cellStyle name="style1411158264719" xfId="110"/>
    <cellStyle name="style1411158264744" xfId="111"/>
    <cellStyle name="style1411158264787" xfId="112"/>
    <cellStyle name="style1411158264809" xfId="113"/>
    <cellStyle name="style1411158264846" xfId="114"/>
    <cellStyle name="style1411158264962" xfId="115"/>
    <cellStyle name="style1411158264984" xfId="116"/>
    <cellStyle name="style1433531280461" xfId="117"/>
    <cellStyle name="style1433531280793" xfId="118"/>
    <cellStyle name="style1433531281126" xfId="119"/>
    <cellStyle name="style1433531281167" xfId="120"/>
    <cellStyle name="style1433531281198" xfId="121"/>
    <cellStyle name="style1433531281236" xfId="122"/>
    <cellStyle name="style1433531281277" xfId="123"/>
    <cellStyle name="style1433531281313" xfId="124"/>
    <cellStyle name="style1433531281346" xfId="125"/>
    <cellStyle name="style1433531281378" xfId="126"/>
    <cellStyle name="style1433531281414" xfId="127"/>
    <cellStyle name="style1433531281448" xfId="128"/>
    <cellStyle name="style1433531281476" xfId="129"/>
    <cellStyle name="style1433531281514" xfId="130"/>
    <cellStyle name="style1433531281550" xfId="131"/>
    <cellStyle name="style1433531281589" xfId="132"/>
    <cellStyle name="style1433531281619" xfId="133"/>
    <cellStyle name="style1433531281668" xfId="134"/>
    <cellStyle name="style1433531281699" xfId="135"/>
    <cellStyle name="style1433531281728" xfId="136"/>
    <cellStyle name="style1433531281758" xfId="137"/>
    <cellStyle name="style1433531281793" xfId="138"/>
    <cellStyle name="style1433531281828" xfId="139"/>
    <cellStyle name="style1433531281854" xfId="140"/>
    <cellStyle name="style1456276981412" xfId="141"/>
    <cellStyle name="style1456276981452" xfId="142"/>
    <cellStyle name="style1456276981490" xfId="143"/>
    <cellStyle name="style1456276981538" xfId="144"/>
    <cellStyle name="style1456276981585" xfId="145"/>
    <cellStyle name="style1456276981643" xfId="146"/>
    <cellStyle name="style1456276981696" xfId="147"/>
    <cellStyle name="style1456276981744" xfId="148"/>
    <cellStyle name="style1456276981792" xfId="149"/>
    <cellStyle name="style1456276981837" xfId="150"/>
    <cellStyle name="style1456276981897" xfId="151"/>
    <cellStyle name="style1456276981966" xfId="152"/>
    <cellStyle name="style1456276982017" xfId="153"/>
    <cellStyle name="style1456276982051" xfId="154"/>
    <cellStyle name="style1456276982166" xfId="155"/>
    <cellStyle name="style1456276982200" xfId="156"/>
    <cellStyle name="style1456276982234" xfId="157"/>
    <cellStyle name="style1456276982278" xfId="158"/>
    <cellStyle name="style1456276982324" xfId="159"/>
    <cellStyle name="style1456276982514" xfId="160"/>
    <cellStyle name="style1456276982559" xfId="161"/>
    <cellStyle name="style1456276982607" xfId="162"/>
    <cellStyle name="style1456276982657" xfId="163"/>
    <cellStyle name="style1456276982705" xfId="164"/>
    <cellStyle name="style1456276982811" xfId="165"/>
    <cellStyle name="style1456276982897" xfId="166"/>
    <cellStyle name="style1456276982983" xfId="167"/>
    <cellStyle name="style1456276983073" xfId="168"/>
    <cellStyle name="style1456276983162" xfId="169"/>
    <cellStyle name="style1456276983208" xfId="170"/>
    <cellStyle name="style1456276983256" xfId="171"/>
    <cellStyle name="style1456276983303" xfId="172"/>
    <cellStyle name="style1456276983408" xfId="173"/>
    <cellStyle name="style1456276983440" xfId="174"/>
    <cellStyle name="style1456276983484" xfId="175"/>
    <cellStyle name="style1456276983531" xfId="176"/>
    <cellStyle name="style1456276983575" xfId="177"/>
    <cellStyle name="style1456276983625" xfId="178"/>
    <cellStyle name="style1456276983866" xfId="179"/>
    <cellStyle name="style1456276983908" xfId="180"/>
    <cellStyle name="style1456276983941" xfId="181"/>
    <cellStyle name="style1456276983972" xfId="182"/>
    <cellStyle name="style1456276984004" xfId="183"/>
    <cellStyle name="style1456276984073" xfId="184"/>
    <cellStyle name="style1456276984143" xfId="185"/>
    <cellStyle name="style1456276984176" xfId="186"/>
    <cellStyle name="style1456276984342" xfId="187"/>
    <cellStyle name="style1456276984404" xfId="188"/>
    <cellStyle name="style1456276984509" xfId="189"/>
    <cellStyle name="style1456276984570" xfId="190"/>
    <cellStyle name="style1456276984629" xfId="191"/>
    <cellStyle name="style1456276985063" xfId="192"/>
    <cellStyle name="style1456276986387" xfId="193"/>
    <cellStyle name="style1456276986428" xfId="194"/>
    <cellStyle name="style1456276986458" xfId="195"/>
    <cellStyle name="style1456276987588" xfId="196"/>
    <cellStyle name="style1456276987618" xfId="197"/>
    <cellStyle name="style1456276987648" xfId="198"/>
    <cellStyle name="style1456276987705" xfId="199"/>
    <cellStyle name="style1456276987741" xfId="200"/>
    <cellStyle name="style1456276987781" xfId="201"/>
    <cellStyle name="style1456276987820" xfId="202"/>
    <cellStyle name="style1456276987880" xfId="203"/>
    <cellStyle name="style1456276987910" xfId="204"/>
    <cellStyle name="style1456276987939" xfId="205"/>
    <cellStyle name="style1456276987978" xfId="206"/>
    <cellStyle name="style1456276988154" xfId="207"/>
    <cellStyle name="style1456276991919" xfId="208"/>
    <cellStyle name="style1456276991955" xfId="209"/>
    <cellStyle name="style1492537951750" xfId="210"/>
    <cellStyle name="style1492537951794" xfId="211"/>
    <cellStyle name="style1492537951841" xfId="212"/>
    <cellStyle name="style1492537952035" xfId="213"/>
    <cellStyle name="style1492537952084" xfId="214"/>
    <cellStyle name="style1492537952367" xfId="215"/>
    <cellStyle name="style1492537952427" xfId="216"/>
    <cellStyle name="style1492537952474" xfId="217"/>
    <cellStyle name="style1492537952528" xfId="218"/>
    <cellStyle name="style1492537952562" xfId="219"/>
    <cellStyle name="style1492537952604" xfId="220"/>
    <cellStyle name="style1492537952645" xfId="221"/>
    <cellStyle name="style1492537952679" xfId="222"/>
    <cellStyle name="style1492537952724" xfId="223"/>
    <cellStyle name="style1492537952771" xfId="224"/>
    <cellStyle name="style1492537952833" xfId="225"/>
    <cellStyle name="style1492537952867" xfId="226"/>
    <cellStyle name="style1492537952903" xfId="227"/>
    <cellStyle name="style1492537952942" xfId="228"/>
    <cellStyle name="style1492537952988" xfId="229"/>
    <cellStyle name="style1492537953037" xfId="230"/>
    <cellStyle name="style1492537953073" xfId="231"/>
    <cellStyle name="style1492537953110" xfId="232"/>
    <cellStyle name="style1492537953160" xfId="233"/>
    <cellStyle name="style1492537953219" xfId="234"/>
    <cellStyle name="style1492537953270" xfId="235"/>
    <cellStyle name="style1492537953309" xfId="236"/>
    <cellStyle name="style1492537953356" xfId="237"/>
    <cellStyle name="style1492537953392" xfId="238"/>
    <cellStyle name="style1492537953426" xfId="239"/>
    <cellStyle name="style1492537953464" xfId="240"/>
    <cellStyle name="style1492537953509" xfId="241"/>
    <cellStyle name="style1492537953557" xfId="242"/>
    <cellStyle name="style1492537953593" xfId="243"/>
    <cellStyle name="style1492537953880" xfId="244"/>
    <cellStyle name="style1492542202935" xfId="245"/>
    <cellStyle name="style1492542203741" xfId="246"/>
    <cellStyle name="style1492542203783" xfId="247"/>
    <cellStyle name="style1492542203816" xfId="248"/>
    <cellStyle name="style1492542203864" xfId="249"/>
    <cellStyle name="style1492542203930" xfId="250"/>
    <cellStyle name="style1492542203978" xfId="251"/>
    <cellStyle name="style1492542204013" xfId="252"/>
    <cellStyle name="style1492542204048" xfId="253"/>
    <cellStyle name="style1492542204081" xfId="254"/>
    <cellStyle name="style1492542204124" xfId="255"/>
    <cellStyle name="style1492542204168" xfId="256"/>
    <cellStyle name="style1492542204202" xfId="257"/>
    <cellStyle name="style1492542204237" xfId="258"/>
    <cellStyle name="style1492542204284" xfId="259"/>
    <cellStyle name="style1492542204330" xfId="260"/>
    <cellStyle name="style1492542204386" xfId="261"/>
    <cellStyle name="style1492542204420" xfId="262"/>
    <cellStyle name="style1492542204453" xfId="263"/>
    <cellStyle name="style1492542204499" xfId="264"/>
    <cellStyle name="style1492542204532" xfId="265"/>
    <cellStyle name="style1492542204568" xfId="266"/>
    <cellStyle name="style1492542204610" xfId="267"/>
    <cellStyle name="style1492542204653" xfId="268"/>
    <cellStyle name="style1492542204689" xfId="269"/>
    <cellStyle name="style1492542204735" xfId="270"/>
    <cellStyle name="style1492542205347" xfId="271"/>
    <cellStyle name="style1492548772963" xfId="272"/>
    <cellStyle name="style1492548773689" xfId="273"/>
    <cellStyle name="style1492548773725" xfId="274"/>
    <cellStyle name="style1492548773755" xfId="275"/>
    <cellStyle name="style1492548773794" xfId="276"/>
    <cellStyle name="style1492548773836" xfId="277"/>
    <cellStyle name="style1492548773876" xfId="278"/>
    <cellStyle name="style1492548773908" xfId="279"/>
    <cellStyle name="style1492548773940" xfId="280"/>
    <cellStyle name="style1492548773972" xfId="281"/>
    <cellStyle name="style1492548774011" xfId="282"/>
    <cellStyle name="style1492548774065" xfId="283"/>
    <cellStyle name="style1492548774095" xfId="284"/>
    <cellStyle name="style1492548774126" xfId="285"/>
    <cellStyle name="style1492548774165" xfId="286"/>
    <cellStyle name="style1492548774205" xfId="287"/>
    <cellStyle name="style1492548774244" xfId="288"/>
    <cellStyle name="style1492548774274" xfId="289"/>
    <cellStyle name="style1492548774304" xfId="290"/>
    <cellStyle name="style1492548774345" xfId="291"/>
    <cellStyle name="style1492548774382" xfId="292"/>
    <cellStyle name="style1492548774413" xfId="293"/>
    <cellStyle name="style1492548774444" xfId="294"/>
    <cellStyle name="style1492548774484" xfId="295"/>
    <cellStyle name="style1492548774537" xfId="296"/>
    <cellStyle name="style1492548774567" xfId="297"/>
    <cellStyle name="style1492551153594" xfId="298"/>
    <cellStyle name="style1492551154236" xfId="299"/>
    <cellStyle name="style1492551154271" xfId="300"/>
    <cellStyle name="style1492551154300" xfId="301"/>
    <cellStyle name="style1492551154338" xfId="302"/>
    <cellStyle name="style1492551154378" xfId="303"/>
    <cellStyle name="style1492551154416" xfId="304"/>
    <cellStyle name="style1492551154445" xfId="305"/>
    <cellStyle name="style1492551154477" xfId="306"/>
    <cellStyle name="style1492551154519" xfId="307"/>
    <cellStyle name="style1492551154560" xfId="308"/>
    <cellStyle name="style1492551154599" xfId="309"/>
    <cellStyle name="style1492551154629" xfId="310"/>
    <cellStyle name="style1492551154658" xfId="311"/>
    <cellStyle name="style1492551154705" xfId="312"/>
    <cellStyle name="style1492551154746" xfId="313"/>
    <cellStyle name="style1492551154787" xfId="314"/>
    <cellStyle name="style1492551154818" xfId="315"/>
    <cellStyle name="style1492551154849" xfId="316"/>
    <cellStyle name="style1492551154893" xfId="317"/>
    <cellStyle name="style1492551154926" xfId="318"/>
    <cellStyle name="style1492551154955" xfId="319"/>
    <cellStyle name="style1492551154985" xfId="320"/>
    <cellStyle name="style1492551155035" xfId="321"/>
    <cellStyle name="style1492551155073" xfId="322"/>
    <cellStyle name="style1492551155102" xfId="323"/>
    <cellStyle name="style1492551155140" xfId="324"/>
    <cellStyle name="style1492552176487" xfId="325"/>
    <cellStyle name="style1492552177120" xfId="326"/>
    <cellStyle name="style1492552177155" xfId="327"/>
    <cellStyle name="style1492552177184" xfId="328"/>
    <cellStyle name="style1492552177222" xfId="329"/>
    <cellStyle name="style1492552177261" xfId="330"/>
    <cellStyle name="style1492552177299" xfId="331"/>
    <cellStyle name="style1492552177328" xfId="332"/>
    <cellStyle name="style1492552177359" xfId="333"/>
    <cellStyle name="style1492552177394" xfId="334"/>
    <cellStyle name="style1492552177433" xfId="335"/>
    <cellStyle name="style1492552177471" xfId="336"/>
    <cellStyle name="style1492552177500" xfId="337"/>
    <cellStyle name="style1492552177529" xfId="338"/>
    <cellStyle name="style1492552177568" xfId="339"/>
    <cellStyle name="style1492552177606" xfId="340"/>
    <cellStyle name="style1492552177645" xfId="341"/>
    <cellStyle name="style1492552177674" xfId="342"/>
    <cellStyle name="style1492552177704" xfId="343"/>
    <cellStyle name="style1492552177744" xfId="344"/>
    <cellStyle name="style1492552177778" xfId="345"/>
    <cellStyle name="style1492552177807" xfId="346"/>
    <cellStyle name="style1492552177838" xfId="347"/>
    <cellStyle name="style1492552177875" xfId="348"/>
    <cellStyle name="style1492552177913" xfId="349"/>
    <cellStyle name="style1492552177951" xfId="350"/>
    <cellStyle name="style1492552177989" xfId="351"/>
    <cellStyle name="style1492552822846" xfId="352"/>
    <cellStyle name="style1492552822926" xfId="353"/>
    <cellStyle name="style1492552822965" xfId="354"/>
    <cellStyle name="style1492552823004" xfId="355"/>
    <cellStyle name="style1492552823048" xfId="356"/>
    <cellStyle name="style1492552823087" xfId="357"/>
    <cellStyle name="style1492552823332" xfId="358"/>
    <cellStyle name="style1492552823367" xfId="359"/>
    <cellStyle name="style1492552823435" xfId="360"/>
    <cellStyle name="style1492552823554" xfId="361"/>
    <cellStyle name="style1492552823675" xfId="362"/>
    <cellStyle name="style1492552823736" xfId="363"/>
    <cellStyle name="style1492552823836" xfId="364"/>
    <cellStyle name="style1492552823869" xfId="365"/>
    <cellStyle name="style1492552823907" xfId="366"/>
    <cellStyle name="style1492552823947" xfId="367"/>
    <cellStyle name="style1492552823986" xfId="368"/>
    <cellStyle name="style1492552824024" xfId="369"/>
    <cellStyle name="style1492552824063" xfId="370"/>
    <cellStyle name="style1492552825114" xfId="371"/>
    <cellStyle name="style1492552825143" xfId="372"/>
    <cellStyle name="style1492552825172" xfId="373"/>
    <cellStyle name="style1492552825201" xfId="374"/>
    <cellStyle name="style1492552825230" xfId="375"/>
    <cellStyle name="style1492552825259" xfId="376"/>
    <cellStyle name="style1492552825288" xfId="377"/>
    <cellStyle name="style1492552825317" xfId="378"/>
    <cellStyle name="style1492552825347" xfId="379"/>
    <cellStyle name="style1492552825375" xfId="380"/>
    <cellStyle name="style1492552825404" xfId="381"/>
    <cellStyle name="style1492552825433" xfId="382"/>
    <cellStyle name="style1492552825463" xfId="383"/>
    <cellStyle name="style1492552825517" xfId="384"/>
    <cellStyle name="style1492552825553" xfId="385"/>
    <cellStyle name="style1492552825586" xfId="386"/>
    <cellStyle name="style1492552825617" xfId="387"/>
    <cellStyle name="style1492552825646" xfId="388"/>
    <cellStyle name="style1492552825675" xfId="389"/>
    <cellStyle name="style1492552825704" xfId="390"/>
    <cellStyle name="style1492552825769" xfId="391"/>
    <cellStyle name="style1492552825803" xfId="392"/>
    <cellStyle name="style1492552825889" xfId="393"/>
    <cellStyle name="style1492552825928" xfId="394"/>
    <cellStyle name="style1492633250753" xfId="395"/>
    <cellStyle name="style1492633250826" xfId="396"/>
    <cellStyle name="style1492633250864" xfId="397"/>
    <cellStyle name="style1492633250901" xfId="398"/>
    <cellStyle name="style1492633250940" xfId="399"/>
    <cellStyle name="style1492633250986" xfId="400"/>
    <cellStyle name="style1492633251192" xfId="401"/>
    <cellStyle name="style1492633251226" xfId="402"/>
    <cellStyle name="style1492633251292" xfId="403"/>
    <cellStyle name="style1492633251406" xfId="404"/>
    <cellStyle name="style1492633251527" xfId="405"/>
    <cellStyle name="style1492633251564" xfId="406"/>
    <cellStyle name="style1492633251691" xfId="407"/>
    <cellStyle name="style1492633251729" xfId="408"/>
    <cellStyle name="style1492633251767" xfId="409"/>
    <cellStyle name="style1492633251805" xfId="410"/>
    <cellStyle name="style1492633251842" xfId="411"/>
    <cellStyle name="style1492633251879" xfId="412"/>
    <cellStyle name="style1492633251997" xfId="413"/>
    <cellStyle name="style1492633252026" xfId="414"/>
    <cellStyle name="style1492633252055" xfId="415"/>
    <cellStyle name="style1492633252167" xfId="416"/>
    <cellStyle name="style1492633252195" xfId="417"/>
    <cellStyle name="style1492633252224" xfId="418"/>
    <cellStyle name="style1492633252261" xfId="419"/>
    <cellStyle name="style1492633252290" xfId="420"/>
    <cellStyle name="style1492633252364" xfId="421"/>
    <cellStyle name="style1492633252392" xfId="422"/>
    <cellStyle name="style1492633252420" xfId="423"/>
    <cellStyle name="style1492633252461" xfId="424"/>
    <cellStyle name="style1492633252542" xfId="425"/>
    <cellStyle name="style1492633253132" xfId="426"/>
    <cellStyle name="style1492633253162" xfId="427"/>
    <cellStyle name="style1492633253195" xfId="428"/>
    <cellStyle name="style1492633253227" xfId="429"/>
    <cellStyle name="style1492633253255" xfId="430"/>
    <cellStyle name="style1492633253286" xfId="431"/>
    <cellStyle name="style1492633253316" xfId="432"/>
    <cellStyle name="style1492633253355" xfId="433"/>
    <cellStyle name="style1492633253390" xfId="434"/>
    <cellStyle name="style1492633253419" xfId="435"/>
    <cellStyle name="style1492633253448" xfId="436"/>
    <cellStyle name="style1492633253482" xfId="437"/>
    <cellStyle name="style1492711339842" xfId="438"/>
    <cellStyle name="style1492711340484" xfId="439"/>
    <cellStyle name="style1492711340518" xfId="440"/>
    <cellStyle name="style1492711340546" xfId="441"/>
    <cellStyle name="style1492711340583" xfId="442"/>
    <cellStyle name="style1492711340620" xfId="443"/>
    <cellStyle name="style1492711340657" xfId="444"/>
    <cellStyle name="style1492711340685" xfId="445"/>
    <cellStyle name="style1492711340714" xfId="446"/>
    <cellStyle name="style1492711340742" xfId="447"/>
    <cellStyle name="style1492711340800" xfId="448"/>
    <cellStyle name="style1492711340839" xfId="449"/>
    <cellStyle name="style1492711340869" xfId="450"/>
    <cellStyle name="style1492711340899" xfId="451"/>
    <cellStyle name="style1492711340938" xfId="452"/>
    <cellStyle name="style1492711340974" xfId="453"/>
    <cellStyle name="style1492711341012" xfId="454"/>
    <cellStyle name="style1492711341040" xfId="455"/>
    <cellStyle name="style1492711341068" xfId="456"/>
    <cellStyle name="style1492711341106" xfId="457"/>
    <cellStyle name="style1492711341136" xfId="458"/>
    <cellStyle name="style1492711341164" xfId="459"/>
    <cellStyle name="style1492711341193" xfId="460"/>
    <cellStyle name="style1492711341230" xfId="461"/>
    <cellStyle name="style1492711341266" xfId="462"/>
    <cellStyle name="style1492711341317" xfId="463"/>
    <cellStyle name="style1492711341396" xfId="464"/>
    <cellStyle name="style1492711341462" xfId="465"/>
    <cellStyle name="style1492711341491" xfId="466"/>
    <cellStyle name="style1492711341520" xfId="467"/>
    <cellStyle name="style1492711341550" xfId="468"/>
    <cellStyle name="style1492712400442" xfId="469"/>
    <cellStyle name="style1492712401131" xfId="470"/>
    <cellStyle name="style1492712401166" xfId="471"/>
    <cellStyle name="style1492712401194" xfId="472"/>
    <cellStyle name="style1492712401255" xfId="473"/>
    <cellStyle name="style1492712401304" xfId="474"/>
    <cellStyle name="style1492712401349" xfId="475"/>
    <cellStyle name="style1492712401378" xfId="476"/>
    <cellStyle name="style1492712401416" xfId="477"/>
    <cellStyle name="style1492712401456" xfId="478"/>
    <cellStyle name="style1492712401501" xfId="479"/>
    <cellStyle name="style1492712401543" xfId="480"/>
    <cellStyle name="style1492712401572" xfId="481"/>
    <cellStyle name="style1492712401603" xfId="482"/>
    <cellStyle name="style1492712401645" xfId="483"/>
    <cellStyle name="style1492712401698" xfId="484"/>
    <cellStyle name="style1492712401769" xfId="485"/>
    <cellStyle name="style1492712401799" xfId="486"/>
    <cellStyle name="style1492712401829" xfId="487"/>
    <cellStyle name="style1492712401871" xfId="488"/>
    <cellStyle name="style1492712401901" xfId="489"/>
    <cellStyle name="style1492712401935" xfId="490"/>
    <cellStyle name="style1492712401963" xfId="491"/>
    <cellStyle name="style1492712402000" xfId="492"/>
    <cellStyle name="style1492712402037" xfId="493"/>
    <cellStyle name="style1492712402065" xfId="494"/>
    <cellStyle name="style1492712973861" xfId="495"/>
    <cellStyle name="style1492712974711" xfId="496"/>
    <cellStyle name="style1492712974745" xfId="497"/>
    <cellStyle name="style1492712974773" xfId="498"/>
    <cellStyle name="style1492712974811" xfId="499"/>
    <cellStyle name="style1492712974848" xfId="500"/>
    <cellStyle name="style1492712974885" xfId="501"/>
    <cellStyle name="style1492712974918" xfId="502"/>
    <cellStyle name="style1492712974947" xfId="503"/>
    <cellStyle name="style1492712974976" xfId="504"/>
    <cellStyle name="style1492712975013" xfId="505"/>
    <cellStyle name="style1492712975049" xfId="506"/>
    <cellStyle name="style1492712975078" xfId="507"/>
    <cellStyle name="style1492712975106" xfId="508"/>
    <cellStyle name="style1492712975144" xfId="509"/>
    <cellStyle name="style1492712975181" xfId="510"/>
    <cellStyle name="style1492712975219" xfId="511"/>
    <cellStyle name="style1492712975253" xfId="512"/>
    <cellStyle name="style1492712975282" xfId="513"/>
    <cellStyle name="style1492712975319" xfId="514"/>
    <cellStyle name="style1492712975349" xfId="515"/>
    <cellStyle name="style1492712975377" xfId="516"/>
    <cellStyle name="style1492712975405" xfId="517"/>
    <cellStyle name="style1492712975442" xfId="518"/>
    <cellStyle name="style1492712975479" xfId="519"/>
    <cellStyle name="style1492712975507" xfId="520"/>
    <cellStyle name="style1492713742444" xfId="521"/>
    <cellStyle name="style1492713743081" xfId="522"/>
    <cellStyle name="style1492713743114" xfId="523"/>
    <cellStyle name="style1492713743142" xfId="524"/>
    <cellStyle name="style1492713743179" xfId="525"/>
    <cellStyle name="style1492713743216" xfId="526"/>
    <cellStyle name="style1492713743253" xfId="527"/>
    <cellStyle name="style1492713743281" xfId="528"/>
    <cellStyle name="style1492713743310" xfId="529"/>
    <cellStyle name="style1492713743345" xfId="530"/>
    <cellStyle name="style1492713743384" xfId="531"/>
    <cellStyle name="style1492713743421" xfId="532"/>
    <cellStyle name="style1492713743450" xfId="533"/>
    <cellStyle name="style1492713743478" xfId="534"/>
    <cellStyle name="style1492713743515" xfId="535"/>
    <cellStyle name="style1492713743551" xfId="536"/>
    <cellStyle name="style1492713743588" xfId="537"/>
    <cellStyle name="style1492713743617" xfId="538"/>
    <cellStyle name="style1492713743644" xfId="539"/>
    <cellStyle name="style1492713743682" xfId="540"/>
    <cellStyle name="style1492713743719" xfId="541"/>
    <cellStyle name="style1492713743747" xfId="542"/>
    <cellStyle name="style1492713743776" xfId="543"/>
    <cellStyle name="style1492713743813" xfId="544"/>
    <cellStyle name="style1492713743850" xfId="545"/>
    <cellStyle name="style1492713743878" xfId="546"/>
    <cellStyle name="style1492715151179" xfId="547"/>
    <cellStyle name="style1492715151842" xfId="548"/>
    <cellStyle name="style1492715151875" xfId="549"/>
    <cellStyle name="style1492715151904" xfId="550"/>
    <cellStyle name="style1492715151941" xfId="551"/>
    <cellStyle name="style1492715151978" xfId="552"/>
    <cellStyle name="style1492715152015" xfId="553"/>
    <cellStyle name="style1492715152055" xfId="554"/>
    <cellStyle name="style1492715152083" xfId="555"/>
    <cellStyle name="style1492715152112" xfId="556"/>
    <cellStyle name="style1492715152148" xfId="557"/>
    <cellStyle name="style1492715152185" xfId="558"/>
    <cellStyle name="style1492715152214" xfId="559"/>
    <cellStyle name="style1492715152250" xfId="560"/>
    <cellStyle name="style1492715152287" xfId="561"/>
    <cellStyle name="style1492715152325" xfId="562"/>
    <cellStyle name="style1492715152353" xfId="563"/>
    <cellStyle name="style1492715152381" xfId="564"/>
    <cellStyle name="style1492715152418" xfId="565"/>
    <cellStyle name="style1492715152465" xfId="566"/>
    <cellStyle name="style1492715152494" xfId="567"/>
    <cellStyle name="style1492715152522" xfId="568"/>
    <cellStyle name="style1492715152550" xfId="569"/>
    <cellStyle name="style1492715152587" xfId="570"/>
    <cellStyle name="style1492715152624" xfId="571"/>
    <cellStyle name="style1492715152652" xfId="572"/>
    <cellStyle name="style1492715152696" xfId="573"/>
    <cellStyle name="style1492723343765" xfId="574"/>
    <cellStyle name="style1492723343840" xfId="575"/>
    <cellStyle name="style1492723343878" xfId="576"/>
    <cellStyle name="style1492723343916" xfId="577"/>
    <cellStyle name="style1492723343955" xfId="578"/>
    <cellStyle name="style1492723343993" xfId="579"/>
    <cellStyle name="style1492723344220" xfId="580"/>
    <cellStyle name="style1492723344254" xfId="581"/>
    <cellStyle name="style1492723344320" xfId="582"/>
    <cellStyle name="style1492723344433" xfId="583"/>
    <cellStyle name="style1492723344546" xfId="584"/>
    <cellStyle name="style1492723344587" xfId="585"/>
    <cellStyle name="style1492723344718" xfId="586"/>
    <cellStyle name="style1492723344776" xfId="587"/>
    <cellStyle name="style1492723344815" xfId="588"/>
    <cellStyle name="style1492723344852" xfId="589"/>
    <cellStyle name="style1492723344892" xfId="590"/>
    <cellStyle name="style1492723344929" xfId="591"/>
    <cellStyle name="style1492723344968" xfId="592"/>
    <cellStyle name="style1492723345042" xfId="593"/>
    <cellStyle name="style1492723345070" xfId="594"/>
    <cellStyle name="style1492723345099" xfId="595"/>
    <cellStyle name="style1492723345137" xfId="596"/>
    <cellStyle name="style1492723345211" xfId="597"/>
    <cellStyle name="style1492723345239" xfId="598"/>
    <cellStyle name="style1492723345288" xfId="599"/>
    <cellStyle name="style1492723345325" xfId="600"/>
    <cellStyle name="style1492723345354" xfId="601"/>
    <cellStyle name="style1492723345428" xfId="602"/>
    <cellStyle name="style1492723345456" xfId="603"/>
    <cellStyle name="style1492723345484" xfId="604"/>
    <cellStyle name="style1492723345522" xfId="605"/>
    <cellStyle name="style1492723345552" xfId="606"/>
    <cellStyle name="style1492723345626" xfId="607"/>
    <cellStyle name="style1492723345654" xfId="608"/>
    <cellStyle name="style1492723346207" xfId="609"/>
    <cellStyle name="style1492723346258" xfId="610"/>
    <cellStyle name="style1492723346288" xfId="611"/>
    <cellStyle name="style1492723346319" xfId="612"/>
    <cellStyle name="style1492723346348" xfId="613"/>
    <cellStyle name="style1492723346376" xfId="614"/>
    <cellStyle name="style1492723346406" xfId="615"/>
    <cellStyle name="style1492723346434" xfId="616"/>
    <cellStyle name="style1492723346499" xfId="617"/>
    <cellStyle name="style1492723346531" xfId="618"/>
    <cellStyle name="style1492723346559" xfId="619"/>
    <cellStyle name="style1492723346588" xfId="620"/>
    <cellStyle name="style1492723346621" xfId="621"/>
    <cellStyle name="style1492723346659" xfId="622"/>
    <cellStyle name="style1492723346895" xfId="623"/>
    <cellStyle name="style1492723346923" xfId="624"/>
    <cellStyle name="style1492723346961" xfId="625"/>
    <cellStyle name="style1492738504706" xfId="626"/>
    <cellStyle name="style1492738504739" xfId="627"/>
    <cellStyle name="style1492738505391" xfId="628"/>
    <cellStyle name="style1492738505425" xfId="629"/>
    <cellStyle name="style1492738505453" xfId="630"/>
    <cellStyle name="style1492738505491" xfId="631"/>
    <cellStyle name="style1492738505528" xfId="632"/>
    <cellStyle name="style1492738505565" xfId="633"/>
    <cellStyle name="style1492738505593" xfId="634"/>
    <cellStyle name="style1492738505622" xfId="635"/>
    <cellStyle name="style1492738505650" xfId="636"/>
    <cellStyle name="style1492738505704" xfId="637"/>
    <cellStyle name="style1492738505745" xfId="638"/>
    <cellStyle name="style1492738505775" xfId="639"/>
    <cellStyle name="style1492738505804" xfId="640"/>
    <cellStyle name="style1492738505842" xfId="641"/>
    <cellStyle name="style1492738505878" xfId="642"/>
    <cellStyle name="style1492738505915" xfId="643"/>
    <cellStyle name="style1492738505943" xfId="644"/>
    <cellStyle name="style1492738505971" xfId="645"/>
    <cellStyle name="style1492738506009" xfId="646"/>
    <cellStyle name="style1492738506037" xfId="647"/>
    <cellStyle name="style1492738506065" xfId="648"/>
    <cellStyle name="style1492738506094" xfId="649"/>
    <cellStyle name="style1492738506131" xfId="650"/>
    <cellStyle name="style1492738506167" xfId="651"/>
    <cellStyle name="style1492738506195" xfId="652"/>
    <cellStyle name="style1492738506259" xfId="653"/>
    <cellStyle name="style1492739603015" xfId="654"/>
    <cellStyle name="style1492739603045" xfId="655"/>
    <cellStyle name="style1492739603114" xfId="656"/>
    <cellStyle name="style1492739603151" xfId="657"/>
    <cellStyle name="style1492739603190" xfId="658"/>
    <cellStyle name="style1492739603229" xfId="659"/>
    <cellStyle name="style1492739603285" xfId="660"/>
    <cellStyle name="style1492739603490" xfId="661"/>
    <cellStyle name="style1492739603524" xfId="662"/>
    <cellStyle name="style1492739603588" xfId="663"/>
    <cellStyle name="style1492739603700" xfId="664"/>
    <cellStyle name="style1492739603812" xfId="665"/>
    <cellStyle name="style1492739603849" xfId="666"/>
    <cellStyle name="style1492739603988" xfId="667"/>
    <cellStyle name="style1492739604025" xfId="668"/>
    <cellStyle name="style1492739604062" xfId="669"/>
    <cellStyle name="style1492739604099" xfId="670"/>
    <cellStyle name="style1492739604136" xfId="671"/>
    <cellStyle name="style1492739604173" xfId="672"/>
    <cellStyle name="style1492739604285" xfId="673"/>
    <cellStyle name="style1492739604313" xfId="674"/>
    <cellStyle name="style1492739604341" xfId="675"/>
    <cellStyle name="style1492739604378" xfId="676"/>
    <cellStyle name="style1492739604451" xfId="677"/>
    <cellStyle name="style1492739604495" xfId="678"/>
    <cellStyle name="style1492739604524" xfId="679"/>
    <cellStyle name="style1492739604561" xfId="680"/>
    <cellStyle name="style1492739604590" xfId="681"/>
    <cellStyle name="style1492739604666" xfId="682"/>
    <cellStyle name="style1492739604694" xfId="683"/>
    <cellStyle name="style1492739604722" xfId="684"/>
    <cellStyle name="style1492739604761" xfId="685"/>
    <cellStyle name="style1492739604835" xfId="686"/>
    <cellStyle name="style1492739604863" xfId="687"/>
    <cellStyle name="style1492739605419" xfId="688"/>
    <cellStyle name="style1492739605447" xfId="689"/>
    <cellStyle name="style1492739605478" xfId="690"/>
    <cellStyle name="style1492739605508" xfId="691"/>
    <cellStyle name="style1492739605537" xfId="692"/>
    <cellStyle name="style1492739605565" xfId="693"/>
    <cellStyle name="style1492739605595" xfId="694"/>
    <cellStyle name="style1492739605623" xfId="695"/>
    <cellStyle name="style1492739605687" xfId="696"/>
    <cellStyle name="style1492739605761" xfId="697"/>
    <cellStyle name="style1492739605789" xfId="698"/>
    <cellStyle name="style1492739605818" xfId="699"/>
    <cellStyle name="style1492739605850" xfId="700"/>
    <cellStyle name="style1492739605926" xfId="701"/>
    <cellStyle name="style1492739605981" xfId="702"/>
    <cellStyle name="style1492740155662" xfId="703"/>
    <cellStyle name="style1492740155695" xfId="704"/>
    <cellStyle name="style1492740155775" xfId="705"/>
    <cellStyle name="style1492740155815" xfId="706"/>
    <cellStyle name="style1492740155854" xfId="707"/>
    <cellStyle name="style1492740155895" xfId="708"/>
    <cellStyle name="style1492740155932" xfId="709"/>
    <cellStyle name="style1492740156155" xfId="710"/>
    <cellStyle name="style1492740156190" xfId="711"/>
    <cellStyle name="style1492740156256" xfId="712"/>
    <cellStyle name="style1492740156370" xfId="713"/>
    <cellStyle name="style1492740156484" xfId="714"/>
    <cellStyle name="style1492740156521" xfId="715"/>
    <cellStyle name="style1492740156645" xfId="716"/>
    <cellStyle name="style1492740156682" xfId="717"/>
    <cellStyle name="style1492740156720" xfId="718"/>
    <cellStyle name="style1492740156757" xfId="719"/>
    <cellStyle name="style1492740156795" xfId="720"/>
    <cellStyle name="style1492740156843" xfId="721"/>
    <cellStyle name="style1492740156954" xfId="722"/>
    <cellStyle name="style1492740156982" xfId="723"/>
    <cellStyle name="style1492740157010" xfId="724"/>
    <cellStyle name="style1492740157047" xfId="725"/>
    <cellStyle name="style1492740157120" xfId="726"/>
    <cellStyle name="style1492740157147" xfId="727"/>
    <cellStyle name="style1492740157175" xfId="728"/>
    <cellStyle name="style1492740157212" xfId="729"/>
    <cellStyle name="style1492740157240" xfId="730"/>
    <cellStyle name="style1492740157312" xfId="731"/>
    <cellStyle name="style1492740157340" xfId="732"/>
    <cellStyle name="style1492740157368" xfId="733"/>
    <cellStyle name="style1492740157407" xfId="734"/>
    <cellStyle name="style1492740157492" xfId="735"/>
    <cellStyle name="style1492740157520" xfId="736"/>
    <cellStyle name="style1492740158058" xfId="737"/>
    <cellStyle name="style1492740158086" xfId="738"/>
    <cellStyle name="style1492740158117" xfId="739"/>
    <cellStyle name="style1492740158158" xfId="740"/>
    <cellStyle name="style1492740158187" xfId="741"/>
    <cellStyle name="style1492740158214" xfId="742"/>
    <cellStyle name="style1492740158246" xfId="743"/>
    <cellStyle name="style1492740158277" xfId="744"/>
    <cellStyle name="style1492740158340" xfId="745"/>
    <cellStyle name="style1492740158403" xfId="746"/>
    <cellStyle name="style1492740158434" xfId="747"/>
    <cellStyle name="style1492740158466" xfId="748"/>
    <cellStyle name="style1492740158499" xfId="749"/>
    <cellStyle name="style1492740158573" xfId="750"/>
    <cellStyle name="style1492740158628" xfId="751"/>
    <cellStyle name="style1492789970427" xfId="752"/>
    <cellStyle name="style1492789970497" xfId="753"/>
    <cellStyle name="style1492789970533" xfId="754"/>
    <cellStyle name="style1492789970569" xfId="755"/>
    <cellStyle name="style1492789970607" xfId="756"/>
    <cellStyle name="style1492789970644" xfId="757"/>
    <cellStyle name="style1492789970863" xfId="758"/>
    <cellStyle name="style1492789970896" xfId="759"/>
    <cellStyle name="style1492789970959" xfId="760"/>
    <cellStyle name="style1492789971068" xfId="761"/>
    <cellStyle name="style1492789971179" xfId="762"/>
    <cellStyle name="style1492789971215" xfId="763"/>
    <cellStyle name="style1492789971323" xfId="764"/>
    <cellStyle name="style1492789971359" xfId="765"/>
    <cellStyle name="style1492789971396" xfId="766"/>
    <cellStyle name="style1492789971432" xfId="767"/>
    <cellStyle name="style1492789971467" xfId="768"/>
    <cellStyle name="style1492789971503" xfId="769"/>
    <cellStyle name="style1492789971611" xfId="770"/>
    <cellStyle name="style1492789971638" xfId="771"/>
    <cellStyle name="style1492789971773" xfId="772"/>
    <cellStyle name="style1492789971800" xfId="773"/>
    <cellStyle name="style1492789971828" xfId="774"/>
    <cellStyle name="style1492789971866" xfId="775"/>
    <cellStyle name="style1492789971896" xfId="776"/>
    <cellStyle name="style1492789971988" xfId="777"/>
    <cellStyle name="style1492789972016" xfId="778"/>
    <cellStyle name="style1492789972043" xfId="779"/>
    <cellStyle name="style1492789972152" xfId="780"/>
    <cellStyle name="style1492789972736" xfId="781"/>
    <cellStyle name="style1492789972764" xfId="782"/>
    <cellStyle name="style1492789972791" xfId="783"/>
    <cellStyle name="style1492789972822" xfId="784"/>
    <cellStyle name="style1492789972852" xfId="785"/>
    <cellStyle name="style1492789972879" xfId="786"/>
    <cellStyle name="style1492789972907" xfId="787"/>
    <cellStyle name="style1492789972935" xfId="788"/>
    <cellStyle name="style1492789972962" xfId="789"/>
    <cellStyle name="style1492789973000" xfId="790"/>
    <cellStyle name="style1492789973031" xfId="791"/>
    <cellStyle name="style1492789973069" xfId="792"/>
    <cellStyle name="style1492789973101" xfId="793"/>
    <cellStyle name="style1492793756893" xfId="794"/>
    <cellStyle name="style1492793756959" xfId="795"/>
    <cellStyle name="style1492793756996" xfId="796"/>
    <cellStyle name="style1492793757033" xfId="797"/>
    <cellStyle name="style1492793757073" xfId="798"/>
    <cellStyle name="style1492793757112" xfId="799"/>
    <cellStyle name="style1492793757320" xfId="800"/>
    <cellStyle name="style1492793757353" xfId="801"/>
    <cellStyle name="style1492793757417" xfId="802"/>
    <cellStyle name="style1492793757544" xfId="803"/>
    <cellStyle name="style1492793757653" xfId="804"/>
    <cellStyle name="style1492793757689" xfId="805"/>
    <cellStyle name="style1492793757782" xfId="806"/>
    <cellStyle name="style1492793757820" xfId="807"/>
    <cellStyle name="style1492793757856" xfId="808"/>
    <cellStyle name="style1492793757893" xfId="809"/>
    <cellStyle name="style1492793757928" xfId="810"/>
    <cellStyle name="style1492793757964" xfId="811"/>
    <cellStyle name="style1492793758074" xfId="812"/>
    <cellStyle name="style1492793758100" xfId="813"/>
    <cellStyle name="style1492793758127" xfId="814"/>
    <cellStyle name="style1492793758249" xfId="815"/>
    <cellStyle name="style1492793758278" xfId="816"/>
    <cellStyle name="style1492793758304" xfId="817"/>
    <cellStyle name="style1492793758339" xfId="818"/>
    <cellStyle name="style1492793758367" xfId="819"/>
    <cellStyle name="style1492793758437" xfId="820"/>
    <cellStyle name="style1492793758464" xfId="821"/>
    <cellStyle name="style1492793758491" xfId="822"/>
    <cellStyle name="style1492793758527" xfId="823"/>
    <cellStyle name="style1492793758625" xfId="824"/>
    <cellStyle name="style1492793759214" xfId="825"/>
    <cellStyle name="style1492793759242" xfId="826"/>
    <cellStyle name="style1492793759273" xfId="827"/>
    <cellStyle name="style1492793759303" xfId="828"/>
    <cellStyle name="style1492793759332" xfId="829"/>
    <cellStyle name="style1492793759360" xfId="830"/>
    <cellStyle name="style1492793759389" xfId="831"/>
    <cellStyle name="style1492793759417" xfId="832"/>
    <cellStyle name="style1492793759444" xfId="833"/>
    <cellStyle name="style1492793759481" xfId="834"/>
    <cellStyle name="style1492793759587" xfId="835"/>
    <cellStyle name="style1492793759619" xfId="836"/>
    <cellStyle name="style1492795051954" xfId="837"/>
    <cellStyle name="style1492795052533" xfId="838"/>
    <cellStyle name="style1492795052565" xfId="839"/>
    <cellStyle name="style1492795052591" xfId="840"/>
    <cellStyle name="style1492795052626" xfId="841"/>
    <cellStyle name="style1492795052661" xfId="842"/>
    <cellStyle name="style1492795052696" xfId="843"/>
    <cellStyle name="style1492795052722" xfId="844"/>
    <cellStyle name="style1492795052749" xfId="845"/>
    <cellStyle name="style1492795052777" xfId="846"/>
    <cellStyle name="style1492795052812" xfId="847"/>
    <cellStyle name="style1492795052855" xfId="848"/>
    <cellStyle name="style1492795052881" xfId="849"/>
    <cellStyle name="style1492795052911" xfId="850"/>
    <cellStyle name="style1492795052946" xfId="851"/>
    <cellStyle name="style1492795052981" xfId="852"/>
    <cellStyle name="style1492795053016" xfId="853"/>
    <cellStyle name="style1492795053043" xfId="854"/>
    <cellStyle name="style1492795053070" xfId="855"/>
    <cellStyle name="style1492795053106" xfId="856"/>
    <cellStyle name="style1492795053132" xfId="857"/>
    <cellStyle name="style1492795053159" xfId="858"/>
    <cellStyle name="style1492795053194" xfId="859"/>
    <cellStyle name="style1492795053229" xfId="860"/>
    <cellStyle name="style1492795053255" xfId="861"/>
    <cellStyle name="style1492800175236" xfId="862"/>
    <cellStyle name="style1492800175820" xfId="863"/>
    <cellStyle name="style1492800175852" xfId="864"/>
    <cellStyle name="style1492800175878" xfId="865"/>
    <cellStyle name="style1492800175913" xfId="866"/>
    <cellStyle name="style1492800175949" xfId="867"/>
    <cellStyle name="style1492800175986" xfId="868"/>
    <cellStyle name="style1492800176013" xfId="869"/>
    <cellStyle name="style1492800176040" xfId="870"/>
    <cellStyle name="style1492800176067" xfId="871"/>
    <cellStyle name="style1492800176102" xfId="872"/>
    <cellStyle name="style1492800176136" xfId="873"/>
    <cellStyle name="style1492800176165" xfId="874"/>
    <cellStyle name="style1492800176191" xfId="875"/>
    <cellStyle name="style1492800176227" xfId="876"/>
    <cellStyle name="style1492800176261" xfId="877"/>
    <cellStyle name="style1492800176296" xfId="878"/>
    <cellStyle name="style1492800176342" xfId="879"/>
    <cellStyle name="style1492800176369" xfId="880"/>
    <cellStyle name="style1492800176405" xfId="881"/>
    <cellStyle name="style1492800176432" xfId="882"/>
    <cellStyle name="style1492800176458" xfId="883"/>
    <cellStyle name="style1492800176485" xfId="884"/>
    <cellStyle name="style1492800176521" xfId="885"/>
    <cellStyle name="style1492800176555" xfId="886"/>
    <cellStyle name="style1492800176581" xfId="887"/>
    <cellStyle name="style1492802186633" xfId="888"/>
    <cellStyle name="style1492802187366" xfId="889"/>
    <cellStyle name="style1492802187393" xfId="890"/>
    <cellStyle name="style1492802187421" xfId="891"/>
    <cellStyle name="style1492802187721" xfId="892"/>
    <cellStyle name="style1492802187756" xfId="893"/>
    <cellStyle name="style1492802188017" xfId="894"/>
    <cellStyle name="style1492802188050" xfId="895"/>
    <cellStyle name="style1492802188077" xfId="896"/>
    <cellStyle name="style1492802188112" xfId="897"/>
    <cellStyle name="style1492802188148" xfId="898"/>
    <cellStyle name="style1492802188185" xfId="899"/>
    <cellStyle name="style1492802188212" xfId="900"/>
    <cellStyle name="style1492802188238" xfId="901"/>
    <cellStyle name="style1492802188296" xfId="902"/>
    <cellStyle name="style1492802188322" xfId="903"/>
    <cellStyle name="style1492802188350" xfId="904"/>
    <cellStyle name="style1492802188378" xfId="905"/>
    <cellStyle name="style1492802188405" xfId="906"/>
    <cellStyle name="style1492802188434" xfId="907"/>
    <cellStyle name="style1492802188463" xfId="908"/>
    <cellStyle name="style1492802188494" xfId="909"/>
    <cellStyle name="style1492802188523" xfId="910"/>
    <cellStyle name="style1492802188551" xfId="911"/>
    <cellStyle name="style1492802188581" xfId="912"/>
    <cellStyle name="style1492802188641" xfId="913"/>
    <cellStyle name="style1492802337391" xfId="914"/>
    <cellStyle name="style1492802338187" xfId="915"/>
    <cellStyle name="style1492802338219" xfId="916"/>
    <cellStyle name="style1492802338245" xfId="917"/>
    <cellStyle name="style1492802338280" xfId="918"/>
    <cellStyle name="style1492802338316" xfId="919"/>
    <cellStyle name="style1492802338352" xfId="920"/>
    <cellStyle name="style1492802338379" xfId="921"/>
    <cellStyle name="style1492802338406" xfId="922"/>
    <cellStyle name="style1492802338433" xfId="923"/>
    <cellStyle name="style1492802338467" xfId="924"/>
    <cellStyle name="style1492802338509" xfId="925"/>
    <cellStyle name="style1492802338536" xfId="926"/>
    <cellStyle name="style1492802338571" xfId="927"/>
    <cellStyle name="style1492802338606" xfId="928"/>
    <cellStyle name="style1492802338641" xfId="929"/>
    <cellStyle name="style1492802338667" xfId="930"/>
    <cellStyle name="style1492802338694" xfId="931"/>
    <cellStyle name="style1492802338729" xfId="932"/>
    <cellStyle name="style1492802338756" xfId="933"/>
    <cellStyle name="style1492802338783" xfId="934"/>
    <cellStyle name="style1492802338809" xfId="935"/>
    <cellStyle name="style1492802338843" xfId="936"/>
    <cellStyle name="style1492802338879" xfId="937"/>
    <cellStyle name="style1492802338913" xfId="938"/>
    <cellStyle name="style1492802338940" xfId="939"/>
    <cellStyle name="style1492802339012" xfId="940"/>
    <cellStyle name="style1492803338908" xfId="941"/>
    <cellStyle name="style1492803339485" xfId="942"/>
    <cellStyle name="style1492803339516" xfId="943"/>
    <cellStyle name="style1492803339543" xfId="944"/>
    <cellStyle name="style1492803339578" xfId="945"/>
    <cellStyle name="style1492803339622" xfId="946"/>
    <cellStyle name="style1492803339657" xfId="947"/>
    <cellStyle name="style1492803339684" xfId="948"/>
    <cellStyle name="style1492803339711" xfId="949"/>
    <cellStyle name="style1492803339738" xfId="950"/>
    <cellStyle name="style1492803339772" xfId="951"/>
    <cellStyle name="style1492803339807" xfId="952"/>
    <cellStyle name="style1492803339833" xfId="953"/>
    <cellStyle name="style1492803339860" xfId="954"/>
    <cellStyle name="style1492803339895" xfId="955"/>
    <cellStyle name="style1492803339930" xfId="956"/>
    <cellStyle name="style1492803339965" xfId="957"/>
    <cellStyle name="style1492803339992" xfId="958"/>
    <cellStyle name="style1492803340018" xfId="959"/>
    <cellStyle name="style1492803340064" xfId="960"/>
    <cellStyle name="style1492803340091" xfId="961"/>
    <cellStyle name="style1492803340118" xfId="962"/>
    <cellStyle name="style1492803340153" xfId="963"/>
    <cellStyle name="style1492803340188" xfId="964"/>
    <cellStyle name="style1492803340214" xfId="965"/>
    <cellStyle name="style1492804949385" xfId="966"/>
    <cellStyle name="style1492804950200" xfId="967"/>
    <cellStyle name="style1492804950235" xfId="968"/>
    <cellStyle name="style1492804950263" xfId="969"/>
    <cellStyle name="style1492804950299" xfId="970"/>
    <cellStyle name="style1492804950334" xfId="971"/>
    <cellStyle name="style1492804950368" xfId="972"/>
    <cellStyle name="style1492804950395" xfId="973"/>
    <cellStyle name="style1492804950421" xfId="974"/>
    <cellStyle name="style1492804950448" xfId="975"/>
    <cellStyle name="style1492804950483" xfId="976"/>
    <cellStyle name="style1492804950520" xfId="977"/>
    <cellStyle name="style1492804950546" xfId="978"/>
    <cellStyle name="style1492804950572" xfId="979"/>
    <cellStyle name="style1492804950607" xfId="980"/>
    <cellStyle name="style1492804950642" xfId="981"/>
    <cellStyle name="style1492804950685" xfId="982"/>
    <cellStyle name="style1492804950711" xfId="983"/>
    <cellStyle name="style1492804950737" xfId="984"/>
    <cellStyle name="style1492804950772" xfId="985"/>
    <cellStyle name="style1492804950800" xfId="986"/>
    <cellStyle name="style1492804950826" xfId="987"/>
    <cellStyle name="style1492804950852" xfId="988"/>
    <cellStyle name="style1492804950887" xfId="989"/>
    <cellStyle name="style1492804950921" xfId="990"/>
    <cellStyle name="style1492804950947" xfId="991"/>
    <cellStyle name="style1492805908742" xfId="992"/>
    <cellStyle name="style1492805908803" xfId="993"/>
    <cellStyle name="style1492805908838" xfId="994"/>
    <cellStyle name="style1492805908873" xfId="995"/>
    <cellStyle name="style1492805908910" xfId="996"/>
    <cellStyle name="style1492805908949" xfId="997"/>
    <cellStyle name="style1492805909148" xfId="998"/>
    <cellStyle name="style1492805909180" xfId="999"/>
    <cellStyle name="style1492805909309" xfId="1000"/>
    <cellStyle name="style1492805909415" xfId="1001"/>
    <cellStyle name="style1492805909449" xfId="1002"/>
    <cellStyle name="style1492805909539" xfId="1003"/>
    <cellStyle name="style1492805909574" xfId="1004"/>
    <cellStyle name="style1492805909609" xfId="1005"/>
    <cellStyle name="style1492805909645" xfId="1006"/>
    <cellStyle name="style1492805909681" xfId="1007"/>
    <cellStyle name="style1492805909717" xfId="1008"/>
    <cellStyle name="style1492805909838" xfId="1009"/>
    <cellStyle name="style1492805909864" xfId="1010"/>
    <cellStyle name="style1492805909891" xfId="1011"/>
    <cellStyle name="style1492805909995" xfId="1012"/>
    <cellStyle name="style1492805910022" xfId="1013"/>
    <cellStyle name="style1492805910048" xfId="1014"/>
    <cellStyle name="style1492805910153" xfId="1015"/>
    <cellStyle name="style1492805910179" xfId="1016"/>
    <cellStyle name="style1492805910206" xfId="1017"/>
    <cellStyle name="style1492805910319" xfId="1018"/>
    <cellStyle name="style1492805910880" xfId="1019"/>
    <cellStyle name="style1492805910906" xfId="1020"/>
    <cellStyle name="style1492805910933" xfId="1021"/>
    <cellStyle name="style1492805910961" xfId="1022"/>
    <cellStyle name="style1492805910989" xfId="1023"/>
    <cellStyle name="style1492805911032" xfId="1024"/>
    <cellStyle name="style1492805911059" xfId="1025"/>
    <cellStyle name="style1492805911087" xfId="1026"/>
    <cellStyle name="style1492805911113" xfId="1027"/>
    <cellStyle name="style1492805911139" xfId="1028"/>
    <cellStyle name="style1492805911169" xfId="1029"/>
    <cellStyle name="style1492805911205" xfId="1030"/>
    <cellStyle name="style1492805911231" xfId="1031"/>
    <cellStyle name="style1492805911258" xfId="1032"/>
    <cellStyle name="style1492805911285" xfId="1033"/>
    <cellStyle name="style1492805911311" xfId="1034"/>
    <cellStyle name="style1492805911337" xfId="1035"/>
    <cellStyle name="style1492805911366" xfId="1036"/>
    <cellStyle name="style1492805911395" xfId="1037"/>
    <cellStyle name="style1492805911430" xfId="1038"/>
    <cellStyle name="style1492805911466" xfId="1039"/>
    <cellStyle name="style1492805911862" xfId="1040"/>
    <cellStyle name="style1492805911890" xfId="1041"/>
    <cellStyle name="style1492805912021" xfId="1042"/>
    <cellStyle name="style1492806339727" xfId="1043"/>
    <cellStyle name="style1492806339793" xfId="1044"/>
    <cellStyle name="style1492806339830" xfId="1045"/>
    <cellStyle name="style1492806339868" xfId="1046"/>
    <cellStyle name="style1492806339916" xfId="1047"/>
    <cellStyle name="style1492806339952" xfId="1048"/>
    <cellStyle name="style1492806340148" xfId="1049"/>
    <cellStyle name="style1492806340183" xfId="1050"/>
    <cellStyle name="style1492806340308" xfId="1051"/>
    <cellStyle name="style1492806340340" xfId="1052"/>
    <cellStyle name="style1492806340366" xfId="1053"/>
    <cellStyle name="style1492806340401" xfId="1054"/>
    <cellStyle name="style1492806340436" xfId="1055"/>
    <cellStyle name="style1492806340472" xfId="1056"/>
    <cellStyle name="style1492806340498" xfId="1057"/>
    <cellStyle name="style1492806340535" xfId="1058"/>
    <cellStyle name="style1492806340562" xfId="1059"/>
    <cellStyle name="style1492806340597" xfId="1060"/>
    <cellStyle name="style1492806340633" xfId="1061"/>
    <cellStyle name="style1492806340660" xfId="1062"/>
    <cellStyle name="style1492806340688" xfId="1063"/>
    <cellStyle name="style1492806340724" xfId="1064"/>
    <cellStyle name="style1492806340759" xfId="1065"/>
    <cellStyle name="style1492806340793" xfId="1066"/>
    <cellStyle name="style1492806340820" xfId="1067"/>
    <cellStyle name="style1492806340846" xfId="1068"/>
    <cellStyle name="style1492806340883" xfId="1069"/>
    <cellStyle name="style1492806340911" xfId="1070"/>
    <cellStyle name="style1492806340937" xfId="1071"/>
    <cellStyle name="style1492806340964" xfId="1072"/>
    <cellStyle name="style1492806340998" xfId="1073"/>
    <cellStyle name="style1492806341033" xfId="1074"/>
    <cellStyle name="style1492806341059" xfId="1075"/>
    <cellStyle name="style1492806341274" xfId="1076"/>
    <cellStyle name="style1492806341309" xfId="1077"/>
    <cellStyle name="style1492806341343" xfId="1078"/>
    <cellStyle name="style1492806341554" xfId="1079"/>
    <cellStyle name="style1492806341581" xfId="1080"/>
    <cellStyle name="style1492806341607" xfId="1081"/>
    <cellStyle name="style1492806341697" xfId="1082"/>
    <cellStyle name="style1492806342222" xfId="1083"/>
    <cellStyle name="style1492806342250" xfId="1084"/>
    <cellStyle name="style1492806342296" xfId="1085"/>
    <cellStyle name="style1492806342345" xfId="1086"/>
    <cellStyle name="style1492806695346" xfId="1087"/>
    <cellStyle name="style1492806695412" xfId="1088"/>
    <cellStyle name="style1492806695449" xfId="1089"/>
    <cellStyle name="style1492806695485" xfId="1090"/>
    <cellStyle name="style1492806695522" xfId="1091"/>
    <cellStyle name="style1492806695558" xfId="1092"/>
    <cellStyle name="style1492806695750" xfId="1093"/>
    <cellStyle name="style1492806695781" xfId="1094"/>
    <cellStyle name="style1492806695946" xfId="1095"/>
    <cellStyle name="style1492806696341" xfId="1096"/>
    <cellStyle name="style1492806696376" xfId="1097"/>
    <cellStyle name="style1492806696489" xfId="1098"/>
    <cellStyle name="style1492806696524" xfId="1099"/>
    <cellStyle name="style1492806696558" xfId="1100"/>
    <cellStyle name="style1492806696593" xfId="1101"/>
    <cellStyle name="style1492806696627" xfId="1102"/>
    <cellStyle name="style1492806696662" xfId="1103"/>
    <cellStyle name="style1492806696765" xfId="1104"/>
    <cellStyle name="style1492806696791" xfId="1105"/>
    <cellStyle name="style1492806696817" xfId="1106"/>
    <cellStyle name="style1492806696920" xfId="1107"/>
    <cellStyle name="style1492806696955" xfId="1108"/>
    <cellStyle name="style1492806696981" xfId="1109"/>
    <cellStyle name="style1492806697016" xfId="1110"/>
    <cellStyle name="style1492806697043" xfId="1111"/>
    <cellStyle name="style1492806697112" xfId="1112"/>
    <cellStyle name="style1492806697138" xfId="1113"/>
    <cellStyle name="style1492806697164" xfId="1114"/>
    <cellStyle name="style1492806697269" xfId="1115"/>
    <cellStyle name="style1492806697799" xfId="1116"/>
    <cellStyle name="style1492806697826" xfId="1117"/>
    <cellStyle name="style1492806697855" xfId="1118"/>
    <cellStyle name="style1492806697884" xfId="1119"/>
    <cellStyle name="style1492806697910" xfId="1120"/>
    <cellStyle name="style1492806697937" xfId="1121"/>
    <cellStyle name="style1492806697963" xfId="1122"/>
    <cellStyle name="style1492806697989" xfId="1123"/>
    <cellStyle name="style1492806698021" xfId="1124"/>
    <cellStyle name="style1492806698049" xfId="1125"/>
    <cellStyle name="style1492806698079" xfId="1126"/>
    <cellStyle name="style1492806698114" xfId="1127"/>
    <cellStyle name="style1492806698149" xfId="1128"/>
    <cellStyle name="style1492806698175" xfId="1129"/>
    <cellStyle name="style1492806698200" xfId="1130"/>
    <cellStyle name="style1492806698226" xfId="1131"/>
    <cellStyle name="style1492806698252" xfId="1132"/>
    <cellStyle name="style1492806698594" xfId="1133"/>
    <cellStyle name="style1492806973495" xfId="1134"/>
    <cellStyle name="style1492806974105" xfId="1135"/>
    <cellStyle name="style1492806974136" xfId="1136"/>
    <cellStyle name="style1492806974162" xfId="1137"/>
    <cellStyle name="style1492806974196" xfId="1138"/>
    <cellStyle name="style1492806974232" xfId="1139"/>
    <cellStyle name="style1492806974276" xfId="1140"/>
    <cellStyle name="style1492806974302" xfId="1141"/>
    <cellStyle name="style1492806974329" xfId="1142"/>
    <cellStyle name="style1492806974356" xfId="1143"/>
    <cellStyle name="style1492806974390" xfId="1144"/>
    <cellStyle name="style1492806974424" xfId="1145"/>
    <cellStyle name="style1492806974451" xfId="1146"/>
    <cellStyle name="style1492806974477" xfId="1147"/>
    <cellStyle name="style1492806974512" xfId="1148"/>
    <cellStyle name="style1492806974546" xfId="1149"/>
    <cellStyle name="style1492806974580" xfId="1150"/>
    <cellStyle name="style1492806974607" xfId="1151"/>
    <cellStyle name="style1492806974636" xfId="1152"/>
    <cellStyle name="style1492806974671" xfId="1153"/>
    <cellStyle name="style1492806974699" xfId="1154"/>
    <cellStyle name="style1492806974726" xfId="1155"/>
    <cellStyle name="style1492806974753" xfId="1156"/>
    <cellStyle name="style1492806974788" xfId="1157"/>
    <cellStyle name="style1492806974831" xfId="1158"/>
    <cellStyle name="style1492806974857" xfId="1159"/>
    <cellStyle name="style1493056212963" xfId="1160"/>
    <cellStyle name="style1493056213031" xfId="1161"/>
    <cellStyle name="style1493056213065" xfId="1162"/>
    <cellStyle name="style1493056213101" xfId="1163"/>
    <cellStyle name="style1493056213140" xfId="1164"/>
    <cellStyle name="style1493056213206" xfId="1165"/>
    <cellStyle name="style1493056213415" xfId="1166"/>
    <cellStyle name="style1493056213449" xfId="1167"/>
    <cellStyle name="style1493056213513" xfId="1168"/>
    <cellStyle name="style1493056213565" xfId="1169"/>
    <cellStyle name="style1493056213643" xfId="1170"/>
    <cellStyle name="style1493056213751" xfId="1171"/>
    <cellStyle name="style1493056213791" xfId="1172"/>
    <cellStyle name="style1493056213890" xfId="1173"/>
    <cellStyle name="style1493056213928" xfId="1174"/>
    <cellStyle name="style1493056214304" xfId="1175"/>
    <cellStyle name="style1493056214357" xfId="1176"/>
    <cellStyle name="style1493056214398" xfId="1177"/>
    <cellStyle name="style1493056214434" xfId="1178"/>
    <cellStyle name="style1493056214544" xfId="1179"/>
    <cellStyle name="style1493056214570" xfId="1180"/>
    <cellStyle name="style1493056214597" xfId="1181"/>
    <cellStyle name="style1493056214709" xfId="1182"/>
    <cellStyle name="style1493056214744" xfId="1183"/>
    <cellStyle name="style1493056214771" xfId="1184"/>
    <cellStyle name="style1493056214808" xfId="1185"/>
    <cellStyle name="style1493056214836" xfId="1186"/>
    <cellStyle name="style1493056214905" xfId="1187"/>
    <cellStyle name="style1493056214932" xfId="1188"/>
    <cellStyle name="style1493056214959" xfId="1189"/>
    <cellStyle name="style1493056215003" xfId="1190"/>
    <cellStyle name="style1493056215106" xfId="1191"/>
    <cellStyle name="style1493056215689" xfId="1192"/>
    <cellStyle name="style1493056215725" xfId="1193"/>
    <cellStyle name="style1493056215756" xfId="1194"/>
    <cellStyle name="style1493056215788" xfId="1195"/>
    <cellStyle name="style1493056215822" xfId="1196"/>
    <cellStyle name="style1493056215849" xfId="1197"/>
    <cellStyle name="style1493056215878" xfId="1198"/>
    <cellStyle name="style1493056215905" xfId="1199"/>
    <cellStyle name="style1493056215932" xfId="1200"/>
    <cellStyle name="style1493056215971" xfId="1201"/>
    <cellStyle name="style1493056216006" xfId="1202"/>
    <cellStyle name="style1493056216035" xfId="1203"/>
    <cellStyle name="style1493056216064" xfId="1204"/>
    <cellStyle name="style1493056216094" xfId="1205"/>
    <cellStyle name="style1493056216241" xfId="1206"/>
    <cellStyle name="style1493056216393" xfId="1207"/>
    <cellStyle name="style1493057962664" xfId="1208"/>
    <cellStyle name="style1493057963288" xfId="1209"/>
    <cellStyle name="style1493057963320" xfId="1210"/>
    <cellStyle name="style1493057963346" xfId="1211"/>
    <cellStyle name="style1493057963381" xfId="1212"/>
    <cellStyle name="style1493057963416" xfId="1213"/>
    <cellStyle name="style1493057963458" xfId="1214"/>
    <cellStyle name="style1493057963484" xfId="1215"/>
    <cellStyle name="style1493057963511" xfId="1216"/>
    <cellStyle name="style1493057963538" xfId="1217"/>
    <cellStyle name="style1493057963572" xfId="1218"/>
    <cellStyle name="style1493057963608" xfId="1219"/>
    <cellStyle name="style1493057963635" xfId="1220"/>
    <cellStyle name="style1493057963661" xfId="1221"/>
    <cellStyle name="style1493057963696" xfId="1222"/>
    <cellStyle name="style1493057963730" xfId="1223"/>
    <cellStyle name="style1493057963764" xfId="1224"/>
    <cellStyle name="style1493057963790" xfId="1225"/>
    <cellStyle name="style1493057963861" xfId="1226"/>
    <cellStyle name="style1493057963888" xfId="1227"/>
    <cellStyle name="style1493057963914" xfId="1228"/>
    <cellStyle name="style1493057963941" xfId="1229"/>
    <cellStyle name="style1493057963975" xfId="1230"/>
    <cellStyle name="style1493057964010" xfId="1231"/>
    <cellStyle name="style1493057964037" xfId="1232"/>
    <cellStyle name="style1493059076880" xfId="1233"/>
    <cellStyle name="style1493059077505" xfId="1234"/>
    <cellStyle name="style1493059077536" xfId="1235"/>
    <cellStyle name="style1493059077562" xfId="1236"/>
    <cellStyle name="style1493059077597" xfId="1237"/>
    <cellStyle name="style1493059077632" xfId="1238"/>
    <cellStyle name="style1493059077667" xfId="1239"/>
    <cellStyle name="style1493059077693" xfId="1240"/>
    <cellStyle name="style1493059077720" xfId="1241"/>
    <cellStyle name="style1493059077746" xfId="1242"/>
    <cellStyle name="style1493059077781" xfId="1243"/>
    <cellStyle name="style1493059077817" xfId="1244"/>
    <cellStyle name="style1493059077844" xfId="1245"/>
    <cellStyle name="style1493059077870" xfId="1246"/>
    <cellStyle name="style1493059077905" xfId="1247"/>
    <cellStyle name="style1493059077941" xfId="1248"/>
    <cellStyle name="style1493059077975" xfId="1249"/>
    <cellStyle name="style1493059078012" xfId="1250"/>
    <cellStyle name="style1493059078039" xfId="1251"/>
    <cellStyle name="style1493059078074" xfId="1252"/>
    <cellStyle name="style1493059078128" xfId="1253"/>
    <cellStyle name="style1493059078155" xfId="1254"/>
    <cellStyle name="style1493059078182" xfId="1255"/>
    <cellStyle name="style1493059078216" xfId="1256"/>
    <cellStyle name="style1493059078251" xfId="1257"/>
    <cellStyle name="style1493059078277" xfId="1258"/>
    <cellStyle name="style1493063665176" xfId="1259"/>
    <cellStyle name="style1493063665241" xfId="1260"/>
    <cellStyle name="style1493063665307" xfId="1261"/>
    <cellStyle name="style1493063665342" xfId="1262"/>
    <cellStyle name="style1493063665378" xfId="1263"/>
    <cellStyle name="style1493063665413" xfId="1264"/>
    <cellStyle name="style1493063665621" xfId="1265"/>
    <cellStyle name="style1493063665654" xfId="1266"/>
    <cellStyle name="style1493063665715" xfId="1267"/>
    <cellStyle name="style1493063665794" xfId="1268"/>
    <cellStyle name="style1493063665848" xfId="1269"/>
    <cellStyle name="style1493063665955" xfId="1270"/>
    <cellStyle name="style1493063665989" xfId="1271"/>
    <cellStyle name="style1493063666079" xfId="1272"/>
    <cellStyle name="style1493063666114" xfId="1273"/>
    <cellStyle name="style1493063666149" xfId="1274"/>
    <cellStyle name="style1493063666506" xfId="1275"/>
    <cellStyle name="style1493063666541" xfId="1276"/>
    <cellStyle name="style1493063666575" xfId="1277"/>
    <cellStyle name="style1493063666685" xfId="1278"/>
    <cellStyle name="style1493063666711" xfId="1279"/>
    <cellStyle name="style1493063666737" xfId="1280"/>
    <cellStyle name="style1493063666841" xfId="1281"/>
    <cellStyle name="style1493063666867" xfId="1282"/>
    <cellStyle name="style1493063666893" xfId="1283"/>
    <cellStyle name="style1493063667006" xfId="1284"/>
    <cellStyle name="style1493063667033" xfId="1285"/>
    <cellStyle name="style1493063667059" xfId="1286"/>
    <cellStyle name="style1493063667173" xfId="1287"/>
    <cellStyle name="style1493063667731" xfId="1288"/>
    <cellStyle name="style1493063667758" xfId="1289"/>
    <cellStyle name="style1493063667785" xfId="1290"/>
    <cellStyle name="style1493063667812" xfId="1291"/>
    <cellStyle name="style1493063667839" xfId="1292"/>
    <cellStyle name="style1493063667875" xfId="1293"/>
    <cellStyle name="style1493063667901" xfId="1294"/>
    <cellStyle name="style1493063667928" xfId="1295"/>
    <cellStyle name="style1493063667963" xfId="1296"/>
    <cellStyle name="style1493063667989" xfId="1297"/>
    <cellStyle name="style1493063668024" xfId="1298"/>
    <cellStyle name="style1493063668059" xfId="1299"/>
    <cellStyle name="style1493063668089" xfId="1300"/>
    <cellStyle name="style1493063668192" xfId="1301"/>
    <cellStyle name="style1493063668222" xfId="1302"/>
    <cellStyle name="style1493063668249" xfId="1303"/>
    <cellStyle name="style1493063668393" xfId="1304"/>
    <cellStyle name="style1493063668547" xfId="1305"/>
    <cellStyle name="style1493063668582" xfId="1306"/>
    <cellStyle name="style1493063668608" xfId="1307"/>
    <cellStyle name="style1493063668635" xfId="1308"/>
    <cellStyle name="style1493063668661" xfId="1309"/>
    <cellStyle name="style1493063668687" xfId="1310"/>
    <cellStyle name="style1493064703012" xfId="1311"/>
    <cellStyle name="style1493064703896" xfId="1312"/>
    <cellStyle name="style1493064703929" xfId="1313"/>
    <cellStyle name="style1493064703956" xfId="1314"/>
    <cellStyle name="style1493064703998" xfId="1315"/>
    <cellStyle name="style1493064704035" xfId="1316"/>
    <cellStyle name="style1493064704073" xfId="1317"/>
    <cellStyle name="style1493064704099" xfId="1318"/>
    <cellStyle name="style1493064704126" xfId="1319"/>
    <cellStyle name="style1493064704154" xfId="1320"/>
    <cellStyle name="style1493064704188" xfId="1321"/>
    <cellStyle name="style1493064704223" xfId="1322"/>
    <cellStyle name="style1493064704249" xfId="1323"/>
    <cellStyle name="style1493064704275" xfId="1324"/>
    <cellStyle name="style1493064704310" xfId="1325"/>
    <cellStyle name="style1493064704345" xfId="1326"/>
    <cellStyle name="style1493064704380" xfId="1327"/>
    <cellStyle name="style1493064704407" xfId="1328"/>
    <cellStyle name="style1493064704433" xfId="1329"/>
    <cellStyle name="style1493064704478" xfId="1330"/>
    <cellStyle name="style1493064704505" xfId="1331"/>
    <cellStyle name="style1493064704532" xfId="1332"/>
    <cellStyle name="style1493064704567" xfId="1333"/>
    <cellStyle name="style1493064704602" xfId="1334"/>
    <cellStyle name="style1493064704628" xfId="1335"/>
    <cellStyle name="style1493222698507" xfId="1336"/>
    <cellStyle name="style1493222698682" xfId="1337"/>
    <cellStyle name="style1493222698989" xfId="1338"/>
    <cellStyle name="style1493222699021" xfId="1339"/>
    <cellStyle name="style1493222699437" xfId="1340"/>
    <cellStyle name="style1493222699474" xfId="1341"/>
    <cellStyle name="style1493222699509" xfId="1342"/>
    <cellStyle name="style1493222699543" xfId="1343"/>
    <cellStyle name="style1493222699730" xfId="1344"/>
    <cellStyle name="style1493222699763" xfId="1345"/>
    <cellStyle name="style1493222699789" xfId="1346"/>
    <cellStyle name="style1493222699893" xfId="1347"/>
    <cellStyle name="style1493222699919" xfId="1348"/>
    <cellStyle name="style1493222699981" xfId="1349"/>
    <cellStyle name="style1493222700008" xfId="1350"/>
    <cellStyle name="style1493222700097" xfId="1351"/>
    <cellStyle name="style1493222700123" xfId="1352"/>
    <cellStyle name="style1493222700185" xfId="1353"/>
    <cellStyle name="style1493222700240" xfId="1354"/>
    <cellStyle name="style1493222700990" xfId="1355"/>
    <cellStyle name="style1493222701020" xfId="1356"/>
    <cellStyle name="style1493222701099" xfId="1357"/>
    <cellStyle name="style1493222701179" xfId="1358"/>
    <cellStyle name="style1493222701234" xfId="1359"/>
    <cellStyle name="style1493222701306" xfId="1360"/>
    <cellStyle name="style1493222950791" xfId="1361"/>
    <cellStyle name="style1493222950859" xfId="1362"/>
    <cellStyle name="style1493222950894" xfId="1363"/>
    <cellStyle name="style1493222951345" xfId="1364"/>
    <cellStyle name="style1493222951382" xfId="1365"/>
    <cellStyle name="style1493222951416" xfId="1366"/>
    <cellStyle name="style1493222951611" xfId="1367"/>
    <cellStyle name="style1493222951642" xfId="1368"/>
    <cellStyle name="style1493222951704" xfId="1369"/>
    <cellStyle name="style1493222951819" xfId="1370"/>
    <cellStyle name="style1493222951942" xfId="1371"/>
    <cellStyle name="style1493222951977" xfId="1372"/>
    <cellStyle name="style1493222952067" xfId="1373"/>
    <cellStyle name="style1493222952103" xfId="1374"/>
    <cellStyle name="style1493222952140" xfId="1375"/>
    <cellStyle name="style1493222952191" xfId="1376"/>
    <cellStyle name="style1493222952227" xfId="1377"/>
    <cellStyle name="style1493222952262" xfId="1378"/>
    <cellStyle name="style1493222952396" xfId="1379"/>
    <cellStyle name="style1493222952423" xfId="1380"/>
    <cellStyle name="style1493222952449" xfId="1381"/>
    <cellStyle name="style1493222952555" xfId="1382"/>
    <cellStyle name="style1493222952581" xfId="1383"/>
    <cellStyle name="style1493222952608" xfId="1384"/>
    <cellStyle name="style1493222952644" xfId="1385"/>
    <cellStyle name="style1493222952671" xfId="1386"/>
    <cellStyle name="style1493222952740" xfId="1387"/>
    <cellStyle name="style1493222952766" xfId="1388"/>
    <cellStyle name="style1493222952808" xfId="1389"/>
    <cellStyle name="style1493222952844" xfId="1390"/>
    <cellStyle name="style1493222952968" xfId="1391"/>
    <cellStyle name="style1493222953596" xfId="1392"/>
    <cellStyle name="style1493222953623" xfId="1393"/>
    <cellStyle name="style1493222953653" xfId="1394"/>
    <cellStyle name="style1493222953679" xfId="1395"/>
    <cellStyle name="style1493222953708" xfId="1396"/>
    <cellStyle name="style1493222953735" xfId="1397"/>
    <cellStyle name="style1493222953761" xfId="1398"/>
    <cellStyle name="style1493222953787" xfId="1399"/>
    <cellStyle name="style1493222953813" xfId="1400"/>
    <cellStyle name="style1493222953847" xfId="1401"/>
    <cellStyle name="style1493222953941" xfId="1402"/>
    <cellStyle name="style1493222953970" xfId="1403"/>
    <cellStyle name="style1493224701031" xfId="1404"/>
    <cellStyle name="style1493224701062" xfId="1405"/>
    <cellStyle name="style1493224701138" xfId="1406"/>
    <cellStyle name="style1493224701175" xfId="1407"/>
    <cellStyle name="style1493224701210" xfId="1408"/>
    <cellStyle name="style1493224701246" xfId="1409"/>
    <cellStyle name="style1493224701280" xfId="1410"/>
    <cellStyle name="style1493224701474" xfId="1411"/>
    <cellStyle name="style1493224701875" xfId="1412"/>
    <cellStyle name="style1493224701990" xfId="1413"/>
    <cellStyle name="style1493224702097" xfId="1414"/>
    <cellStyle name="style1493224702132" xfId="1415"/>
    <cellStyle name="style1493224702239" xfId="1416"/>
    <cellStyle name="style1493224702276" xfId="1417"/>
    <cellStyle name="style1493224702323" xfId="1418"/>
    <cellStyle name="style1493224702360" xfId="1419"/>
    <cellStyle name="style1493224702395" xfId="1420"/>
    <cellStyle name="style1493224702449" xfId="1421"/>
    <cellStyle name="style1493224702555" xfId="1422"/>
    <cellStyle name="style1493224702581" xfId="1423"/>
    <cellStyle name="style1493224702607" xfId="1424"/>
    <cellStyle name="style1493224702718" xfId="1425"/>
    <cellStyle name="style1493224702744" xfId="1426"/>
    <cellStyle name="style1493224702770" xfId="1427"/>
    <cellStyle name="style1493224702874" xfId="1428"/>
    <cellStyle name="style1493224702901" xfId="1429"/>
    <cellStyle name="style1493224702935" xfId="1430"/>
    <cellStyle name="style1493224703064" xfId="1431"/>
    <cellStyle name="style1493224703674" xfId="1432"/>
    <cellStyle name="style1493224703701" xfId="1433"/>
    <cellStyle name="style1493224703727" xfId="1434"/>
    <cellStyle name="style1493224703755" xfId="1435"/>
    <cellStyle name="style1493224703782" xfId="1436"/>
    <cellStyle name="style1493224703817" xfId="1437"/>
    <cellStyle name="style1493224703846" xfId="1438"/>
    <cellStyle name="style1493224703874" xfId="1439"/>
    <cellStyle name="style1493224703900" xfId="1440"/>
    <cellStyle name="style1493224703926" xfId="1441"/>
    <cellStyle name="style1493224703963" xfId="1442"/>
    <cellStyle name="style1493224703999" xfId="1443"/>
    <cellStyle name="style1493224704026" xfId="1444"/>
    <cellStyle name="style1493224704071" xfId="1445"/>
    <cellStyle name="style1493224704105" xfId="1446"/>
    <cellStyle name="style1493224704132" xfId="1447"/>
    <cellStyle name="style1493224704163" xfId="1448"/>
    <cellStyle name="style1493224704191" xfId="1449"/>
    <cellStyle name="style1493224704221" xfId="1450"/>
    <cellStyle name="style1493224704256" xfId="1451"/>
    <cellStyle name="style1493224704291" xfId="1452"/>
    <cellStyle name="style1493224704636" xfId="1453"/>
    <cellStyle name="style1493224704675" xfId="1454"/>
    <cellStyle name="style1493224704704" xfId="1455"/>
    <cellStyle name="style1493224704736" xfId="1456"/>
    <cellStyle name="style1493224704773" xfId="1457"/>
    <cellStyle name="style1493226907269" xfId="1458"/>
    <cellStyle name="style1493226907308" xfId="1459"/>
    <cellStyle name="style1493226907905" xfId="1460"/>
    <cellStyle name="style1493226907937" xfId="1461"/>
    <cellStyle name="style1493226907963" xfId="1462"/>
    <cellStyle name="style1493226907997" xfId="1463"/>
    <cellStyle name="style1493226908033" xfId="1464"/>
    <cellStyle name="style1493226908068" xfId="1465"/>
    <cellStyle name="style1493226908094" xfId="1466"/>
    <cellStyle name="style1493226908121" xfId="1467"/>
    <cellStyle name="style1493226908149" xfId="1468"/>
    <cellStyle name="style1493226908194" xfId="1469"/>
    <cellStyle name="style1493226908248" xfId="1470"/>
    <cellStyle name="style1493226908273" xfId="1471"/>
    <cellStyle name="style1493226908300" xfId="1472"/>
    <cellStyle name="style1493226908337" xfId="1473"/>
    <cellStyle name="style1493226908370" xfId="1474"/>
    <cellStyle name="style1493226908419" xfId="1475"/>
    <cellStyle name="style1493226908445" xfId="1476"/>
    <cellStyle name="style1493226908472" xfId="1477"/>
    <cellStyle name="style1493226908511" xfId="1478"/>
    <cellStyle name="style1493226908540" xfId="1479"/>
    <cellStyle name="style1493226908566" xfId="1480"/>
    <cellStyle name="style1493226908592" xfId="1481"/>
    <cellStyle name="style1493226908626" xfId="1482"/>
    <cellStyle name="style1493226908661" xfId="1483"/>
    <cellStyle name="style1493226908687" xfId="1484"/>
    <cellStyle name="style1493232224808" xfId="1485"/>
    <cellStyle name="style1493232224841" xfId="1486"/>
    <cellStyle name="style1493232225454" xfId="1487"/>
    <cellStyle name="style1493232225485" xfId="1488"/>
    <cellStyle name="style1493232225511" xfId="1489"/>
    <cellStyle name="style1493232225546" xfId="1490"/>
    <cellStyle name="style1493232225581" xfId="1491"/>
    <cellStyle name="style1493232225615" xfId="1492"/>
    <cellStyle name="style1493232225641" xfId="1493"/>
    <cellStyle name="style1493232225668" xfId="1494"/>
    <cellStyle name="style1493232225696" xfId="1495"/>
    <cellStyle name="style1493232225730" xfId="1496"/>
    <cellStyle name="style1493232225765" xfId="1497"/>
    <cellStyle name="style1493232225802" xfId="1498"/>
    <cellStyle name="style1493232225828" xfId="1499"/>
    <cellStyle name="style1493232225862" xfId="1500"/>
    <cellStyle name="style1493232225897" xfId="1501"/>
    <cellStyle name="style1493232225931" xfId="1502"/>
    <cellStyle name="style1493232225957" xfId="1503"/>
    <cellStyle name="style1493232225985" xfId="1504"/>
    <cellStyle name="style1493232226023" xfId="1505"/>
    <cellStyle name="style1493232226050" xfId="1506"/>
    <cellStyle name="style1493232226077" xfId="1507"/>
    <cellStyle name="style1493232226106" xfId="1508"/>
    <cellStyle name="style1493232226145" xfId="1509"/>
    <cellStyle name="style1493232226183" xfId="1510"/>
    <cellStyle name="style1493232226221" xfId="1511"/>
    <cellStyle name="style1493232226268" xfId="1512"/>
    <cellStyle name="style1493233079819" xfId="1513"/>
    <cellStyle name="style1493233080382" xfId="1514"/>
    <cellStyle name="style1493233080415" xfId="1515"/>
    <cellStyle name="style1493233080441" xfId="1516"/>
    <cellStyle name="style1493233080475" xfId="1517"/>
    <cellStyle name="style1493233080509" xfId="1518"/>
    <cellStyle name="style1493233080544" xfId="1519"/>
    <cellStyle name="style1493233080570" xfId="1520"/>
    <cellStyle name="style1493233080596" xfId="1521"/>
    <cellStyle name="style1493233080631" xfId="1522"/>
    <cellStyle name="style1493233080665" xfId="1523"/>
    <cellStyle name="style1493233080699" xfId="1524"/>
    <cellStyle name="style1493233080725" xfId="1525"/>
    <cellStyle name="style1493233080751" xfId="1526"/>
    <cellStyle name="style1493233080785" xfId="1527"/>
    <cellStyle name="style1493233080819" xfId="1528"/>
    <cellStyle name="style1493233080853" xfId="1529"/>
    <cellStyle name="style1493233080879" xfId="1530"/>
    <cellStyle name="style1493233080905" xfId="1531"/>
    <cellStyle name="style1493233080939" xfId="1532"/>
    <cellStyle name="style1493233080966" xfId="1533"/>
    <cellStyle name="style1493233080991" xfId="1534"/>
    <cellStyle name="style1493233081026" xfId="1535"/>
    <cellStyle name="style1493233081053" xfId="1536"/>
    <cellStyle name="style1493233081087" xfId="1537"/>
    <cellStyle name="style1493233081121" xfId="1538"/>
    <cellStyle name="style1493233081147" xfId="1539"/>
    <cellStyle name="style1493234824781" xfId="1540"/>
    <cellStyle name="style1493234825385" xfId="1541"/>
    <cellStyle name="style1493234825416" xfId="1542"/>
    <cellStyle name="style1493234825442" xfId="1543"/>
    <cellStyle name="style1493234825476" xfId="1544"/>
    <cellStyle name="style1493234825510" xfId="1545"/>
    <cellStyle name="style1493234825554" xfId="1546"/>
    <cellStyle name="style1493234825580" xfId="1547"/>
    <cellStyle name="style1493234825607" xfId="1548"/>
    <cellStyle name="style1493234825633" xfId="1549"/>
    <cellStyle name="style1493234825667" xfId="1550"/>
    <cellStyle name="style1493234825701" xfId="1551"/>
    <cellStyle name="style1493234825727" xfId="1552"/>
    <cellStyle name="style1493234825753" xfId="1553"/>
    <cellStyle name="style1493234825788" xfId="1554"/>
    <cellStyle name="style1493234825821" xfId="1555"/>
    <cellStyle name="style1493234825865" xfId="1556"/>
    <cellStyle name="style1493234825891" xfId="1557"/>
    <cellStyle name="style1493234825918" xfId="1558"/>
    <cellStyle name="style1493234825953" xfId="1559"/>
    <cellStyle name="style1493234825981" xfId="1560"/>
    <cellStyle name="style1493234826008" xfId="1561"/>
    <cellStyle name="style1493234826034" xfId="1562"/>
    <cellStyle name="style1493234826068" xfId="1563"/>
    <cellStyle name="style1493234826102" xfId="1564"/>
    <cellStyle name="style1493234826128" xfId="1565"/>
    <cellStyle name="style1493234826192" xfId="1566"/>
    <cellStyle name="style1493239222804" xfId="1567"/>
    <cellStyle name="style1493239223395" xfId="1568"/>
    <cellStyle name="style1493239223427" xfId="1569"/>
    <cellStyle name="style1493239223453" xfId="1570"/>
    <cellStyle name="style1493239223501" xfId="1571"/>
    <cellStyle name="style1493239223538" xfId="1572"/>
    <cellStyle name="style1493239223573" xfId="1573"/>
    <cellStyle name="style1493239223600" xfId="1574"/>
    <cellStyle name="style1493239223627" xfId="1575"/>
    <cellStyle name="style1493239223654" xfId="1576"/>
    <cellStyle name="style1493239223688" xfId="1577"/>
    <cellStyle name="style1493239223723" xfId="1578"/>
    <cellStyle name="style1493239223750" xfId="1579"/>
    <cellStyle name="style1493239223791" xfId="1580"/>
    <cellStyle name="style1493239223827" xfId="1581"/>
    <cellStyle name="style1493239223862" xfId="1582"/>
    <cellStyle name="style1493239223903" xfId="1583"/>
    <cellStyle name="style1493239223931" xfId="1584"/>
    <cellStyle name="style1493239223959" xfId="1585"/>
    <cellStyle name="style1493239223997" xfId="1586"/>
    <cellStyle name="style1493239224029" xfId="1587"/>
    <cellStyle name="style1493239224057" xfId="1588"/>
    <cellStyle name="style1493239224086" xfId="1589"/>
    <cellStyle name="style1493239224122" xfId="1590"/>
    <cellStyle name="style1493239224168" xfId="1591"/>
    <cellStyle name="style1493239224194" xfId="1592"/>
    <cellStyle name="style1493239224228" xfId="1593"/>
    <cellStyle name="style1493311716129" xfId="2"/>
    <cellStyle name="style1493311716195" xfId="9"/>
    <cellStyle name="style1493311716230" xfId="15"/>
    <cellStyle name="style1493311716265" xfId="16"/>
    <cellStyle name="style1493311716301" xfId="37"/>
    <cellStyle name="style1493311716335" xfId="38"/>
    <cellStyle name="style1493311716532" xfId="3"/>
    <cellStyle name="style1493311716928" xfId="4"/>
    <cellStyle name="style1493311717054" xfId="5"/>
    <cellStyle name="style1493311717089" xfId="6"/>
    <cellStyle name="style1493311717124" xfId="7"/>
    <cellStyle name="style1493311717159" xfId="22"/>
    <cellStyle name="style1493311717194" xfId="8"/>
    <cellStyle name="style1493311717231" xfId="23"/>
    <cellStyle name="style1493311717337" xfId="12"/>
    <cellStyle name="style1493311717363" xfId="13"/>
    <cellStyle name="style1493311717405" xfId="14"/>
    <cellStyle name="style1493311717513" xfId="19"/>
    <cellStyle name="style1493311717540" xfId="20"/>
    <cellStyle name="style1493311717566" xfId="21"/>
    <cellStyle name="style1493311717601" xfId="29"/>
    <cellStyle name="style1493311717629" xfId="31"/>
    <cellStyle name="style1493311717697" xfId="26"/>
    <cellStyle name="style1493311717723" xfId="27"/>
    <cellStyle name="style1493311717750" xfId="28"/>
    <cellStyle name="style1493311717787" xfId="39"/>
    <cellStyle name="style1493311717988" xfId="10"/>
    <cellStyle name="style1493311718015" xfId="11"/>
    <cellStyle name="style1493311718042" xfId="17"/>
    <cellStyle name="style1493311718068" xfId="18"/>
    <cellStyle name="style1493311718096" xfId="24"/>
    <cellStyle name="style1493311718122" xfId="25"/>
    <cellStyle name="style1493311718155" xfId="33"/>
    <cellStyle name="style1493311718182" xfId="34"/>
    <cellStyle name="style1493311718209" xfId="35"/>
    <cellStyle name="style1493311718236" xfId="36"/>
    <cellStyle name="style1493311718265" xfId="40"/>
    <cellStyle name="style1493311718293" xfId="41"/>
    <cellStyle name="style1493311718319" xfId="42"/>
    <cellStyle name="style1493311718432" xfId="30"/>
    <cellStyle name="style1493311718460" xfId="32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selection activeCell="A2" sqref="A2"/>
    </sheetView>
  </sheetViews>
  <sheetFormatPr baseColWidth="10" defaultRowHeight="15" x14ac:dyDescent="0.2"/>
  <cols>
    <col min="1" max="1" width="10.83203125" style="3"/>
    <col min="2" max="2" width="18.83203125" style="3" customWidth="1"/>
    <col min="3" max="3" width="16.1640625" style="3" customWidth="1"/>
    <col min="4" max="4" width="13.83203125" style="3" customWidth="1"/>
    <col min="5" max="5" width="17.33203125" style="3" customWidth="1"/>
    <col min="6" max="7" width="32.1640625" style="3" customWidth="1"/>
    <col min="8" max="11" width="10.83203125" style="3"/>
    <col min="12" max="12" width="15.1640625" style="3" customWidth="1"/>
    <col min="13" max="13" width="10.83203125" style="3"/>
    <col min="14" max="14" width="14.6640625" style="3" customWidth="1"/>
    <col min="15" max="15" width="26" style="3" customWidth="1"/>
    <col min="16" max="16" width="30" style="3" customWidth="1"/>
    <col min="17" max="16384" width="10.83203125" style="3"/>
  </cols>
  <sheetData>
    <row r="1" spans="1:16" ht="25" x14ac:dyDescent="0.25">
      <c r="A1" s="1" t="s">
        <v>0</v>
      </c>
      <c r="B1" s="2"/>
      <c r="C1" s="2"/>
      <c r="D1" s="2"/>
      <c r="E1" s="2"/>
      <c r="F1" s="2"/>
      <c r="G1" s="2"/>
    </row>
    <row r="2" spans="1:16" ht="16" x14ac:dyDescent="0.2">
      <c r="A2"/>
      <c r="B2"/>
      <c r="C2"/>
      <c r="D2"/>
      <c r="E2"/>
      <c r="F2"/>
      <c r="G2"/>
    </row>
    <row r="3" spans="1:16" s="4" customFormat="1" ht="24" x14ac:dyDescent="0.3">
      <c r="A3" s="4" t="s">
        <v>1</v>
      </c>
      <c r="J3" s="4" t="s">
        <v>2</v>
      </c>
    </row>
    <row r="4" spans="1:16" ht="21" x14ac:dyDescent="0.2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J4" s="5" t="s">
        <v>3</v>
      </c>
      <c r="K4" s="5" t="s">
        <v>4</v>
      </c>
      <c r="L4" s="5" t="s">
        <v>5</v>
      </c>
      <c r="M4" s="5" t="s">
        <v>6</v>
      </c>
      <c r="N4" s="5" t="s">
        <v>7</v>
      </c>
      <c r="O4" s="5" t="s">
        <v>8</v>
      </c>
      <c r="P4" s="5" t="s">
        <v>9</v>
      </c>
    </row>
    <row r="5" spans="1:16" ht="14" customHeight="1" x14ac:dyDescent="0.2">
      <c r="A5" s="3" t="s">
        <v>10</v>
      </c>
      <c r="B5" s="3">
        <v>3020</v>
      </c>
      <c r="C5" s="3" t="s">
        <v>11</v>
      </c>
      <c r="D5" s="3">
        <v>25.56</v>
      </c>
      <c r="E5" s="3">
        <v>18.239999999999998</v>
      </c>
      <c r="F5" s="3">
        <f>D5-E5</f>
        <v>7.32</v>
      </c>
      <c r="G5" s="6">
        <f>1000*2^-F5</f>
        <v>6.2583584186689203</v>
      </c>
      <c r="J5" s="3" t="s">
        <v>12</v>
      </c>
      <c r="K5" s="3">
        <v>3020</v>
      </c>
      <c r="L5" s="3" t="s">
        <v>11</v>
      </c>
      <c r="M5" s="3">
        <v>22.81</v>
      </c>
      <c r="N5" s="3">
        <v>19.14</v>
      </c>
      <c r="O5" s="3">
        <f>M5-N5</f>
        <v>3.6699999999999982</v>
      </c>
      <c r="P5" s="6">
        <f>1000*2^-O5</f>
        <v>78.563335907614388</v>
      </c>
    </row>
    <row r="6" spans="1:16" ht="14" customHeight="1" x14ac:dyDescent="0.2">
      <c r="A6" s="3" t="s">
        <v>10</v>
      </c>
      <c r="B6" s="3">
        <v>3022</v>
      </c>
      <c r="C6" s="3" t="s">
        <v>11</v>
      </c>
      <c r="D6" s="3">
        <v>25.64</v>
      </c>
      <c r="E6" s="3">
        <v>18.43</v>
      </c>
      <c r="F6" s="3">
        <f t="shared" ref="F6:F47" si="0">D6-E6</f>
        <v>7.2100000000000009</v>
      </c>
      <c r="G6" s="6">
        <f t="shared" ref="G6:G14" si="1">1000*2^-F6</f>
        <v>6.7541971195926971</v>
      </c>
      <c r="J6" s="3" t="s">
        <v>12</v>
      </c>
      <c r="K6" s="3">
        <v>3022</v>
      </c>
      <c r="L6" s="3" t="s">
        <v>11</v>
      </c>
      <c r="M6" s="3">
        <v>22.74</v>
      </c>
      <c r="N6" s="3">
        <v>18.97</v>
      </c>
      <c r="O6" s="3">
        <f t="shared" ref="O6:O29" si="2">M6-N6</f>
        <v>3.7699999999999996</v>
      </c>
      <c r="P6" s="6">
        <f t="shared" ref="P6:P29" si="3">1000*2^-O6</f>
        <v>73.30218432699246</v>
      </c>
    </row>
    <row r="7" spans="1:16" ht="14" customHeight="1" x14ac:dyDescent="0.2">
      <c r="A7" s="3" t="s">
        <v>10</v>
      </c>
      <c r="B7" s="3">
        <v>3023</v>
      </c>
      <c r="C7" s="3" t="s">
        <v>11</v>
      </c>
      <c r="D7" s="3">
        <v>25.23</v>
      </c>
      <c r="E7" s="3">
        <v>18.440000000000001</v>
      </c>
      <c r="F7" s="3">
        <f t="shared" si="0"/>
        <v>6.7899999999999991</v>
      </c>
      <c r="G7" s="6">
        <f t="shared" si="1"/>
        <v>9.0366264367600628</v>
      </c>
      <c r="J7" s="3" t="s">
        <v>12</v>
      </c>
      <c r="K7" s="3">
        <v>3023</v>
      </c>
      <c r="L7" s="3" t="s">
        <v>11</v>
      </c>
      <c r="M7" s="3">
        <v>23.16</v>
      </c>
      <c r="N7" s="3">
        <v>19.399999999999999</v>
      </c>
      <c r="O7" s="3">
        <f t="shared" si="2"/>
        <v>3.7600000000000016</v>
      </c>
      <c r="P7" s="6">
        <f t="shared" si="3"/>
        <v>73.812041339345569</v>
      </c>
    </row>
    <row r="8" spans="1:16" ht="14" customHeight="1" x14ac:dyDescent="0.2">
      <c r="A8" s="3" t="s">
        <v>10</v>
      </c>
      <c r="B8" s="3">
        <v>3026</v>
      </c>
      <c r="C8" s="3" t="s">
        <v>11</v>
      </c>
      <c r="D8" s="3">
        <v>25.86</v>
      </c>
      <c r="E8" s="3">
        <v>18.16</v>
      </c>
      <c r="F8" s="3">
        <f t="shared" si="0"/>
        <v>7.6999999999999993</v>
      </c>
      <c r="G8" s="6">
        <f t="shared" si="1"/>
        <v>4.8091578646285846</v>
      </c>
      <c r="J8" s="3" t="s">
        <v>12</v>
      </c>
      <c r="K8" s="3">
        <v>3026</v>
      </c>
      <c r="L8" s="3" t="s">
        <v>11</v>
      </c>
      <c r="M8" s="3">
        <v>23.77</v>
      </c>
      <c r="N8" s="3">
        <v>19.920000000000002</v>
      </c>
      <c r="O8" s="3">
        <f t="shared" si="2"/>
        <v>3.8499999999999979</v>
      </c>
      <c r="P8" s="6">
        <f t="shared" si="3"/>
        <v>69.348092004240414</v>
      </c>
    </row>
    <row r="9" spans="1:16" ht="14" customHeight="1" x14ac:dyDescent="0.2">
      <c r="A9" s="3" t="s">
        <v>10</v>
      </c>
      <c r="B9" s="3">
        <v>3027</v>
      </c>
      <c r="C9" s="3" t="s">
        <v>11</v>
      </c>
      <c r="D9" s="3">
        <v>25.18</v>
      </c>
      <c r="E9" s="3">
        <v>18.350000000000001</v>
      </c>
      <c r="F9" s="3">
        <f t="shared" si="0"/>
        <v>6.8299999999999983</v>
      </c>
      <c r="G9" s="6">
        <f t="shared" si="1"/>
        <v>8.7895194116313338</v>
      </c>
      <c r="J9" s="3" t="s">
        <v>12</v>
      </c>
      <c r="K9" s="3">
        <v>3027</v>
      </c>
      <c r="L9" s="3" t="s">
        <v>11</v>
      </c>
      <c r="M9" s="3">
        <v>22.3</v>
      </c>
      <c r="N9" s="3">
        <v>19.12</v>
      </c>
      <c r="O9" s="3">
        <f t="shared" si="2"/>
        <v>3.1799999999999997</v>
      </c>
      <c r="P9" s="6">
        <f t="shared" si="3"/>
        <v>110.33787453633188</v>
      </c>
    </row>
    <row r="10" spans="1:16" ht="14" customHeight="1" x14ac:dyDescent="0.2">
      <c r="A10" s="3" t="s">
        <v>10</v>
      </c>
      <c r="B10" s="3">
        <v>3018</v>
      </c>
      <c r="C10" s="3" t="s">
        <v>13</v>
      </c>
      <c r="D10" s="3">
        <v>25.39</v>
      </c>
      <c r="E10" s="3">
        <v>18.96</v>
      </c>
      <c r="F10" s="3">
        <f t="shared" si="0"/>
        <v>6.43</v>
      </c>
      <c r="G10" s="6">
        <f t="shared" si="1"/>
        <v>11.59784039553945</v>
      </c>
      <c r="J10" s="3" t="s">
        <v>12</v>
      </c>
      <c r="K10" s="3">
        <v>3028</v>
      </c>
      <c r="L10" s="3" t="s">
        <v>11</v>
      </c>
      <c r="M10" s="3">
        <v>22.37</v>
      </c>
      <c r="N10" s="3">
        <v>18.84</v>
      </c>
      <c r="O10" s="3">
        <f t="shared" si="2"/>
        <v>3.5300000000000011</v>
      </c>
      <c r="P10" s="6">
        <f t="shared" si="3"/>
        <v>86.569341756932729</v>
      </c>
    </row>
    <row r="11" spans="1:16" ht="14" customHeight="1" x14ac:dyDescent="0.2">
      <c r="A11" s="3" t="s">
        <v>10</v>
      </c>
      <c r="B11" s="3">
        <v>3021</v>
      </c>
      <c r="C11" s="3" t="s">
        <v>13</v>
      </c>
      <c r="D11" s="3">
        <v>29.87</v>
      </c>
      <c r="E11" s="3">
        <v>23.09</v>
      </c>
      <c r="F11" s="3">
        <f t="shared" si="0"/>
        <v>6.7800000000000011</v>
      </c>
      <c r="G11" s="6">
        <f t="shared" si="1"/>
        <v>9.0994811442848018</v>
      </c>
      <c r="J11" s="3" t="s">
        <v>12</v>
      </c>
      <c r="K11" s="3">
        <v>3018</v>
      </c>
      <c r="L11" s="3" t="s">
        <v>13</v>
      </c>
      <c r="M11" s="3">
        <v>23.01</v>
      </c>
      <c r="N11" s="3">
        <v>19.21</v>
      </c>
      <c r="O11" s="3">
        <f t="shared" si="2"/>
        <v>3.8000000000000007</v>
      </c>
      <c r="P11" s="6">
        <f t="shared" si="3"/>
        <v>71.793647187314662</v>
      </c>
    </row>
    <row r="12" spans="1:16" ht="14" customHeight="1" x14ac:dyDescent="0.2">
      <c r="A12" s="3" t="s">
        <v>10</v>
      </c>
      <c r="B12" s="3">
        <v>3024</v>
      </c>
      <c r="C12" s="3" t="s">
        <v>13</v>
      </c>
      <c r="D12" s="3">
        <v>24.8</v>
      </c>
      <c r="E12" s="3">
        <v>18.79</v>
      </c>
      <c r="F12" s="3">
        <f t="shared" si="0"/>
        <v>6.0100000000000016</v>
      </c>
      <c r="G12" s="6">
        <f t="shared" si="1"/>
        <v>15.517070241203674</v>
      </c>
      <c r="J12" s="3" t="s">
        <v>12</v>
      </c>
      <c r="K12" s="3">
        <v>3021</v>
      </c>
      <c r="L12" s="3" t="s">
        <v>13</v>
      </c>
      <c r="M12" s="3">
        <v>22.59</v>
      </c>
      <c r="N12" s="3">
        <v>19.05</v>
      </c>
      <c r="O12" s="3">
        <f t="shared" si="2"/>
        <v>3.5399999999999991</v>
      </c>
      <c r="P12" s="6">
        <f t="shared" si="3"/>
        <v>85.971363633734057</v>
      </c>
    </row>
    <row r="13" spans="1:16" ht="14" customHeight="1" x14ac:dyDescent="0.2">
      <c r="A13" s="3" t="s">
        <v>10</v>
      </c>
      <c r="B13" s="3">
        <v>3025</v>
      </c>
      <c r="C13" s="3" t="s">
        <v>13</v>
      </c>
      <c r="D13" s="3">
        <v>25.7</v>
      </c>
      <c r="E13" s="3">
        <v>18.850000000000001</v>
      </c>
      <c r="F13" s="3">
        <f t="shared" si="0"/>
        <v>6.8499999999999979</v>
      </c>
      <c r="G13" s="6">
        <f t="shared" si="1"/>
        <v>8.6685115005300535</v>
      </c>
      <c r="J13" s="3" t="s">
        <v>12</v>
      </c>
      <c r="K13" s="3">
        <v>3024</v>
      </c>
      <c r="L13" s="3" t="s">
        <v>13</v>
      </c>
      <c r="M13" s="3">
        <v>21.99</v>
      </c>
      <c r="N13" s="3">
        <v>19.11</v>
      </c>
      <c r="O13" s="3">
        <f t="shared" si="2"/>
        <v>2.879999999999999</v>
      </c>
      <c r="P13" s="6">
        <f t="shared" si="3"/>
        <v>135.84185781575735</v>
      </c>
    </row>
    <row r="14" spans="1:16" ht="14" customHeight="1" x14ac:dyDescent="0.2">
      <c r="A14" s="3" t="s">
        <v>10</v>
      </c>
      <c r="B14" s="3">
        <v>3029</v>
      </c>
      <c r="C14" s="3" t="s">
        <v>13</v>
      </c>
      <c r="D14" s="3">
        <v>25.63</v>
      </c>
      <c r="E14" s="3">
        <v>18.510000000000002</v>
      </c>
      <c r="F14" s="3">
        <f t="shared" si="0"/>
        <v>7.1199999999999974</v>
      </c>
      <c r="G14" s="6">
        <f t="shared" si="1"/>
        <v>7.1889660205068475</v>
      </c>
      <c r="J14" s="3" t="s">
        <v>12</v>
      </c>
      <c r="K14" s="3">
        <v>3025</v>
      </c>
      <c r="L14" s="3" t="s">
        <v>13</v>
      </c>
      <c r="M14" s="3">
        <v>22.7</v>
      </c>
      <c r="N14" s="3">
        <v>18.59</v>
      </c>
      <c r="O14" s="3">
        <f t="shared" si="2"/>
        <v>4.1099999999999994</v>
      </c>
      <c r="P14" s="6">
        <f t="shared" si="3"/>
        <v>57.911753868148224</v>
      </c>
    </row>
    <row r="15" spans="1:16" ht="14" customHeight="1" x14ac:dyDescent="0.2">
      <c r="G15" s="6"/>
      <c r="J15" s="3" t="s">
        <v>12</v>
      </c>
      <c r="K15" s="3">
        <v>3029</v>
      </c>
      <c r="L15" s="3" t="s">
        <v>13</v>
      </c>
      <c r="M15" s="3">
        <v>22.69</v>
      </c>
      <c r="N15" s="3">
        <v>18.899999999999999</v>
      </c>
      <c r="O15" s="3">
        <f t="shared" si="2"/>
        <v>3.7900000000000027</v>
      </c>
      <c r="P15" s="6">
        <f t="shared" si="3"/>
        <v>72.293011494080332</v>
      </c>
    </row>
    <row r="16" spans="1:16" ht="14" customHeight="1" x14ac:dyDescent="0.2">
      <c r="A16" s="3" t="s">
        <v>14</v>
      </c>
      <c r="B16" s="3">
        <v>3020</v>
      </c>
      <c r="C16" s="3" t="s">
        <v>11</v>
      </c>
      <c r="D16" s="3">
        <v>21.85</v>
      </c>
      <c r="E16" s="3">
        <v>18.239999999999998</v>
      </c>
      <c r="F16" s="3">
        <f t="shared" si="0"/>
        <v>3.610000000000003</v>
      </c>
      <c r="G16" s="6">
        <f>1000*2^-F16</f>
        <v>81.899587741147556</v>
      </c>
      <c r="J16" s="3" t="s">
        <v>12</v>
      </c>
      <c r="K16" s="3">
        <v>3030</v>
      </c>
      <c r="L16" s="3" t="s">
        <v>13</v>
      </c>
      <c r="M16" s="3">
        <v>21.79</v>
      </c>
      <c r="N16" s="3">
        <v>18.73</v>
      </c>
      <c r="O16" s="3">
        <f t="shared" si="2"/>
        <v>3.0599999999999987</v>
      </c>
      <c r="P16" s="6">
        <f t="shared" si="3"/>
        <v>119.90801491565816</v>
      </c>
    </row>
    <row r="17" spans="1:16" ht="14" customHeight="1" x14ac:dyDescent="0.2">
      <c r="A17" s="3" t="s">
        <v>14</v>
      </c>
      <c r="B17" s="3">
        <v>3022</v>
      </c>
      <c r="C17" s="3" t="s">
        <v>11</v>
      </c>
      <c r="D17" s="3">
        <v>22.52</v>
      </c>
      <c r="E17" s="3">
        <v>18.43</v>
      </c>
      <c r="F17" s="3">
        <f t="shared" si="0"/>
        <v>4.09</v>
      </c>
      <c r="G17" s="6">
        <f t="shared" ref="G17:G25" si="4">1000*2^-F17</f>
        <v>58.720171825875752</v>
      </c>
    </row>
    <row r="18" spans="1:16" ht="14" customHeight="1" x14ac:dyDescent="0.2">
      <c r="A18" s="3" t="s">
        <v>14</v>
      </c>
      <c r="B18" s="3">
        <v>3023</v>
      </c>
      <c r="C18" s="3" t="s">
        <v>11</v>
      </c>
      <c r="D18" s="3">
        <v>21.76</v>
      </c>
      <c r="E18" s="3">
        <v>18.440000000000001</v>
      </c>
      <c r="F18" s="3">
        <f t="shared" si="0"/>
        <v>3.3200000000000003</v>
      </c>
      <c r="G18" s="6">
        <f t="shared" si="4"/>
        <v>100.13373469870277</v>
      </c>
      <c r="J18" s="3" t="s">
        <v>10</v>
      </c>
      <c r="K18" s="3">
        <v>3020</v>
      </c>
      <c r="L18" s="3" t="s">
        <v>11</v>
      </c>
      <c r="M18" s="3">
        <v>22.92</v>
      </c>
      <c r="N18" s="3">
        <v>19.14</v>
      </c>
      <c r="O18" s="3">
        <f t="shared" si="2"/>
        <v>3.7800000000000011</v>
      </c>
      <c r="P18" s="6">
        <f t="shared" si="3"/>
        <v>72.795849154278429</v>
      </c>
    </row>
    <row r="19" spans="1:16" ht="14" customHeight="1" x14ac:dyDescent="0.2">
      <c r="A19" s="3" t="s">
        <v>14</v>
      </c>
      <c r="B19" s="3">
        <v>3026</v>
      </c>
      <c r="C19" s="3" t="s">
        <v>11</v>
      </c>
      <c r="D19" s="3">
        <v>22.93</v>
      </c>
      <c r="E19" s="3">
        <v>18.16</v>
      </c>
      <c r="F19" s="3">
        <f t="shared" si="0"/>
        <v>4.7699999999999996</v>
      </c>
      <c r="G19" s="6">
        <f t="shared" si="4"/>
        <v>36.65109216349623</v>
      </c>
      <c r="J19" s="3" t="s">
        <v>10</v>
      </c>
      <c r="K19" s="3">
        <v>3022</v>
      </c>
      <c r="L19" s="3" t="s">
        <v>11</v>
      </c>
      <c r="M19" s="3">
        <v>22.75</v>
      </c>
      <c r="N19" s="3">
        <v>18.97</v>
      </c>
      <c r="O19" s="3">
        <f t="shared" si="2"/>
        <v>3.7800000000000011</v>
      </c>
      <c r="P19" s="6">
        <f t="shared" si="3"/>
        <v>72.795849154278429</v>
      </c>
    </row>
    <row r="20" spans="1:16" ht="14" customHeight="1" x14ac:dyDescent="0.2">
      <c r="A20" s="3" t="s">
        <v>14</v>
      </c>
      <c r="B20" s="3">
        <v>3027</v>
      </c>
      <c r="C20" s="3" t="s">
        <v>11</v>
      </c>
      <c r="D20" s="3">
        <v>22.52</v>
      </c>
      <c r="E20" s="3">
        <v>18.350000000000001</v>
      </c>
      <c r="F20" s="3">
        <f t="shared" si="0"/>
        <v>4.1699999999999982</v>
      </c>
      <c r="G20" s="6">
        <f t="shared" si="4"/>
        <v>55.552667572910714</v>
      </c>
      <c r="J20" s="3" t="s">
        <v>10</v>
      </c>
      <c r="K20" s="3">
        <v>3023</v>
      </c>
      <c r="L20" s="3" t="s">
        <v>11</v>
      </c>
      <c r="M20" s="3">
        <v>23.19</v>
      </c>
      <c r="N20" s="3">
        <v>19.399999999999999</v>
      </c>
      <c r="O20" s="3">
        <f t="shared" si="2"/>
        <v>3.7900000000000027</v>
      </c>
      <c r="P20" s="6">
        <f t="shared" si="3"/>
        <v>72.293011494080332</v>
      </c>
    </row>
    <row r="21" spans="1:16" ht="14" customHeight="1" x14ac:dyDescent="0.2">
      <c r="A21" s="3" t="s">
        <v>14</v>
      </c>
      <c r="B21" s="3">
        <v>3018</v>
      </c>
      <c r="C21" s="3" t="s">
        <v>13</v>
      </c>
      <c r="D21" s="3">
        <v>22.43</v>
      </c>
      <c r="E21" s="3">
        <v>18.96</v>
      </c>
      <c r="F21" s="3">
        <f t="shared" si="0"/>
        <v>3.4699999999999989</v>
      </c>
      <c r="G21" s="6">
        <f t="shared" si="4"/>
        <v>90.245574720156085</v>
      </c>
      <c r="J21" s="3" t="s">
        <v>10</v>
      </c>
      <c r="K21" s="3">
        <v>3026</v>
      </c>
      <c r="L21" s="3" t="s">
        <v>11</v>
      </c>
      <c r="M21" s="3">
        <v>23.73</v>
      </c>
      <c r="N21" s="3">
        <v>19.920000000000002</v>
      </c>
      <c r="O21" s="3">
        <f t="shared" si="2"/>
        <v>3.8099999999999987</v>
      </c>
      <c r="P21" s="6">
        <f t="shared" si="3"/>
        <v>71.297732241776558</v>
      </c>
    </row>
    <row r="22" spans="1:16" ht="14" customHeight="1" x14ac:dyDescent="0.2">
      <c r="A22" s="3" t="s">
        <v>14</v>
      </c>
      <c r="B22" s="3">
        <v>3021</v>
      </c>
      <c r="C22" s="3" t="s">
        <v>13</v>
      </c>
      <c r="D22" s="3">
        <v>27.03</v>
      </c>
      <c r="E22" s="3">
        <v>23.09</v>
      </c>
      <c r="F22" s="3">
        <f t="shared" si="0"/>
        <v>3.9400000000000013</v>
      </c>
      <c r="G22" s="6">
        <f t="shared" si="4"/>
        <v>65.154110052570019</v>
      </c>
      <c r="J22" s="3" t="s">
        <v>10</v>
      </c>
      <c r="K22" s="3">
        <v>3027</v>
      </c>
      <c r="L22" s="3" t="s">
        <v>11</v>
      </c>
      <c r="M22" s="3">
        <v>22.26</v>
      </c>
      <c r="N22" s="3">
        <v>19.12</v>
      </c>
      <c r="O22" s="3">
        <f t="shared" si="2"/>
        <v>3.1400000000000006</v>
      </c>
      <c r="P22" s="6">
        <f t="shared" si="3"/>
        <v>113.43989441464507</v>
      </c>
    </row>
    <row r="23" spans="1:16" ht="14" customHeight="1" x14ac:dyDescent="0.2">
      <c r="A23" s="3" t="s">
        <v>14</v>
      </c>
      <c r="B23" s="3">
        <v>3024</v>
      </c>
      <c r="C23" s="3" t="s">
        <v>13</v>
      </c>
      <c r="D23" s="3">
        <v>22.54</v>
      </c>
      <c r="E23" s="3">
        <v>18.79</v>
      </c>
      <c r="F23" s="3">
        <f t="shared" si="0"/>
        <v>3.75</v>
      </c>
      <c r="G23" s="6">
        <f t="shared" si="4"/>
        <v>74.325444687670071</v>
      </c>
      <c r="J23" s="3" t="s">
        <v>10</v>
      </c>
      <c r="K23" s="3">
        <v>3028</v>
      </c>
      <c r="L23" s="3" t="s">
        <v>11</v>
      </c>
      <c r="M23" s="3">
        <v>22.35</v>
      </c>
      <c r="N23" s="3">
        <v>18.84</v>
      </c>
      <c r="O23" s="3">
        <f t="shared" si="2"/>
        <v>3.5100000000000016</v>
      </c>
      <c r="P23" s="6">
        <f t="shared" si="3"/>
        <v>87.777804733624734</v>
      </c>
    </row>
    <row r="24" spans="1:16" ht="14" customHeight="1" x14ac:dyDescent="0.2">
      <c r="A24" s="3" t="s">
        <v>14</v>
      </c>
      <c r="B24" s="3">
        <v>3025</v>
      </c>
      <c r="C24" s="3" t="s">
        <v>13</v>
      </c>
      <c r="D24" s="3">
        <v>23.29</v>
      </c>
      <c r="E24" s="3">
        <v>18.850000000000001</v>
      </c>
      <c r="F24" s="3">
        <f t="shared" si="0"/>
        <v>4.4399999999999977</v>
      </c>
      <c r="G24" s="6">
        <f t="shared" si="4"/>
        <v>46.070913040346994</v>
      </c>
      <c r="J24" s="3" t="s">
        <v>10</v>
      </c>
      <c r="K24" s="3">
        <v>3018</v>
      </c>
      <c r="L24" s="3" t="s">
        <v>13</v>
      </c>
      <c r="M24" s="3">
        <v>23.39</v>
      </c>
      <c r="N24" s="3">
        <v>19.21</v>
      </c>
      <c r="O24" s="3">
        <f t="shared" si="2"/>
        <v>4.18</v>
      </c>
      <c r="P24" s="6">
        <f t="shared" si="3"/>
        <v>55.168937268165934</v>
      </c>
    </row>
    <row r="25" spans="1:16" ht="14" customHeight="1" x14ac:dyDescent="0.2">
      <c r="A25" s="3" t="s">
        <v>14</v>
      </c>
      <c r="B25" s="3">
        <v>3029</v>
      </c>
      <c r="C25" s="3" t="s">
        <v>13</v>
      </c>
      <c r="D25" s="3">
        <v>23.18</v>
      </c>
      <c r="E25" s="3">
        <v>18.510000000000002</v>
      </c>
      <c r="F25" s="3">
        <f t="shared" si="0"/>
        <v>4.6699999999999982</v>
      </c>
      <c r="G25" s="6">
        <f t="shared" si="4"/>
        <v>39.281667953807187</v>
      </c>
      <c r="J25" s="3" t="s">
        <v>10</v>
      </c>
      <c r="K25" s="3">
        <v>3021</v>
      </c>
      <c r="L25" s="3" t="s">
        <v>13</v>
      </c>
      <c r="M25" s="3">
        <v>22.88</v>
      </c>
      <c r="N25" s="3">
        <v>19.05</v>
      </c>
      <c r="O25" s="3">
        <f t="shared" si="2"/>
        <v>3.8299999999999983</v>
      </c>
      <c r="P25" s="6">
        <f t="shared" si="3"/>
        <v>70.316155293050656</v>
      </c>
    </row>
    <row r="26" spans="1:16" ht="14" customHeight="1" x14ac:dyDescent="0.2">
      <c r="G26" s="6"/>
      <c r="J26" s="3" t="s">
        <v>10</v>
      </c>
      <c r="K26" s="3">
        <v>3024</v>
      </c>
      <c r="L26" s="3" t="s">
        <v>13</v>
      </c>
      <c r="M26" s="3">
        <v>22.52</v>
      </c>
      <c r="N26" s="3">
        <v>19.11</v>
      </c>
      <c r="O26" s="3">
        <f t="shared" si="2"/>
        <v>3.41</v>
      </c>
      <c r="P26" s="6">
        <f t="shared" si="3"/>
        <v>94.077921713191699</v>
      </c>
    </row>
    <row r="27" spans="1:16" ht="14" customHeight="1" x14ac:dyDescent="0.2">
      <c r="A27" s="3" t="s">
        <v>15</v>
      </c>
      <c r="B27" s="3">
        <v>3020</v>
      </c>
      <c r="C27" s="3" t="s">
        <v>11</v>
      </c>
      <c r="D27" s="3">
        <v>25.51</v>
      </c>
      <c r="E27" s="3">
        <v>18.239999999999998</v>
      </c>
      <c r="F27" s="3">
        <f t="shared" si="0"/>
        <v>7.2700000000000031</v>
      </c>
      <c r="G27" s="6">
        <f>1000*2^-F27</f>
        <v>6.4790589516753148</v>
      </c>
      <c r="J27" s="3" t="s">
        <v>10</v>
      </c>
      <c r="K27" s="3">
        <v>3025</v>
      </c>
      <c r="L27" s="3" t="s">
        <v>13</v>
      </c>
      <c r="M27" s="3">
        <v>22.96</v>
      </c>
      <c r="N27" s="3">
        <v>18.59</v>
      </c>
      <c r="O27" s="3">
        <f t="shared" si="2"/>
        <v>4.370000000000001</v>
      </c>
      <c r="P27" s="6">
        <f t="shared" si="3"/>
        <v>48.361406048199655</v>
      </c>
    </row>
    <row r="28" spans="1:16" ht="14" customHeight="1" x14ac:dyDescent="0.2">
      <c r="A28" s="3" t="s">
        <v>15</v>
      </c>
      <c r="B28" s="3">
        <v>3022</v>
      </c>
      <c r="C28" s="3" t="s">
        <v>11</v>
      </c>
      <c r="D28" s="3">
        <v>26.1</v>
      </c>
      <c r="E28" s="3">
        <v>18.43</v>
      </c>
      <c r="F28" s="3">
        <f t="shared" si="0"/>
        <v>7.6700000000000017</v>
      </c>
      <c r="G28" s="6">
        <f t="shared" ref="G28:G36" si="5">1000*2^-F28</f>
        <v>4.9102084942258886</v>
      </c>
      <c r="J28" s="3" t="s">
        <v>10</v>
      </c>
      <c r="K28" s="3">
        <v>3029</v>
      </c>
      <c r="L28" s="3" t="s">
        <v>13</v>
      </c>
      <c r="M28" s="3">
        <v>22.58</v>
      </c>
      <c r="N28" s="3">
        <v>18.899999999999999</v>
      </c>
      <c r="O28" s="3">
        <f t="shared" si="2"/>
        <v>3.6799999999999997</v>
      </c>
      <c r="P28" s="6">
        <f t="shared" si="3"/>
        <v>78.020659306350751</v>
      </c>
    </row>
    <row r="29" spans="1:16" ht="14" customHeight="1" x14ac:dyDescent="0.2">
      <c r="A29" s="3" t="s">
        <v>15</v>
      </c>
      <c r="B29" s="3">
        <v>3023</v>
      </c>
      <c r="C29" s="3" t="s">
        <v>11</v>
      </c>
      <c r="D29" s="3">
        <v>25.06</v>
      </c>
      <c r="E29" s="3">
        <v>18.440000000000001</v>
      </c>
      <c r="F29" s="3">
        <f t="shared" si="0"/>
        <v>6.6199999999999974</v>
      </c>
      <c r="G29" s="6">
        <f t="shared" si="5"/>
        <v>10.166733245640122</v>
      </c>
      <c r="J29" s="3" t="s">
        <v>10</v>
      </c>
      <c r="K29" s="3">
        <v>3030</v>
      </c>
      <c r="L29" s="3" t="s">
        <v>13</v>
      </c>
      <c r="M29" s="3">
        <v>21.69</v>
      </c>
      <c r="N29" s="3">
        <v>18.73</v>
      </c>
      <c r="O29" s="3">
        <f t="shared" si="2"/>
        <v>2.9600000000000009</v>
      </c>
      <c r="P29" s="6">
        <f t="shared" si="3"/>
        <v>128.51422833200823</v>
      </c>
    </row>
    <row r="30" spans="1:16" ht="14" customHeight="1" x14ac:dyDescent="0.2">
      <c r="A30" s="3" t="s">
        <v>15</v>
      </c>
      <c r="B30" s="3">
        <v>3026</v>
      </c>
      <c r="C30" s="3" t="s">
        <v>11</v>
      </c>
      <c r="D30" s="3">
        <v>26.4</v>
      </c>
      <c r="E30" s="3">
        <v>18.16</v>
      </c>
      <c r="F30" s="3">
        <f t="shared" si="0"/>
        <v>8.2399999999999984</v>
      </c>
      <c r="G30" s="6">
        <f t="shared" si="5"/>
        <v>3.3075988764161246</v>
      </c>
    </row>
    <row r="31" spans="1:16" ht="14" customHeight="1" x14ac:dyDescent="0.2">
      <c r="A31" s="3" t="s">
        <v>15</v>
      </c>
      <c r="B31" s="3">
        <v>3027</v>
      </c>
      <c r="C31" s="3" t="s">
        <v>11</v>
      </c>
      <c r="D31" s="3">
        <v>25.77</v>
      </c>
      <c r="E31" s="3">
        <v>18.350000000000001</v>
      </c>
      <c r="F31" s="3">
        <f t="shared" si="0"/>
        <v>7.4199999999999982</v>
      </c>
      <c r="G31" s="6">
        <f t="shared" si="5"/>
        <v>5.8392548774802373</v>
      </c>
    </row>
    <row r="32" spans="1:16" ht="14" customHeight="1" x14ac:dyDescent="0.2">
      <c r="A32" s="3" t="s">
        <v>15</v>
      </c>
      <c r="B32" s="3">
        <v>3018</v>
      </c>
      <c r="C32" s="3" t="s">
        <v>13</v>
      </c>
      <c r="D32" s="3">
        <v>26.31</v>
      </c>
      <c r="E32" s="3">
        <v>18.96</v>
      </c>
      <c r="F32" s="3">
        <f t="shared" si="0"/>
        <v>7.3499999999999979</v>
      </c>
      <c r="G32" s="6">
        <f t="shared" si="5"/>
        <v>6.1295632648183744</v>
      </c>
    </row>
    <row r="33" spans="1:7" ht="14" customHeight="1" x14ac:dyDescent="0.2">
      <c r="A33" s="3" t="s">
        <v>15</v>
      </c>
      <c r="B33" s="3">
        <v>3021</v>
      </c>
      <c r="C33" s="3" t="s">
        <v>13</v>
      </c>
      <c r="D33" s="3">
        <v>29.92</v>
      </c>
      <c r="E33" s="3">
        <v>23.09</v>
      </c>
      <c r="F33" s="3">
        <f t="shared" si="0"/>
        <v>6.8300000000000018</v>
      </c>
      <c r="G33" s="6">
        <f t="shared" si="5"/>
        <v>8.7895194116313107</v>
      </c>
    </row>
    <row r="34" spans="1:7" ht="14" customHeight="1" x14ac:dyDescent="0.2">
      <c r="A34" s="3" t="s">
        <v>15</v>
      </c>
      <c r="B34" s="3">
        <v>3024</v>
      </c>
      <c r="C34" s="3" t="s">
        <v>13</v>
      </c>
      <c r="D34" s="3">
        <v>25.54</v>
      </c>
      <c r="E34" s="3">
        <v>18.79</v>
      </c>
      <c r="F34" s="3">
        <f t="shared" si="0"/>
        <v>6.75</v>
      </c>
      <c r="G34" s="6">
        <f t="shared" si="5"/>
        <v>9.2906805859587589</v>
      </c>
    </row>
    <row r="35" spans="1:7" ht="14" customHeight="1" x14ac:dyDescent="0.2">
      <c r="A35" s="3" t="s">
        <v>15</v>
      </c>
      <c r="B35" s="3">
        <v>3025</v>
      </c>
      <c r="C35" s="3" t="s">
        <v>13</v>
      </c>
      <c r="D35" s="3">
        <v>26.9</v>
      </c>
      <c r="E35" s="3">
        <v>18.850000000000001</v>
      </c>
      <c r="F35" s="3">
        <f t="shared" si="0"/>
        <v>8.0499999999999972</v>
      </c>
      <c r="G35" s="6">
        <f t="shared" si="5"/>
        <v>3.7731887848626871</v>
      </c>
    </row>
    <row r="36" spans="1:7" ht="14" customHeight="1" x14ac:dyDescent="0.2">
      <c r="A36" s="3" t="s">
        <v>15</v>
      </c>
      <c r="B36" s="3">
        <v>3029</v>
      </c>
      <c r="C36" s="3" t="s">
        <v>13</v>
      </c>
      <c r="D36" s="3">
        <v>25.67</v>
      </c>
      <c r="E36" s="3">
        <v>18.510000000000002</v>
      </c>
      <c r="F36" s="3">
        <f t="shared" si="0"/>
        <v>7.16</v>
      </c>
      <c r="G36" s="6">
        <f t="shared" si="5"/>
        <v>6.9923833666247877</v>
      </c>
    </row>
    <row r="37" spans="1:7" ht="14" customHeight="1" x14ac:dyDescent="0.2">
      <c r="G37" s="6"/>
    </row>
    <row r="38" spans="1:7" ht="14" customHeight="1" x14ac:dyDescent="0.2">
      <c r="A38" s="3" t="s">
        <v>16</v>
      </c>
      <c r="B38" s="3">
        <v>3020</v>
      </c>
      <c r="C38" s="3" t="s">
        <v>11</v>
      </c>
      <c r="D38" s="3">
        <v>22.87</v>
      </c>
      <c r="E38" s="3">
        <v>18.239999999999998</v>
      </c>
      <c r="F38" s="3">
        <f t="shared" si="0"/>
        <v>4.6300000000000026</v>
      </c>
      <c r="G38" s="6">
        <f>1000*2^-F38</f>
        <v>40.386025957421566</v>
      </c>
    </row>
    <row r="39" spans="1:7" ht="14" customHeight="1" x14ac:dyDescent="0.2">
      <c r="A39" s="3" t="s">
        <v>16</v>
      </c>
      <c r="B39" s="3">
        <v>3022</v>
      </c>
      <c r="C39" s="3" t="s">
        <v>11</v>
      </c>
      <c r="D39" s="3">
        <v>22.61</v>
      </c>
      <c r="E39" s="3">
        <v>18.43</v>
      </c>
      <c r="F39" s="3">
        <f t="shared" si="0"/>
        <v>4.18</v>
      </c>
      <c r="G39" s="6">
        <f t="shared" ref="G39:G47" si="6">1000*2^-F39</f>
        <v>55.168937268165934</v>
      </c>
    </row>
    <row r="40" spans="1:7" ht="14" customHeight="1" x14ac:dyDescent="0.2">
      <c r="A40" s="3" t="s">
        <v>16</v>
      </c>
      <c r="B40" s="3">
        <v>3023</v>
      </c>
      <c r="C40" s="3" t="s">
        <v>11</v>
      </c>
      <c r="D40" s="3">
        <v>22.73</v>
      </c>
      <c r="E40" s="3">
        <v>18.440000000000001</v>
      </c>
      <c r="F40" s="3">
        <f t="shared" si="0"/>
        <v>4.2899999999999991</v>
      </c>
      <c r="G40" s="6">
        <f t="shared" si="6"/>
        <v>51.118878659861359</v>
      </c>
    </row>
    <row r="41" spans="1:7" ht="14" customHeight="1" x14ac:dyDescent="0.2">
      <c r="A41" s="3" t="s">
        <v>16</v>
      </c>
      <c r="B41" s="3">
        <v>3026</v>
      </c>
      <c r="C41" s="3" t="s">
        <v>11</v>
      </c>
      <c r="D41" s="3">
        <v>23.05</v>
      </c>
      <c r="E41" s="3">
        <v>18.16</v>
      </c>
      <c r="F41" s="3">
        <f t="shared" si="0"/>
        <v>4.8900000000000006</v>
      </c>
      <c r="G41" s="6">
        <f t="shared" si="6"/>
        <v>33.725882390763346</v>
      </c>
    </row>
    <row r="42" spans="1:7" ht="14" customHeight="1" x14ac:dyDescent="0.2">
      <c r="A42" s="3" t="s">
        <v>16</v>
      </c>
      <c r="B42" s="3">
        <v>3027</v>
      </c>
      <c r="C42" s="3" t="s">
        <v>11</v>
      </c>
      <c r="D42" s="3">
        <v>22.55</v>
      </c>
      <c r="E42" s="3">
        <v>18.350000000000001</v>
      </c>
      <c r="F42" s="3">
        <f t="shared" si="0"/>
        <v>4.1999999999999993</v>
      </c>
      <c r="G42" s="6">
        <f t="shared" si="6"/>
        <v>54.409410206007784</v>
      </c>
    </row>
    <row r="43" spans="1:7" ht="14" customHeight="1" x14ac:dyDescent="0.2">
      <c r="A43" s="3" t="s">
        <v>16</v>
      </c>
      <c r="B43" s="3">
        <v>3018</v>
      </c>
      <c r="C43" s="3" t="s">
        <v>13</v>
      </c>
      <c r="D43" s="3">
        <v>22.48</v>
      </c>
      <c r="E43" s="3">
        <v>18.96</v>
      </c>
      <c r="F43" s="3">
        <f t="shared" si="0"/>
        <v>3.5199999999999996</v>
      </c>
      <c r="G43" s="6">
        <f t="shared" si="6"/>
        <v>87.171479146900396</v>
      </c>
    </row>
    <row r="44" spans="1:7" ht="14" customHeight="1" x14ac:dyDescent="0.2">
      <c r="A44" s="3" t="s">
        <v>16</v>
      </c>
      <c r="B44" s="3">
        <v>3021</v>
      </c>
      <c r="C44" s="3" t="s">
        <v>13</v>
      </c>
      <c r="D44" s="3">
        <v>26.86</v>
      </c>
      <c r="E44" s="3">
        <v>23.09</v>
      </c>
      <c r="F44" s="3">
        <f t="shared" si="0"/>
        <v>3.7699999999999996</v>
      </c>
      <c r="G44" s="6">
        <f t="shared" si="6"/>
        <v>73.30218432699246</v>
      </c>
    </row>
    <row r="45" spans="1:7" ht="14" customHeight="1" x14ac:dyDescent="0.2">
      <c r="A45" s="3" t="s">
        <v>16</v>
      </c>
      <c r="B45" s="3">
        <v>3024</v>
      </c>
      <c r="C45" s="3" t="s">
        <v>13</v>
      </c>
      <c r="D45" s="3">
        <v>22.67</v>
      </c>
      <c r="E45" s="3">
        <v>18.79</v>
      </c>
      <c r="F45" s="3">
        <f t="shared" si="0"/>
        <v>3.8800000000000026</v>
      </c>
      <c r="G45" s="6">
        <f t="shared" si="6"/>
        <v>67.920928907878533</v>
      </c>
    </row>
    <row r="46" spans="1:7" ht="14" customHeight="1" x14ac:dyDescent="0.2">
      <c r="A46" s="3" t="s">
        <v>16</v>
      </c>
      <c r="B46" s="3">
        <v>3025</v>
      </c>
      <c r="C46" s="3" t="s">
        <v>13</v>
      </c>
      <c r="D46" s="3">
        <v>23.49</v>
      </c>
      <c r="E46" s="3">
        <v>18.850000000000001</v>
      </c>
      <c r="F46" s="3">
        <f t="shared" si="0"/>
        <v>4.639999999999997</v>
      </c>
      <c r="G46" s="6">
        <f t="shared" si="6"/>
        <v>40.107059298840838</v>
      </c>
    </row>
    <row r="47" spans="1:7" ht="14" customHeight="1" x14ac:dyDescent="0.2">
      <c r="A47" s="3" t="s">
        <v>16</v>
      </c>
      <c r="B47" s="3">
        <v>3029</v>
      </c>
      <c r="C47" s="3" t="s">
        <v>13</v>
      </c>
      <c r="D47" s="3">
        <v>23.28</v>
      </c>
      <c r="E47" s="3">
        <v>18.510000000000002</v>
      </c>
      <c r="F47" s="3">
        <f t="shared" si="0"/>
        <v>4.7699999999999996</v>
      </c>
      <c r="G47" s="6">
        <f t="shared" si="6"/>
        <v>36.65109216349623</v>
      </c>
    </row>
    <row r="48" spans="1:7" ht="14" customHeight="1" x14ac:dyDescent="0.2"/>
    <row r="49" spans="1:21" ht="14" customHeight="1" x14ac:dyDescent="0.2"/>
    <row r="50" spans="1:21" ht="14" customHeight="1" x14ac:dyDescent="0.2"/>
    <row r="51" spans="1:21" ht="34" x14ac:dyDescent="0.4">
      <c r="A51" s="7" t="s">
        <v>17</v>
      </c>
    </row>
    <row r="52" spans="1:21" s="9" customFormat="1" ht="24" x14ac:dyDescent="0.3">
      <c r="A52" s="8" t="s">
        <v>18</v>
      </c>
    </row>
    <row r="54" spans="1:21" s="4" customFormat="1" ht="24" x14ac:dyDescent="0.3">
      <c r="A54" s="4" t="s">
        <v>19</v>
      </c>
      <c r="L54" s="4" t="s">
        <v>20</v>
      </c>
    </row>
    <row r="55" spans="1:21" customFormat="1" ht="17" thickBot="1" x14ac:dyDescent="0.25">
      <c r="A55" s="61" t="s">
        <v>21</v>
      </c>
      <c r="B55" s="61"/>
      <c r="C55" s="61"/>
      <c r="D55" s="61"/>
      <c r="E55" s="61"/>
      <c r="F55" s="61"/>
      <c r="G55" s="61"/>
      <c r="H55" s="61"/>
      <c r="I55" s="61"/>
      <c r="J55" s="61"/>
      <c r="L55" s="61" t="s">
        <v>21</v>
      </c>
      <c r="M55" s="61"/>
      <c r="N55" s="61"/>
      <c r="O55" s="61"/>
      <c r="P55" s="61"/>
      <c r="Q55" s="61"/>
      <c r="R55" s="61"/>
      <c r="S55" s="61"/>
      <c r="T55" s="61"/>
      <c r="U55" s="61"/>
    </row>
    <row r="56" spans="1:21" customFormat="1" ht="36" thickTop="1" thickBot="1" x14ac:dyDescent="0.25">
      <c r="A56" s="62" t="s">
        <v>22</v>
      </c>
      <c r="B56" s="63"/>
      <c r="C56" s="10" t="s">
        <v>23</v>
      </c>
      <c r="D56" s="11" t="s">
        <v>24</v>
      </c>
      <c r="E56" s="11" t="s">
        <v>25</v>
      </c>
      <c r="F56" s="11" t="s">
        <v>26</v>
      </c>
      <c r="G56" s="11" t="s">
        <v>27</v>
      </c>
      <c r="H56" s="11" t="s">
        <v>28</v>
      </c>
      <c r="I56" s="11" t="s">
        <v>29</v>
      </c>
      <c r="J56" s="12" t="s">
        <v>30</v>
      </c>
      <c r="L56" s="62" t="s">
        <v>22</v>
      </c>
      <c r="M56" s="63"/>
      <c r="N56" s="10" t="s">
        <v>23</v>
      </c>
      <c r="O56" s="11" t="s">
        <v>24</v>
      </c>
      <c r="P56" s="11" t="s">
        <v>25</v>
      </c>
      <c r="Q56" s="11" t="s">
        <v>26</v>
      </c>
      <c r="R56" s="11" t="s">
        <v>27</v>
      </c>
      <c r="S56" s="11" t="s">
        <v>28</v>
      </c>
      <c r="T56" s="11" t="s">
        <v>29</v>
      </c>
      <c r="U56" s="12" t="s">
        <v>31</v>
      </c>
    </row>
    <row r="57" spans="1:21" customFormat="1" ht="19" thickTop="1" x14ac:dyDescent="0.2">
      <c r="A57" s="64" t="s">
        <v>32</v>
      </c>
      <c r="B57" s="13" t="s">
        <v>33</v>
      </c>
      <c r="C57" s="14" t="s">
        <v>34</v>
      </c>
      <c r="D57" s="15">
        <v>1</v>
      </c>
      <c r="E57" s="16">
        <v>31.967807755634567</v>
      </c>
      <c r="F57" s="17">
        <v>6.1416908239136044E-2</v>
      </c>
      <c r="G57" s="17">
        <v>0.81051267547423456</v>
      </c>
      <c r="H57" s="17">
        <v>7.6186244847807286E-3</v>
      </c>
      <c r="I57" s="17">
        <v>6.1416908239136044E-2</v>
      </c>
      <c r="J57" s="18">
        <v>5.554364451123539E-2</v>
      </c>
      <c r="L57" s="64" t="s">
        <v>32</v>
      </c>
      <c r="M57" s="13" t="s">
        <v>35</v>
      </c>
      <c r="N57" s="14" t="s">
        <v>36</v>
      </c>
      <c r="O57" s="15">
        <v>1</v>
      </c>
      <c r="P57" s="16">
        <v>223.48920694481512</v>
      </c>
      <c r="Q57" s="17">
        <v>0.38380141176703059</v>
      </c>
      <c r="R57" s="17">
        <v>0.54942972090687636</v>
      </c>
      <c r="S57" s="17">
        <v>3.6961551607882531E-2</v>
      </c>
      <c r="T57" s="17">
        <v>0.38380141176703053</v>
      </c>
      <c r="U57" s="18">
        <v>8.6916067480623971E-2</v>
      </c>
    </row>
    <row r="58" spans="1:21" customFormat="1" ht="18" x14ac:dyDescent="0.2">
      <c r="A58" s="57"/>
      <c r="B58" s="19" t="s">
        <v>37</v>
      </c>
      <c r="C58" s="20" t="s">
        <v>38</v>
      </c>
      <c r="D58" s="21">
        <v>1</v>
      </c>
      <c r="E58" s="22">
        <v>1.8254093604832349</v>
      </c>
      <c r="F58" s="23">
        <v>0.32042731909841732</v>
      </c>
      <c r="G58" s="23">
        <v>0.58687408391985785</v>
      </c>
      <c r="H58" s="23">
        <v>3.8510920991151464E-2</v>
      </c>
      <c r="I58" s="23">
        <v>0.32042731909841732</v>
      </c>
      <c r="J58" s="24">
        <v>7.9252301413038739E-2</v>
      </c>
      <c r="L58" s="56"/>
      <c r="M58" s="25" t="s">
        <v>39</v>
      </c>
      <c r="N58" s="26" t="s">
        <v>40</v>
      </c>
      <c r="O58" s="27">
        <v>1</v>
      </c>
      <c r="P58" s="28">
        <v>21.175847005556534</v>
      </c>
      <c r="Q58" s="29">
        <v>3.7402590911392412E-2</v>
      </c>
      <c r="R58" s="29">
        <v>0.8505193849428021</v>
      </c>
      <c r="S58" s="29">
        <v>3.7263216825894267E-3</v>
      </c>
      <c r="T58" s="29">
        <v>3.7402590911392412E-2</v>
      </c>
      <c r="U58" s="30">
        <v>5.3539356977465036E-2</v>
      </c>
    </row>
    <row r="59" spans="1:21" customFormat="1" ht="18" x14ac:dyDescent="0.2">
      <c r="A59" s="57"/>
      <c r="B59" s="19" t="s">
        <v>41</v>
      </c>
      <c r="C59" s="20" t="s">
        <v>42</v>
      </c>
      <c r="D59" s="21">
        <v>1</v>
      </c>
      <c r="E59" s="22">
        <v>494.82233777922784</v>
      </c>
      <c r="F59" s="22">
        <v>1.7422519969359189</v>
      </c>
      <c r="G59" s="23">
        <v>0.22337043948016075</v>
      </c>
      <c r="H59" s="23">
        <v>0.17883462647895812</v>
      </c>
      <c r="I59" s="22">
        <v>1.7422519969359189</v>
      </c>
      <c r="J59" s="24">
        <v>0.21437188589430745</v>
      </c>
      <c r="L59" s="56" t="s">
        <v>43</v>
      </c>
      <c r="M59" s="19" t="s">
        <v>35</v>
      </c>
      <c r="N59" s="31">
        <v>89381.344960923321</v>
      </c>
      <c r="O59" s="21">
        <v>1</v>
      </c>
      <c r="P59" s="22">
        <v>89381.344960923321</v>
      </c>
      <c r="Q59" s="22">
        <v>153.49594215576141</v>
      </c>
      <c r="R59" s="23">
        <v>2.1624145266133782E-7</v>
      </c>
      <c r="S59" s="23">
        <v>0.9388364024932615</v>
      </c>
      <c r="T59" s="22">
        <v>153.49594215576141</v>
      </c>
      <c r="U59" s="32">
        <v>1</v>
      </c>
    </row>
    <row r="60" spans="1:21" customFormat="1" ht="18" x14ac:dyDescent="0.2">
      <c r="A60" s="56"/>
      <c r="B60" s="25" t="s">
        <v>44</v>
      </c>
      <c r="C60" s="26" t="s">
        <v>45</v>
      </c>
      <c r="D60" s="27">
        <v>1</v>
      </c>
      <c r="E60" s="28">
        <v>26.974810622104506</v>
      </c>
      <c r="F60" s="28">
        <v>3.902686123264183</v>
      </c>
      <c r="G60" s="29">
        <v>8.3626231357697881E-2</v>
      </c>
      <c r="H60" s="29">
        <v>0.32788280585138319</v>
      </c>
      <c r="I60" s="28">
        <v>3.902686123264183</v>
      </c>
      <c r="J60" s="30">
        <v>0.41273151654614315</v>
      </c>
      <c r="L60" s="56"/>
      <c r="M60" s="25" t="s">
        <v>39</v>
      </c>
      <c r="N60" s="33">
        <v>77579.479708188199</v>
      </c>
      <c r="O60" s="27">
        <v>1</v>
      </c>
      <c r="P60" s="28">
        <v>77579.479708188199</v>
      </c>
      <c r="Q60" s="28">
        <v>137.02750789059979</v>
      </c>
      <c r="R60" s="29">
        <v>3.6880298461125978E-7</v>
      </c>
      <c r="S60" s="29">
        <v>0.93198551656441864</v>
      </c>
      <c r="T60" s="28">
        <v>137.02750789059979</v>
      </c>
      <c r="U60" s="34">
        <v>1</v>
      </c>
    </row>
    <row r="61" spans="1:21" customFormat="1" ht="16" x14ac:dyDescent="0.2">
      <c r="A61" s="56" t="s">
        <v>43</v>
      </c>
      <c r="B61" s="19" t="s">
        <v>33</v>
      </c>
      <c r="C61" s="31">
        <v>41994.931514971286</v>
      </c>
      <c r="D61" s="21">
        <v>1</v>
      </c>
      <c r="E61" s="22">
        <v>41994.931514971286</v>
      </c>
      <c r="F61" s="22">
        <v>80.681130063076992</v>
      </c>
      <c r="G61" s="23">
        <v>1.8801787634302108E-5</v>
      </c>
      <c r="H61" s="23">
        <v>0.90978915137515992</v>
      </c>
      <c r="I61" s="22">
        <v>80.681130063076992</v>
      </c>
      <c r="J61" s="24">
        <v>0.99999999443322585</v>
      </c>
      <c r="L61" s="59" t="s">
        <v>46</v>
      </c>
      <c r="M61" s="35" t="s">
        <v>35</v>
      </c>
      <c r="N61" s="36">
        <v>223.48920694481478</v>
      </c>
      <c r="O61" s="37">
        <v>1</v>
      </c>
      <c r="P61" s="38">
        <v>223.48920694481478</v>
      </c>
      <c r="Q61" s="39">
        <v>0.38380141176702998</v>
      </c>
      <c r="R61" s="39">
        <v>0.54942972090687581</v>
      </c>
      <c r="S61" s="39">
        <v>3.6961551607882469E-2</v>
      </c>
      <c r="T61" s="39">
        <v>0.38380141176702992</v>
      </c>
      <c r="U61" s="40">
        <v>8.6916067480623971E-2</v>
      </c>
    </row>
    <row r="62" spans="1:21" customFormat="1" ht="16" x14ac:dyDescent="0.2">
      <c r="A62" s="57"/>
      <c r="B62" s="19" t="s">
        <v>37</v>
      </c>
      <c r="C62" s="31">
        <v>431.36246238116331</v>
      </c>
      <c r="D62" s="21">
        <v>1</v>
      </c>
      <c r="E62" s="22">
        <v>431.36246238116331</v>
      </c>
      <c r="F62" s="22">
        <v>75.720175634410808</v>
      </c>
      <c r="G62" s="23">
        <v>2.3725314933524542E-5</v>
      </c>
      <c r="H62" s="23">
        <v>0.9044435831700306</v>
      </c>
      <c r="I62" s="22">
        <v>75.720175634410808</v>
      </c>
      <c r="J62" s="24">
        <v>0.99999997879273506</v>
      </c>
      <c r="L62" s="59"/>
      <c r="M62" s="41" t="s">
        <v>39</v>
      </c>
      <c r="N62" s="42">
        <v>21.175847005556196</v>
      </c>
      <c r="O62" s="43">
        <v>1</v>
      </c>
      <c r="P62" s="44">
        <v>21.175847005556196</v>
      </c>
      <c r="Q62" s="45">
        <v>3.7402590911391816E-2</v>
      </c>
      <c r="R62" s="45">
        <v>0.85051938494280965</v>
      </c>
      <c r="S62" s="45">
        <v>3.7263216825893673E-3</v>
      </c>
      <c r="T62" s="45">
        <v>3.7402590911391816E-2</v>
      </c>
      <c r="U62" s="46">
        <v>5.3539356977465147E-2</v>
      </c>
    </row>
    <row r="63" spans="1:21" customFormat="1" ht="16" x14ac:dyDescent="0.2">
      <c r="A63" s="57"/>
      <c r="B63" s="19" t="s">
        <v>41</v>
      </c>
      <c r="C63" s="31">
        <v>29155.883006046097</v>
      </c>
      <c r="D63" s="21">
        <v>1</v>
      </c>
      <c r="E63" s="22">
        <v>29155.883006046097</v>
      </c>
      <c r="F63" s="22">
        <v>102.65683561839847</v>
      </c>
      <c r="G63" s="23">
        <v>7.6960377649997308E-6</v>
      </c>
      <c r="H63" s="23">
        <v>0.92770442101210893</v>
      </c>
      <c r="I63" s="22">
        <v>102.65683561839847</v>
      </c>
      <c r="J63" s="24">
        <v>0.99999999998629374</v>
      </c>
      <c r="L63" s="56" t="s">
        <v>47</v>
      </c>
      <c r="M63" s="19" t="s">
        <v>35</v>
      </c>
      <c r="N63" s="31">
        <v>5823.0428573950694</v>
      </c>
      <c r="O63" s="21">
        <v>10</v>
      </c>
      <c r="P63" s="22">
        <v>582.30428573950689</v>
      </c>
      <c r="Q63" s="47"/>
      <c r="R63" s="47"/>
      <c r="S63" s="47"/>
      <c r="T63" s="47"/>
      <c r="U63" s="48"/>
    </row>
    <row r="64" spans="1:21" customFormat="1" ht="16" x14ac:dyDescent="0.2">
      <c r="A64" s="56"/>
      <c r="B64" s="25" t="s">
        <v>44</v>
      </c>
      <c r="C64" s="33">
        <v>769.47507784646427</v>
      </c>
      <c r="D64" s="27">
        <v>1</v>
      </c>
      <c r="E64" s="28">
        <v>769.47507784646427</v>
      </c>
      <c r="F64" s="28">
        <v>111.32681339561282</v>
      </c>
      <c r="G64" s="29">
        <v>5.6788175749166745E-6</v>
      </c>
      <c r="H64" s="29">
        <v>0.93295723088257609</v>
      </c>
      <c r="I64" s="28">
        <v>111.32681339561282</v>
      </c>
      <c r="J64" s="30">
        <v>0.99999999999875822</v>
      </c>
      <c r="L64" s="56"/>
      <c r="M64" s="25" t="s">
        <v>39</v>
      </c>
      <c r="N64" s="33">
        <v>5661.5989666926007</v>
      </c>
      <c r="O64" s="27">
        <v>10</v>
      </c>
      <c r="P64" s="28">
        <v>566.15989666926009</v>
      </c>
      <c r="Q64" s="49"/>
      <c r="R64" s="49"/>
      <c r="S64" s="49"/>
      <c r="T64" s="49"/>
      <c r="U64" s="50"/>
    </row>
    <row r="65" spans="1:21" customFormat="1" ht="16" x14ac:dyDescent="0.2">
      <c r="A65" s="59" t="s">
        <v>46</v>
      </c>
      <c r="B65" s="35" t="s">
        <v>33</v>
      </c>
      <c r="C65" s="36">
        <v>31.967807755634233</v>
      </c>
      <c r="D65" s="37">
        <v>1</v>
      </c>
      <c r="E65" s="38">
        <v>31.967807755634233</v>
      </c>
      <c r="F65" s="39">
        <v>6.1416908239135398E-2</v>
      </c>
      <c r="G65" s="39">
        <v>0.81051267547423023</v>
      </c>
      <c r="H65" s="39">
        <v>7.6186244847806488E-3</v>
      </c>
      <c r="I65" s="39">
        <v>6.1416908239135398E-2</v>
      </c>
      <c r="J65" s="40">
        <v>5.5543644511235279E-2</v>
      </c>
      <c r="L65" s="56" t="s">
        <v>48</v>
      </c>
      <c r="M65" s="19" t="s">
        <v>35</v>
      </c>
      <c r="N65" s="31">
        <v>95427.877025263224</v>
      </c>
      <c r="O65" s="21">
        <v>12</v>
      </c>
      <c r="P65" s="47"/>
      <c r="Q65" s="47"/>
      <c r="R65" s="47"/>
      <c r="S65" s="47"/>
      <c r="T65" s="47"/>
      <c r="U65" s="48"/>
    </row>
    <row r="66" spans="1:21" customFormat="1" ht="16" x14ac:dyDescent="0.2">
      <c r="A66" s="60"/>
      <c r="B66" s="35" t="s">
        <v>37</v>
      </c>
      <c r="C66" s="36">
        <v>1.825409360483232</v>
      </c>
      <c r="D66" s="37">
        <v>1</v>
      </c>
      <c r="E66" s="38">
        <v>1.825409360483232</v>
      </c>
      <c r="F66" s="39">
        <v>0.32042731909841682</v>
      </c>
      <c r="G66" s="39">
        <v>0.5868740839198584</v>
      </c>
      <c r="H66" s="39">
        <v>3.8510920991151401E-2</v>
      </c>
      <c r="I66" s="39">
        <v>0.32042731909841682</v>
      </c>
      <c r="J66" s="40">
        <v>7.9252301413038628E-2</v>
      </c>
      <c r="L66" s="56"/>
      <c r="M66" s="25" t="s">
        <v>39</v>
      </c>
      <c r="N66" s="33">
        <v>83262.254521886352</v>
      </c>
      <c r="O66" s="27">
        <v>12</v>
      </c>
      <c r="P66" s="49"/>
      <c r="Q66" s="49"/>
      <c r="R66" s="49"/>
      <c r="S66" s="49"/>
      <c r="T66" s="49"/>
      <c r="U66" s="50"/>
    </row>
    <row r="67" spans="1:21" customFormat="1" ht="16" x14ac:dyDescent="0.2">
      <c r="A67" s="60"/>
      <c r="B67" s="35" t="s">
        <v>41</v>
      </c>
      <c r="C67" s="36">
        <v>494.82233777922727</v>
      </c>
      <c r="D67" s="37">
        <v>1</v>
      </c>
      <c r="E67" s="38">
        <v>494.82233777922727</v>
      </c>
      <c r="F67" s="38">
        <v>1.7422519969359169</v>
      </c>
      <c r="G67" s="39">
        <v>0.22337043948016108</v>
      </c>
      <c r="H67" s="39">
        <v>0.17883462647895795</v>
      </c>
      <c r="I67" s="38">
        <v>1.7422519969359169</v>
      </c>
      <c r="J67" s="40">
        <v>0.21437188589430733</v>
      </c>
      <c r="L67" s="56" t="s">
        <v>49</v>
      </c>
      <c r="M67" s="19" t="s">
        <v>35</v>
      </c>
      <c r="N67" s="31">
        <v>6046.5320643398845</v>
      </c>
      <c r="O67" s="21">
        <v>11</v>
      </c>
      <c r="P67" s="47"/>
      <c r="Q67" s="47"/>
      <c r="R67" s="47"/>
      <c r="S67" s="47"/>
      <c r="T67" s="47"/>
      <c r="U67" s="48"/>
    </row>
    <row r="68" spans="1:21" customFormat="1" ht="17" thickBot="1" x14ac:dyDescent="0.25">
      <c r="A68" s="59"/>
      <c r="B68" s="41" t="s">
        <v>44</v>
      </c>
      <c r="C68" s="42">
        <v>26.974810622104513</v>
      </c>
      <c r="D68" s="43">
        <v>1</v>
      </c>
      <c r="E68" s="44">
        <v>26.974810622104513</v>
      </c>
      <c r="F68" s="44">
        <v>3.9026861232641838</v>
      </c>
      <c r="G68" s="45">
        <v>8.3626231357697811E-2</v>
      </c>
      <c r="H68" s="45">
        <v>0.32788280585138324</v>
      </c>
      <c r="I68" s="44">
        <v>3.9026861232641838</v>
      </c>
      <c r="J68" s="46">
        <v>0.41273151654614326</v>
      </c>
      <c r="L68" s="58"/>
      <c r="M68" s="51" t="s">
        <v>39</v>
      </c>
      <c r="N68" s="52">
        <v>5682.7748136981572</v>
      </c>
      <c r="O68" s="53">
        <v>11</v>
      </c>
      <c r="P68" s="54"/>
      <c r="Q68" s="54"/>
      <c r="R68" s="54"/>
      <c r="S68" s="54"/>
      <c r="T68" s="54"/>
      <c r="U68" s="55"/>
    </row>
    <row r="69" spans="1:21" customFormat="1" ht="17" thickTop="1" x14ac:dyDescent="0.2">
      <c r="A69" s="56" t="s">
        <v>47</v>
      </c>
      <c r="B69" s="19" t="s">
        <v>33</v>
      </c>
      <c r="C69" s="31">
        <v>4164.0399912236626</v>
      </c>
      <c r="D69" s="21">
        <v>8</v>
      </c>
      <c r="E69" s="22">
        <v>520.50499890295782</v>
      </c>
      <c r="F69" s="47"/>
      <c r="G69" s="47"/>
      <c r="H69" s="47"/>
      <c r="I69" s="47"/>
      <c r="J69" s="48"/>
    </row>
    <row r="70" spans="1:21" customFormat="1" ht="16" x14ac:dyDescent="0.2">
      <c r="A70" s="57"/>
      <c r="B70" s="19" t="s">
        <v>37</v>
      </c>
      <c r="C70" s="31">
        <v>45.574375259122554</v>
      </c>
      <c r="D70" s="21">
        <v>8</v>
      </c>
      <c r="E70" s="22">
        <v>5.6967969073903193</v>
      </c>
      <c r="F70" s="47"/>
      <c r="G70" s="47"/>
      <c r="H70" s="47"/>
      <c r="I70" s="47"/>
      <c r="J70" s="48"/>
    </row>
    <row r="71" spans="1:21" customFormat="1" ht="16" x14ac:dyDescent="0.2">
      <c r="A71" s="57"/>
      <c r="B71" s="19" t="s">
        <v>41</v>
      </c>
      <c r="C71" s="31">
        <v>2272.1045573176184</v>
      </c>
      <c r="D71" s="21">
        <v>8</v>
      </c>
      <c r="E71" s="22">
        <v>284.0130696647023</v>
      </c>
      <c r="F71" s="47"/>
      <c r="G71" s="47"/>
      <c r="H71" s="47"/>
      <c r="I71" s="47"/>
      <c r="J71" s="48"/>
    </row>
    <row r="72" spans="1:21" customFormat="1" ht="16" x14ac:dyDescent="0.2">
      <c r="A72" s="56"/>
      <c r="B72" s="25" t="s">
        <v>44</v>
      </c>
      <c r="C72" s="33">
        <v>55.294860555258673</v>
      </c>
      <c r="D72" s="27">
        <v>8</v>
      </c>
      <c r="E72" s="28">
        <v>6.9118575694073341</v>
      </c>
      <c r="F72" s="49"/>
      <c r="G72" s="49"/>
      <c r="H72" s="49"/>
      <c r="I72" s="49"/>
      <c r="J72" s="50"/>
    </row>
    <row r="73" spans="1:21" customFormat="1" ht="16" x14ac:dyDescent="0.2">
      <c r="A73" s="56" t="s">
        <v>48</v>
      </c>
      <c r="B73" s="19" t="s">
        <v>33</v>
      </c>
      <c r="C73" s="31">
        <v>46190.93931395057</v>
      </c>
      <c r="D73" s="21">
        <v>10</v>
      </c>
      <c r="E73" s="47"/>
      <c r="F73" s="47"/>
      <c r="G73" s="47"/>
      <c r="H73" s="47"/>
      <c r="I73" s="47"/>
      <c r="J73" s="48"/>
    </row>
    <row r="74" spans="1:21" customFormat="1" ht="16" x14ac:dyDescent="0.2">
      <c r="A74" s="57"/>
      <c r="B74" s="19" t="s">
        <v>37</v>
      </c>
      <c r="C74" s="31">
        <v>478.76224700076904</v>
      </c>
      <c r="D74" s="21">
        <v>10</v>
      </c>
      <c r="E74" s="47"/>
      <c r="F74" s="47"/>
      <c r="G74" s="47"/>
      <c r="H74" s="47"/>
      <c r="I74" s="47"/>
      <c r="J74" s="48"/>
    </row>
    <row r="75" spans="1:21" customFormat="1" ht="16" x14ac:dyDescent="0.2">
      <c r="A75" s="57"/>
      <c r="B75" s="19" t="s">
        <v>41</v>
      </c>
      <c r="C75" s="31">
        <v>31922.80990114294</v>
      </c>
      <c r="D75" s="21">
        <v>10</v>
      </c>
      <c r="E75" s="47"/>
      <c r="F75" s="47"/>
      <c r="G75" s="47"/>
      <c r="H75" s="47"/>
      <c r="I75" s="47"/>
      <c r="J75" s="48"/>
    </row>
    <row r="76" spans="1:21" customFormat="1" ht="16" x14ac:dyDescent="0.2">
      <c r="A76" s="56"/>
      <c r="B76" s="25" t="s">
        <v>44</v>
      </c>
      <c r="C76" s="33">
        <v>851.74474902382724</v>
      </c>
      <c r="D76" s="27">
        <v>10</v>
      </c>
      <c r="E76" s="49"/>
      <c r="F76" s="49"/>
      <c r="G76" s="49"/>
      <c r="H76" s="49"/>
      <c r="I76" s="49"/>
      <c r="J76" s="50"/>
    </row>
    <row r="77" spans="1:21" customFormat="1" ht="16" x14ac:dyDescent="0.2">
      <c r="A77" s="56" t="s">
        <v>49</v>
      </c>
      <c r="B77" s="19" t="s">
        <v>33</v>
      </c>
      <c r="C77" s="31">
        <v>4196.0077989792971</v>
      </c>
      <c r="D77" s="21">
        <v>9</v>
      </c>
      <c r="E77" s="47"/>
      <c r="F77" s="47"/>
      <c r="G77" s="47"/>
      <c r="H77" s="47"/>
      <c r="I77" s="47"/>
      <c r="J77" s="48"/>
    </row>
    <row r="78" spans="1:21" customFormat="1" ht="16" x14ac:dyDescent="0.2">
      <c r="A78" s="57"/>
      <c r="B78" s="19" t="s">
        <v>37</v>
      </c>
      <c r="C78" s="31">
        <v>47.399784619605789</v>
      </c>
      <c r="D78" s="21">
        <v>9</v>
      </c>
      <c r="E78" s="47"/>
      <c r="F78" s="47"/>
      <c r="G78" s="47"/>
      <c r="H78" s="47"/>
      <c r="I78" s="47"/>
      <c r="J78" s="48"/>
    </row>
    <row r="79" spans="1:21" customFormat="1" ht="16" x14ac:dyDescent="0.2">
      <c r="A79" s="57"/>
      <c r="B79" s="19" t="s">
        <v>41</v>
      </c>
      <c r="C79" s="31">
        <v>2766.9268950968462</v>
      </c>
      <c r="D79" s="21">
        <v>9</v>
      </c>
      <c r="E79" s="47"/>
      <c r="F79" s="47"/>
      <c r="G79" s="47"/>
      <c r="H79" s="47"/>
      <c r="I79" s="47"/>
      <c r="J79" s="48"/>
    </row>
    <row r="80" spans="1:21" customFormat="1" ht="17" thickBot="1" x14ac:dyDescent="0.25">
      <c r="A80" s="58"/>
      <c r="B80" s="51" t="s">
        <v>44</v>
      </c>
      <c r="C80" s="52">
        <v>82.269671177363179</v>
      </c>
      <c r="D80" s="53">
        <v>9</v>
      </c>
      <c r="E80" s="54"/>
      <c r="F80" s="54"/>
      <c r="G80" s="54"/>
      <c r="H80" s="54"/>
      <c r="I80" s="54"/>
      <c r="J80" s="55"/>
    </row>
    <row r="81" ht="16" thickTop="1" x14ac:dyDescent="0.2"/>
  </sheetData>
  <mergeCells count="16">
    <mergeCell ref="A55:J55"/>
    <mergeCell ref="L55:U55"/>
    <mergeCell ref="A56:B56"/>
    <mergeCell ref="L56:M56"/>
    <mergeCell ref="A57:A60"/>
    <mergeCell ref="L57:L58"/>
    <mergeCell ref="L59:L60"/>
    <mergeCell ref="A69:A72"/>
    <mergeCell ref="A73:A76"/>
    <mergeCell ref="A77:A80"/>
    <mergeCell ref="A61:A64"/>
    <mergeCell ref="L61:L62"/>
    <mergeCell ref="L63:L64"/>
    <mergeCell ref="A65:A68"/>
    <mergeCell ref="L65:L66"/>
    <mergeCell ref="L67:L68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9"/>
  <sheetViews>
    <sheetView tabSelected="1" workbookViewId="0">
      <selection activeCell="A2" sqref="A2"/>
    </sheetView>
  </sheetViews>
  <sheetFormatPr baseColWidth="10" defaultRowHeight="16" x14ac:dyDescent="0.2"/>
  <cols>
    <col min="1" max="1" width="14.6640625" customWidth="1"/>
    <col min="2" max="2" width="19.6640625" customWidth="1"/>
    <col min="3" max="3" width="18.1640625" style="71" customWidth="1"/>
    <col min="4" max="4" width="22" customWidth="1"/>
    <col min="5" max="5" width="22.83203125" customWidth="1"/>
    <col min="6" max="6" width="21.6640625" style="69" customWidth="1"/>
    <col min="7" max="7" width="19.33203125" style="69" customWidth="1"/>
    <col min="8" max="8" width="13.5" style="68" customWidth="1"/>
    <col min="9" max="12" width="10.83203125" style="69"/>
    <col min="13" max="13" width="13.33203125" style="69" customWidth="1"/>
    <col min="14" max="14" width="22.6640625" style="69" customWidth="1"/>
    <col min="15" max="15" width="25.33203125" style="69" customWidth="1"/>
    <col min="16" max="16" width="22.33203125" style="69" customWidth="1"/>
    <col min="17" max="17" width="19.83203125" style="69" customWidth="1"/>
    <col min="18" max="26" width="10.83203125" style="69"/>
  </cols>
  <sheetData>
    <row r="1" spans="1:44" ht="25" x14ac:dyDescent="0.25">
      <c r="A1" s="1" t="s">
        <v>50</v>
      </c>
      <c r="B1" s="65"/>
      <c r="C1" s="66"/>
      <c r="D1" s="65"/>
      <c r="E1" s="65"/>
      <c r="F1" s="67"/>
      <c r="G1" s="67"/>
    </row>
    <row r="2" spans="1:44" ht="25" x14ac:dyDescent="0.25">
      <c r="A2" s="70"/>
    </row>
    <row r="3" spans="1:44" ht="25" x14ac:dyDescent="0.25">
      <c r="A3" s="70" t="s">
        <v>51</v>
      </c>
    </row>
    <row r="4" spans="1:44" x14ac:dyDescent="0.2">
      <c r="A4" s="72"/>
      <c r="B4" s="72"/>
      <c r="D4" s="73"/>
      <c r="E4" s="73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</row>
    <row r="5" spans="1:44" ht="25" x14ac:dyDescent="0.25">
      <c r="A5" s="70" t="s">
        <v>52</v>
      </c>
      <c r="I5" s="75" t="s">
        <v>53</v>
      </c>
      <c r="J5" s="75"/>
    </row>
    <row r="6" spans="1:44" x14ac:dyDescent="0.2">
      <c r="A6" s="76" t="s">
        <v>54</v>
      </c>
      <c r="B6" s="76" t="s">
        <v>55</v>
      </c>
      <c r="C6" s="71" t="s">
        <v>56</v>
      </c>
      <c r="D6" t="s">
        <v>57</v>
      </c>
      <c r="E6" s="71" t="s">
        <v>58</v>
      </c>
      <c r="F6" s="77" t="s">
        <v>59</v>
      </c>
      <c r="G6" s="77" t="s">
        <v>60</v>
      </c>
      <c r="H6" s="78"/>
      <c r="I6" s="79">
        <v>1</v>
      </c>
      <c r="J6" s="79">
        <v>2</v>
      </c>
      <c r="K6" s="79">
        <v>3</v>
      </c>
      <c r="L6" s="79">
        <v>4</v>
      </c>
      <c r="M6" s="79">
        <v>5</v>
      </c>
      <c r="N6" s="79">
        <v>6</v>
      </c>
      <c r="O6" s="79">
        <v>7</v>
      </c>
      <c r="P6" s="79">
        <v>8</v>
      </c>
      <c r="Q6" s="79">
        <v>9</v>
      </c>
      <c r="R6" s="79">
        <v>10</v>
      </c>
      <c r="S6" s="79">
        <v>11</v>
      </c>
      <c r="T6" s="79">
        <v>12</v>
      </c>
      <c r="U6" s="79">
        <v>13</v>
      </c>
      <c r="V6" s="79">
        <v>14</v>
      </c>
      <c r="W6" s="79">
        <v>15</v>
      </c>
      <c r="X6" s="79">
        <v>16</v>
      </c>
      <c r="Y6" s="79">
        <v>17</v>
      </c>
      <c r="Z6" s="79">
        <v>18</v>
      </c>
    </row>
    <row r="7" spans="1:44" x14ac:dyDescent="0.2">
      <c r="A7" s="80">
        <v>1103</v>
      </c>
      <c r="B7" s="76" t="s">
        <v>61</v>
      </c>
      <c r="C7" s="71">
        <v>2</v>
      </c>
      <c r="D7" t="s">
        <v>52</v>
      </c>
      <c r="E7" s="73" t="s">
        <v>62</v>
      </c>
      <c r="F7" s="69">
        <f t="shared" ref="F7:F12" si="0">SUM(I7:K7)</f>
        <v>3896.5332064819354</v>
      </c>
      <c r="G7" s="69">
        <f t="shared" ref="G7:G12" si="1">SUM(L7:Z7)</f>
        <v>1466.8127057647719</v>
      </c>
      <c r="H7" s="78"/>
      <c r="I7" s="81">
        <v>1912.1692135620128</v>
      </c>
      <c r="J7" s="81">
        <v>1091.4306574249265</v>
      </c>
      <c r="K7" s="81">
        <v>892.9333354949963</v>
      </c>
      <c r="L7" s="81">
        <v>870.19845382690562</v>
      </c>
      <c r="M7" s="81">
        <v>175.0821426391602</v>
      </c>
      <c r="N7" s="81">
        <v>0</v>
      </c>
      <c r="O7" s="81">
        <v>0</v>
      </c>
      <c r="P7" s="81">
        <v>112.2719648742676</v>
      </c>
      <c r="Q7" s="81">
        <v>177.42496475219724</v>
      </c>
      <c r="R7" s="81">
        <v>0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131.83517967224134</v>
      </c>
      <c r="Y7" s="81">
        <v>0</v>
      </c>
      <c r="Z7" s="81">
        <v>0</v>
      </c>
    </row>
    <row r="8" spans="1:44" x14ac:dyDescent="0.2">
      <c r="A8" s="72">
        <v>1114</v>
      </c>
      <c r="B8" s="72" t="s">
        <v>63</v>
      </c>
      <c r="C8" s="71">
        <v>2</v>
      </c>
      <c r="D8" s="73" t="s">
        <v>52</v>
      </c>
      <c r="E8" s="73" t="s">
        <v>62</v>
      </c>
      <c r="F8" s="69">
        <f t="shared" si="0"/>
        <v>7217.8277264404305</v>
      </c>
      <c r="G8" s="69">
        <f t="shared" si="1"/>
        <v>2443.5462314224264</v>
      </c>
      <c r="H8" s="78"/>
      <c r="I8" s="69">
        <v>2781.0326132202154</v>
      </c>
      <c r="J8" s="69">
        <v>2267.0883248901364</v>
      </c>
      <c r="K8" s="69">
        <v>2169.7067883300788</v>
      </c>
      <c r="L8" s="69">
        <v>1267.7932645416265</v>
      </c>
      <c r="M8" s="69">
        <v>628.87991813659801</v>
      </c>
      <c r="N8" s="69">
        <v>198.80662475585953</v>
      </c>
      <c r="O8" s="69">
        <v>103.0686506652831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22.735564765930171</v>
      </c>
      <c r="W8" s="69">
        <v>222.26220855712896</v>
      </c>
      <c r="X8" s="74">
        <v>0</v>
      </c>
      <c r="Y8" s="74">
        <v>0</v>
      </c>
      <c r="Z8" s="74">
        <v>0</v>
      </c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</row>
    <row r="9" spans="1:44" x14ac:dyDescent="0.2">
      <c r="A9" s="72">
        <v>1115</v>
      </c>
      <c r="B9" s="72" t="s">
        <v>64</v>
      </c>
      <c r="C9" s="71">
        <v>2</v>
      </c>
      <c r="D9" s="73" t="s">
        <v>52</v>
      </c>
      <c r="E9" s="73" t="s">
        <v>62</v>
      </c>
      <c r="F9" s="69">
        <f t="shared" si="0"/>
        <v>4090.519112892152</v>
      </c>
      <c r="G9" s="69">
        <f t="shared" si="1"/>
        <v>1158.4392562484732</v>
      </c>
      <c r="H9" s="78"/>
      <c r="I9" s="69">
        <v>2054.1167701721197</v>
      </c>
      <c r="J9" s="69">
        <v>1255.8759590148918</v>
      </c>
      <c r="K9" s="69">
        <v>780.52638370514023</v>
      </c>
      <c r="L9" s="69">
        <v>674.33922668456933</v>
      </c>
      <c r="M9" s="69">
        <v>141.98757354736318</v>
      </c>
      <c r="N9" s="69">
        <v>188.95792358398452</v>
      </c>
      <c r="O9" s="69">
        <v>0</v>
      </c>
      <c r="P9" s="69">
        <v>0</v>
      </c>
      <c r="Q9" s="69">
        <v>89.151515655517599</v>
      </c>
      <c r="R9" s="69">
        <v>64.003016777038596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74">
        <v>0</v>
      </c>
      <c r="Y9" s="74">
        <v>0</v>
      </c>
      <c r="Z9" s="74">
        <v>0</v>
      </c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</row>
    <row r="10" spans="1:44" x14ac:dyDescent="0.2">
      <c r="A10" s="72">
        <v>1225</v>
      </c>
      <c r="B10" s="72" t="s">
        <v>65</v>
      </c>
      <c r="C10" s="71">
        <v>5</v>
      </c>
      <c r="D10" s="73" t="s">
        <v>52</v>
      </c>
      <c r="E10" s="73" t="s">
        <v>62</v>
      </c>
      <c r="F10" s="69">
        <f t="shared" si="0"/>
        <v>3536.58758752823</v>
      </c>
      <c r="G10" s="69">
        <f t="shared" si="1"/>
        <v>1676.7487529373179</v>
      </c>
      <c r="H10" s="78"/>
      <c r="I10" s="69">
        <v>1999.542795104981</v>
      </c>
      <c r="J10" s="69">
        <v>1108.176408538819</v>
      </c>
      <c r="K10" s="69">
        <v>428.86838388443016</v>
      </c>
      <c r="L10" s="69">
        <v>875.72873157501249</v>
      </c>
      <c r="M10" s="69">
        <v>41.077042121887082</v>
      </c>
      <c r="N10" s="69">
        <v>152.073440475464</v>
      </c>
      <c r="O10" s="69">
        <v>28.286039924621587</v>
      </c>
      <c r="P10" s="69">
        <v>0</v>
      </c>
      <c r="Q10" s="69">
        <v>0</v>
      </c>
      <c r="R10" s="69">
        <v>301.03201293945381</v>
      </c>
      <c r="S10" s="69">
        <v>61.861340332031254</v>
      </c>
      <c r="T10" s="69">
        <v>0</v>
      </c>
      <c r="U10" s="69">
        <v>0</v>
      </c>
      <c r="V10" s="69">
        <v>216.6901455688477</v>
      </c>
      <c r="W10" s="69">
        <v>0</v>
      </c>
      <c r="X10" s="74">
        <v>0</v>
      </c>
      <c r="Y10" s="74">
        <v>0</v>
      </c>
      <c r="Z10" s="74">
        <v>0</v>
      </c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</row>
    <row r="11" spans="1:44" x14ac:dyDescent="0.2">
      <c r="A11" s="72">
        <v>1289</v>
      </c>
      <c r="B11" s="72" t="s">
        <v>66</v>
      </c>
      <c r="C11" s="71">
        <v>1</v>
      </c>
      <c r="D11" s="73" t="s">
        <v>52</v>
      </c>
      <c r="E11" s="73" t="s">
        <v>62</v>
      </c>
      <c r="F11" s="69">
        <f t="shared" si="0"/>
        <v>6026.7929258728045</v>
      </c>
      <c r="G11" s="69">
        <f t="shared" si="1"/>
        <v>2414.4747161865234</v>
      </c>
      <c r="H11" s="78"/>
      <c r="I11" s="69">
        <v>2762.6905932617201</v>
      </c>
      <c r="J11" s="69">
        <v>1665.1072396850598</v>
      </c>
      <c r="K11" s="69">
        <v>1598.9950929260247</v>
      </c>
      <c r="L11" s="69">
        <v>792.44832073211796</v>
      </c>
      <c r="M11" s="69">
        <v>288.10146499633669</v>
      </c>
      <c r="N11" s="69">
        <v>238.85456787109376</v>
      </c>
      <c r="O11" s="69">
        <v>70.744557800293066</v>
      </c>
      <c r="P11" s="69">
        <v>227.93967208862315</v>
      </c>
      <c r="Q11" s="69">
        <v>244.04832061767567</v>
      </c>
      <c r="R11" s="69">
        <v>142.51368484497058</v>
      </c>
      <c r="S11" s="69">
        <v>67.095308647155733</v>
      </c>
      <c r="T11" s="69">
        <v>0</v>
      </c>
      <c r="U11" s="69">
        <v>0</v>
      </c>
      <c r="V11" s="69">
        <v>0</v>
      </c>
      <c r="W11" s="69">
        <v>0</v>
      </c>
      <c r="X11" s="74">
        <v>141.26727836608876</v>
      </c>
      <c r="Y11" s="74">
        <v>201.46154022216808</v>
      </c>
      <c r="Z11" s="74">
        <v>0</v>
      </c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</row>
    <row r="12" spans="1:44" x14ac:dyDescent="0.2">
      <c r="A12" s="72">
        <v>1297</v>
      </c>
      <c r="B12" s="72" t="s">
        <v>67</v>
      </c>
      <c r="C12" s="71">
        <v>7</v>
      </c>
      <c r="D12" s="73" t="s">
        <v>52</v>
      </c>
      <c r="E12" s="73" t="s">
        <v>62</v>
      </c>
      <c r="F12" s="69">
        <f t="shared" si="0"/>
        <v>4298.9998273849478</v>
      </c>
      <c r="G12" s="69">
        <f t="shared" si="1"/>
        <v>855.82978872299213</v>
      </c>
      <c r="H12" s="78"/>
      <c r="I12" s="69">
        <v>2124.7131587219237</v>
      </c>
      <c r="J12" s="69">
        <v>1216.1082798004145</v>
      </c>
      <c r="K12" s="69">
        <v>958.17838886260949</v>
      </c>
      <c r="L12" s="69">
        <v>375.72350278854384</v>
      </c>
      <c r="M12" s="69">
        <v>0</v>
      </c>
      <c r="N12" s="69">
        <v>207.76028366088869</v>
      </c>
      <c r="O12" s="69">
        <v>136.07299270629886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74">
        <v>0</v>
      </c>
      <c r="Y12" s="74">
        <v>136.27300956726077</v>
      </c>
      <c r="Z12" s="74">
        <v>0</v>
      </c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</row>
    <row r="13" spans="1:44" x14ac:dyDescent="0.2">
      <c r="A13" s="72"/>
      <c r="B13" s="72"/>
      <c r="D13" s="73"/>
      <c r="E13" s="73"/>
      <c r="X13" s="74"/>
      <c r="Y13" s="74"/>
      <c r="Z13" s="74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</row>
    <row r="14" spans="1:44" x14ac:dyDescent="0.2">
      <c r="A14" s="72"/>
      <c r="B14" s="72"/>
      <c r="D14" s="73"/>
      <c r="E14" s="73" t="s">
        <v>68</v>
      </c>
      <c r="F14" s="77">
        <f>AVERAGE(F7:F12)</f>
        <v>4844.5433977667499</v>
      </c>
      <c r="G14" s="77">
        <f>AVERAGE(G7:G12)</f>
        <v>1669.3085752137511</v>
      </c>
      <c r="H14" s="82"/>
      <c r="I14" s="83">
        <f t="shared" ref="I14:Z14" si="2">AVERAGE(I7:I12)</f>
        <v>2272.3775240071623</v>
      </c>
      <c r="J14" s="83">
        <f t="shared" si="2"/>
        <v>1433.964478225708</v>
      </c>
      <c r="K14" s="83">
        <f t="shared" si="2"/>
        <v>1138.20139553388</v>
      </c>
      <c r="L14" s="83">
        <f t="shared" si="2"/>
        <v>809.37191669146262</v>
      </c>
      <c r="M14" s="83">
        <f t="shared" si="2"/>
        <v>212.52135690689087</v>
      </c>
      <c r="N14" s="83">
        <f t="shared" si="2"/>
        <v>164.40880672454844</v>
      </c>
      <c r="O14" s="83">
        <f t="shared" si="2"/>
        <v>56.362040182749439</v>
      </c>
      <c r="P14" s="83">
        <f t="shared" si="2"/>
        <v>56.701939493815125</v>
      </c>
      <c r="Q14" s="83">
        <f t="shared" si="2"/>
        <v>85.104133504231754</v>
      </c>
      <c r="R14" s="83">
        <f t="shared" si="2"/>
        <v>84.591452426910507</v>
      </c>
      <c r="S14" s="83">
        <f t="shared" si="2"/>
        <v>21.492774829864498</v>
      </c>
      <c r="T14" s="83">
        <f t="shared" si="2"/>
        <v>0</v>
      </c>
      <c r="U14" s="83">
        <f t="shared" si="2"/>
        <v>0</v>
      </c>
      <c r="V14" s="83">
        <f t="shared" si="2"/>
        <v>39.904285055796315</v>
      </c>
      <c r="W14" s="83">
        <f t="shared" si="2"/>
        <v>37.043701426188157</v>
      </c>
      <c r="X14" s="83">
        <f t="shared" si="2"/>
        <v>45.517076339721683</v>
      </c>
      <c r="Y14" s="83">
        <f t="shared" si="2"/>
        <v>56.289091631571473</v>
      </c>
      <c r="Z14" s="83">
        <f t="shared" si="2"/>
        <v>0</v>
      </c>
    </row>
    <row r="15" spans="1:44" x14ac:dyDescent="0.2">
      <c r="A15" s="72"/>
      <c r="B15" s="72"/>
      <c r="C15" s="84" t="s">
        <v>69</v>
      </c>
      <c r="D15" s="73">
        <f>COUNT(C7:C12)</f>
        <v>6</v>
      </c>
      <c r="E15" s="73" t="s">
        <v>70</v>
      </c>
      <c r="F15" s="77">
        <f>STDEV(F7:F12)/SQRT(7)</f>
        <v>547.87471417461825</v>
      </c>
      <c r="G15" s="77">
        <f>STDEV(G7:G12)/SQRT(7)</f>
        <v>246.02622720019858</v>
      </c>
      <c r="I15" s="83">
        <f t="shared" ref="I15:Z15" si="3">STDEV(I7:I12)/SQRT(7)</f>
        <v>148.59035186067464</v>
      </c>
      <c r="J15" s="83">
        <f t="shared" si="3"/>
        <v>173.21880866742757</v>
      </c>
      <c r="K15" s="83">
        <f t="shared" si="3"/>
        <v>239.04474456424808</v>
      </c>
      <c r="L15" s="83">
        <f t="shared" si="3"/>
        <v>110.17186690638646</v>
      </c>
      <c r="M15" s="83">
        <f t="shared" si="3"/>
        <v>86.1894912092326</v>
      </c>
      <c r="N15" s="83">
        <f t="shared" si="3"/>
        <v>32.244515776544041</v>
      </c>
      <c r="O15" s="83">
        <f t="shared" si="3"/>
        <v>21.303132677489845</v>
      </c>
      <c r="P15" s="83">
        <f t="shared" si="3"/>
        <v>35.96459709787478</v>
      </c>
      <c r="Q15" s="83">
        <f t="shared" si="3"/>
        <v>39.832116410277216</v>
      </c>
      <c r="R15" s="83">
        <f t="shared" si="3"/>
        <v>45.384870479950969</v>
      </c>
      <c r="S15" s="83">
        <f t="shared" si="3"/>
        <v>12.600419098255587</v>
      </c>
      <c r="T15" s="83">
        <f t="shared" si="3"/>
        <v>0</v>
      </c>
      <c r="U15" s="83">
        <f t="shared" si="3"/>
        <v>0</v>
      </c>
      <c r="V15" s="83">
        <f t="shared" si="3"/>
        <v>32.914353489446654</v>
      </c>
      <c r="W15" s="83">
        <f t="shared" si="3"/>
        <v>34.295803350338126</v>
      </c>
      <c r="X15" s="83">
        <f t="shared" si="3"/>
        <v>26.675903040051416</v>
      </c>
      <c r="Y15" s="83">
        <f t="shared" si="3"/>
        <v>33.867942830504937</v>
      </c>
      <c r="Z15" s="83">
        <f t="shared" si="3"/>
        <v>0</v>
      </c>
    </row>
    <row r="16" spans="1:44" x14ac:dyDescent="0.2">
      <c r="A16" s="73"/>
      <c r="B16" s="73"/>
      <c r="D16" s="73"/>
      <c r="E16" s="73"/>
    </row>
    <row r="17" spans="1:44" x14ac:dyDescent="0.2">
      <c r="A17" s="73">
        <v>1176</v>
      </c>
      <c r="B17" s="73" t="s">
        <v>71</v>
      </c>
      <c r="C17" s="71">
        <v>3</v>
      </c>
      <c r="D17" s="73" t="s">
        <v>52</v>
      </c>
      <c r="E17" s="73" t="s">
        <v>72</v>
      </c>
      <c r="F17" s="69">
        <f t="shared" ref="F17:F22" si="4">SUM(I17:K17)</f>
        <v>4560.4137595367447</v>
      </c>
      <c r="G17" s="69">
        <f t="shared" ref="G17:G22" si="5">SUM(L17:Z17)</f>
        <v>20752.129522037507</v>
      </c>
      <c r="I17" s="69">
        <v>1982.7304201507582</v>
      </c>
      <c r="J17" s="69">
        <v>1370.2634924316412</v>
      </c>
      <c r="K17" s="69">
        <v>1207.4198469543458</v>
      </c>
      <c r="L17" s="69">
        <v>1151.0513593292246</v>
      </c>
      <c r="M17" s="69">
        <v>829.75946868896506</v>
      </c>
      <c r="N17" s="69">
        <v>638.24508293151757</v>
      </c>
      <c r="O17" s="69">
        <v>297.74925788879284</v>
      </c>
      <c r="P17" s="69">
        <v>503.05161623954746</v>
      </c>
      <c r="Q17" s="69">
        <v>1486.6550508117673</v>
      </c>
      <c r="R17" s="69">
        <v>2215.7096005249027</v>
      </c>
      <c r="S17" s="69">
        <v>1925.9732159423829</v>
      </c>
      <c r="T17" s="69">
        <v>2530.590419311523</v>
      </c>
      <c r="U17" s="69">
        <v>2650.492170410158</v>
      </c>
      <c r="V17" s="69">
        <v>870.75675308227414</v>
      </c>
      <c r="W17" s="69">
        <v>2132.2161891174319</v>
      </c>
      <c r="X17" s="74">
        <v>1410.8765173339839</v>
      </c>
      <c r="Y17" s="74">
        <v>1536.9028170776362</v>
      </c>
      <c r="Z17" s="74">
        <v>572.10000334739709</v>
      </c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</row>
    <row r="18" spans="1:44" x14ac:dyDescent="0.2">
      <c r="A18" s="73">
        <v>1129</v>
      </c>
      <c r="B18" s="72" t="s">
        <v>73</v>
      </c>
      <c r="C18" s="71">
        <v>1</v>
      </c>
      <c r="D18" s="73" t="s">
        <v>52</v>
      </c>
      <c r="E18" s="73" t="s">
        <v>72</v>
      </c>
      <c r="F18" s="69">
        <f t="shared" si="4"/>
        <v>4824.1622603082678</v>
      </c>
      <c r="G18" s="69">
        <f t="shared" si="5"/>
        <v>65709.399730100718</v>
      </c>
      <c r="H18" s="78"/>
      <c r="I18" s="69">
        <v>2129.5646134424214</v>
      </c>
      <c r="J18" s="69">
        <v>1173.2979471588144</v>
      </c>
      <c r="K18" s="69">
        <v>1521.2996997070325</v>
      </c>
      <c r="L18" s="69">
        <v>2962.8904227066105</v>
      </c>
      <c r="M18" s="69">
        <v>5171.7940481567512</v>
      </c>
      <c r="N18" s="69">
        <v>8394.1540255737455</v>
      </c>
      <c r="O18" s="69">
        <v>10104.381301879896</v>
      </c>
      <c r="P18" s="69">
        <v>9146.0259616088879</v>
      </c>
      <c r="Q18" s="69">
        <v>7735.1363055419915</v>
      </c>
      <c r="R18" s="69">
        <v>4849.9818307495243</v>
      </c>
      <c r="S18" s="69">
        <v>3542.1495275879042</v>
      </c>
      <c r="T18" s="69">
        <v>2807.5922711181643</v>
      </c>
      <c r="U18" s="69">
        <v>2947.3757156372058</v>
      </c>
      <c r="V18" s="69">
        <v>2355.9885961914074</v>
      </c>
      <c r="W18" s="69">
        <v>1583.7635614013684</v>
      </c>
      <c r="X18" s="69">
        <v>1222.6187254333495</v>
      </c>
      <c r="Y18" s="69">
        <v>688.81140654564035</v>
      </c>
      <c r="Z18" s="69">
        <v>2196.7360299682641</v>
      </c>
    </row>
    <row r="19" spans="1:44" x14ac:dyDescent="0.2">
      <c r="A19" s="73">
        <v>1218</v>
      </c>
      <c r="B19" s="72" t="s">
        <v>74</v>
      </c>
      <c r="C19" s="71">
        <v>3</v>
      </c>
      <c r="D19" s="73" t="s">
        <v>52</v>
      </c>
      <c r="E19" s="73" t="s">
        <v>72</v>
      </c>
      <c r="F19" s="69">
        <f t="shared" si="4"/>
        <v>5144.2159059143069</v>
      </c>
      <c r="G19" s="69">
        <f t="shared" si="5"/>
        <v>77747.665096206707</v>
      </c>
      <c r="H19" s="78"/>
      <c r="I19" s="69">
        <v>2144.1388528442385</v>
      </c>
      <c r="J19" s="69">
        <v>1506.0924884033204</v>
      </c>
      <c r="K19" s="69">
        <v>1493.9845646667486</v>
      </c>
      <c r="L19" s="69">
        <v>2282.362189102173</v>
      </c>
      <c r="M19" s="69">
        <v>4267.7727944946218</v>
      </c>
      <c r="N19" s="69">
        <v>7046.2754846191547</v>
      </c>
      <c r="O19" s="69">
        <v>9580.8382971191531</v>
      </c>
      <c r="P19" s="69">
        <v>9126.8745336914071</v>
      </c>
      <c r="Q19" s="69">
        <v>8729.1922961425789</v>
      </c>
      <c r="R19" s="69">
        <v>6637.2022369384895</v>
      </c>
      <c r="S19" s="69">
        <v>6732.0383087158189</v>
      </c>
      <c r="T19" s="69">
        <v>6693.6683251953127</v>
      </c>
      <c r="U19" s="69">
        <v>4971.4031402588025</v>
      </c>
      <c r="V19" s="69">
        <v>5360.2163067626889</v>
      </c>
      <c r="W19" s="69">
        <v>4163.0189947509771</v>
      </c>
      <c r="X19" s="69">
        <v>1929.5920841979994</v>
      </c>
      <c r="Y19" s="69">
        <v>227.21010421752942</v>
      </c>
      <c r="Z19" s="69">
        <v>0</v>
      </c>
    </row>
    <row r="20" spans="1:44" x14ac:dyDescent="0.2">
      <c r="A20" s="73">
        <v>1254</v>
      </c>
      <c r="B20" s="72" t="s">
        <v>75</v>
      </c>
      <c r="C20" s="71">
        <v>3</v>
      </c>
      <c r="D20" s="73" t="s">
        <v>52</v>
      </c>
      <c r="E20" s="73" t="s">
        <v>72</v>
      </c>
      <c r="F20" s="69">
        <f t="shared" si="4"/>
        <v>3816.0832914733887</v>
      </c>
      <c r="G20" s="69">
        <f t="shared" si="5"/>
        <v>29530.649425010699</v>
      </c>
      <c r="H20" s="78"/>
      <c r="I20" s="69">
        <v>1945.397689208985</v>
      </c>
      <c r="J20" s="69">
        <v>1220.1262419128416</v>
      </c>
      <c r="K20" s="69">
        <v>650.5593603515623</v>
      </c>
      <c r="L20" s="69">
        <v>832.7741296386713</v>
      </c>
      <c r="M20" s="69">
        <v>1495.2365715789795</v>
      </c>
      <c r="N20" s="69">
        <v>2233.3597247314447</v>
      </c>
      <c r="O20" s="69">
        <v>2870.6318341064448</v>
      </c>
      <c r="P20" s="69">
        <v>3295.8070446777465</v>
      </c>
      <c r="Q20" s="69">
        <v>4124.6352911377071</v>
      </c>
      <c r="R20" s="69">
        <v>3095.0020535278309</v>
      </c>
      <c r="S20" s="69">
        <v>3037.2320526123058</v>
      </c>
      <c r="T20" s="69">
        <v>3470.6931140136712</v>
      </c>
      <c r="U20" s="69">
        <v>1907.6138327026365</v>
      </c>
      <c r="V20" s="69">
        <v>879.44899383544976</v>
      </c>
      <c r="W20" s="69">
        <v>847.50140899658174</v>
      </c>
      <c r="X20" s="69">
        <v>345.813518867494</v>
      </c>
      <c r="Y20" s="69">
        <v>0</v>
      </c>
      <c r="Z20" s="69">
        <v>1094.8998545837392</v>
      </c>
    </row>
    <row r="21" spans="1:44" x14ac:dyDescent="0.2">
      <c r="A21" s="73">
        <v>1291</v>
      </c>
      <c r="B21" s="72" t="s">
        <v>66</v>
      </c>
      <c r="C21" s="71">
        <v>4</v>
      </c>
      <c r="D21" s="73" t="s">
        <v>52</v>
      </c>
      <c r="E21" s="73" t="s">
        <v>72</v>
      </c>
      <c r="F21" s="69">
        <f t="shared" si="4"/>
        <v>2272.5088709640518</v>
      </c>
      <c r="G21" s="69">
        <f t="shared" si="5"/>
        <v>36729.806379756956</v>
      </c>
      <c r="H21" s="78"/>
      <c r="I21" s="69">
        <v>1209.4975931930539</v>
      </c>
      <c r="J21" s="69">
        <v>755.21762329101625</v>
      </c>
      <c r="K21" s="69">
        <v>307.79365447998157</v>
      </c>
      <c r="L21" s="69">
        <v>974.09596862793069</v>
      </c>
      <c r="M21" s="69">
        <v>3878.9126928710875</v>
      </c>
      <c r="N21" s="69">
        <v>6607.9854931640757</v>
      </c>
      <c r="O21" s="69">
        <v>7145.2761083984506</v>
      </c>
      <c r="P21" s="69">
        <v>7484.7065527343748</v>
      </c>
      <c r="Q21" s="69">
        <v>3279.2863088989261</v>
      </c>
      <c r="R21" s="69">
        <v>851.83535472869903</v>
      </c>
      <c r="S21" s="69">
        <v>700.62182300567599</v>
      </c>
      <c r="T21" s="69">
        <v>641.49149330139062</v>
      </c>
      <c r="U21" s="69">
        <v>1581.244131851196</v>
      </c>
      <c r="V21" s="69">
        <v>1032.261352386475</v>
      </c>
      <c r="W21" s="69">
        <v>1037.0378825378432</v>
      </c>
      <c r="X21" s="69">
        <v>1189.5447752380378</v>
      </c>
      <c r="Y21" s="69">
        <v>325.50644201278755</v>
      </c>
      <c r="Z21" s="69">
        <v>0</v>
      </c>
    </row>
    <row r="22" spans="1:44" x14ac:dyDescent="0.2">
      <c r="A22" s="73">
        <v>1293</v>
      </c>
      <c r="B22" s="72" t="s">
        <v>67</v>
      </c>
      <c r="C22" s="71">
        <v>4</v>
      </c>
      <c r="D22" s="73" t="s">
        <v>52</v>
      </c>
      <c r="E22" s="73" t="s">
        <v>72</v>
      </c>
      <c r="F22" s="69">
        <f t="shared" si="4"/>
        <v>3917.6097088766082</v>
      </c>
      <c r="G22" s="69">
        <f t="shared" si="5"/>
        <v>23744.284515056603</v>
      </c>
      <c r="H22" s="78"/>
      <c r="I22" s="69">
        <v>1646.5571510314944</v>
      </c>
      <c r="J22" s="69">
        <v>1020.2789278936376</v>
      </c>
      <c r="K22" s="69">
        <v>1250.7736299514766</v>
      </c>
      <c r="L22" s="69">
        <v>1191.6912139892568</v>
      </c>
      <c r="M22" s="69">
        <v>2996.8223292541502</v>
      </c>
      <c r="N22" s="69">
        <v>4579.694823436731</v>
      </c>
      <c r="O22" s="69">
        <v>4510.1078088378845</v>
      </c>
      <c r="P22" s="69">
        <v>3236.4939208984374</v>
      </c>
      <c r="Q22" s="69">
        <v>2363.5465021133432</v>
      </c>
      <c r="R22" s="69">
        <v>2123.3127790832532</v>
      </c>
      <c r="S22" s="69">
        <v>1674.9575492858883</v>
      </c>
      <c r="T22" s="69">
        <v>291.93247146606512</v>
      </c>
      <c r="U22" s="69">
        <v>637.89057453155579</v>
      </c>
      <c r="V22" s="69">
        <v>0</v>
      </c>
      <c r="W22" s="69">
        <v>0</v>
      </c>
      <c r="X22" s="69">
        <v>0</v>
      </c>
      <c r="Y22" s="69">
        <v>0</v>
      </c>
      <c r="Z22" s="69">
        <v>137.83454216003415</v>
      </c>
    </row>
    <row r="23" spans="1:44" x14ac:dyDescent="0.2">
      <c r="A23" s="73"/>
      <c r="B23" s="73"/>
      <c r="D23" s="73"/>
      <c r="E23" s="73"/>
    </row>
    <row r="24" spans="1:44" x14ac:dyDescent="0.2">
      <c r="A24" s="72"/>
      <c r="B24" s="72"/>
      <c r="E24" s="73" t="s">
        <v>68</v>
      </c>
      <c r="F24" s="77">
        <f>AVERAGE(F17:F22)</f>
        <v>4089.165632845561</v>
      </c>
      <c r="G24" s="77">
        <f>AVERAGE(G17:G22)</f>
        <v>42368.98911136153</v>
      </c>
      <c r="H24" s="82"/>
      <c r="I24" s="83">
        <f t="shared" ref="I24:Z24" si="6">AVERAGE(I17:I22)</f>
        <v>1842.9810533118252</v>
      </c>
      <c r="J24" s="83">
        <f t="shared" si="6"/>
        <v>1174.2127868485452</v>
      </c>
      <c r="K24" s="83">
        <f t="shared" si="6"/>
        <v>1071.9717926851911</v>
      </c>
      <c r="L24" s="83">
        <f t="shared" si="6"/>
        <v>1565.8108805656445</v>
      </c>
      <c r="M24" s="83">
        <f t="shared" si="6"/>
        <v>3106.7163175074261</v>
      </c>
      <c r="N24" s="83">
        <f t="shared" si="6"/>
        <v>4916.6191057427777</v>
      </c>
      <c r="O24" s="83">
        <f t="shared" si="6"/>
        <v>5751.4974347051029</v>
      </c>
      <c r="P24" s="83">
        <f t="shared" si="6"/>
        <v>5465.4932716417325</v>
      </c>
      <c r="Q24" s="83">
        <f t="shared" si="6"/>
        <v>4619.7419591077187</v>
      </c>
      <c r="R24" s="83">
        <f t="shared" si="6"/>
        <v>3295.5073092587832</v>
      </c>
      <c r="S24" s="83">
        <f t="shared" si="6"/>
        <v>2935.495412858329</v>
      </c>
      <c r="T24" s="83">
        <f t="shared" si="6"/>
        <v>2739.3280157343543</v>
      </c>
      <c r="U24" s="83">
        <f t="shared" si="6"/>
        <v>2449.3365942319256</v>
      </c>
      <c r="V24" s="83">
        <f t="shared" si="6"/>
        <v>1749.7786670430489</v>
      </c>
      <c r="W24" s="83">
        <f t="shared" si="6"/>
        <v>1627.2563394673671</v>
      </c>
      <c r="X24" s="83">
        <f t="shared" si="6"/>
        <v>1016.4076035118109</v>
      </c>
      <c r="Y24" s="83">
        <f t="shared" si="6"/>
        <v>463.07179497559895</v>
      </c>
      <c r="Z24" s="83">
        <f t="shared" si="6"/>
        <v>666.92840500990576</v>
      </c>
    </row>
    <row r="25" spans="1:44" x14ac:dyDescent="0.2">
      <c r="A25" s="72"/>
      <c r="B25" s="72"/>
      <c r="C25" s="84" t="s">
        <v>69</v>
      </c>
      <c r="D25" s="73">
        <f>COUNT(C17:C22)</f>
        <v>6</v>
      </c>
      <c r="E25" s="73" t="s">
        <v>70</v>
      </c>
      <c r="F25" s="77">
        <f>STDEV(F17:F22)/SQRT(7)</f>
        <v>388.39130153206236</v>
      </c>
      <c r="G25" s="77">
        <f>STDEV(G17:G22)/SQRT(7)</f>
        <v>8955.7915337805589</v>
      </c>
      <c r="I25" s="83">
        <f t="shared" ref="I25:Z25" si="7">STDEV(I17:I22)/SQRT(7)</f>
        <v>135.51266188892708</v>
      </c>
      <c r="J25" s="83">
        <f t="shared" si="7"/>
        <v>99.991639331733865</v>
      </c>
      <c r="K25" s="83">
        <f t="shared" si="7"/>
        <v>184.53519100667208</v>
      </c>
      <c r="L25" s="83">
        <f t="shared" si="7"/>
        <v>323.5842758597496</v>
      </c>
      <c r="M25" s="83">
        <f t="shared" si="7"/>
        <v>632.50887221503081</v>
      </c>
      <c r="N25" s="83">
        <f t="shared" si="7"/>
        <v>1135.2443264285846</v>
      </c>
      <c r="O25" s="83">
        <f t="shared" si="7"/>
        <v>1465.1949883007539</v>
      </c>
      <c r="P25" s="83">
        <f t="shared" si="7"/>
        <v>1366.2363267114342</v>
      </c>
      <c r="Q25" s="83">
        <f t="shared" si="7"/>
        <v>1115.3713985458344</v>
      </c>
      <c r="R25" s="83">
        <f t="shared" si="7"/>
        <v>795.25475010818525</v>
      </c>
      <c r="S25" s="83">
        <f t="shared" si="7"/>
        <v>799.90835641268279</v>
      </c>
      <c r="T25" s="83">
        <f t="shared" si="7"/>
        <v>871.95341631289182</v>
      </c>
      <c r="U25" s="83">
        <f t="shared" si="7"/>
        <v>560.04364500214604</v>
      </c>
      <c r="V25" s="83">
        <f t="shared" si="7"/>
        <v>727.2150433431882</v>
      </c>
      <c r="W25" s="83">
        <f t="shared" si="7"/>
        <v>542.25210500188143</v>
      </c>
      <c r="X25" s="83">
        <f t="shared" si="7"/>
        <v>269.64484417270154</v>
      </c>
      <c r="Y25" s="83">
        <f t="shared" si="7"/>
        <v>220.8747139616473</v>
      </c>
      <c r="Z25" s="83">
        <f t="shared" si="7"/>
        <v>325.22478676036809</v>
      </c>
    </row>
    <row r="26" spans="1:44" x14ac:dyDescent="0.2">
      <c r="A26" s="73"/>
      <c r="B26" s="73"/>
      <c r="D26" s="73"/>
      <c r="E26" s="73"/>
    </row>
    <row r="27" spans="1:44" x14ac:dyDescent="0.2">
      <c r="A27" s="73">
        <v>1171</v>
      </c>
      <c r="B27" s="73" t="s">
        <v>76</v>
      </c>
      <c r="C27" s="71">
        <v>2</v>
      </c>
      <c r="D27" s="73" t="s">
        <v>52</v>
      </c>
      <c r="E27" s="73" t="s">
        <v>77</v>
      </c>
      <c r="F27" s="69">
        <f t="shared" ref="F27:F32" si="8">SUM(I27:K27)</f>
        <v>5864.0600682067889</v>
      </c>
      <c r="G27" s="69">
        <f t="shared" ref="G27:G32" si="9">SUM(L27:Z27)</f>
        <v>108258.24987178814</v>
      </c>
      <c r="I27" s="69">
        <v>2152.3757531738293</v>
      </c>
      <c r="J27" s="69">
        <v>1430.8486509704592</v>
      </c>
      <c r="K27" s="69">
        <v>2280.8356640625002</v>
      </c>
      <c r="L27" s="69">
        <v>8269.4124778366095</v>
      </c>
      <c r="M27" s="69">
        <v>11894.651560668945</v>
      </c>
      <c r="N27" s="69">
        <v>9491.2050473022464</v>
      </c>
      <c r="O27" s="69">
        <v>8902.3526181030393</v>
      </c>
      <c r="P27" s="69">
        <v>8792.4340560913206</v>
      </c>
      <c r="Q27" s="69">
        <v>9667.4806054687506</v>
      </c>
      <c r="R27" s="69">
        <v>8405.1631985473759</v>
      </c>
      <c r="S27" s="69">
        <v>8223.3664851379526</v>
      </c>
      <c r="T27" s="69">
        <v>6603.5204943847793</v>
      </c>
      <c r="U27" s="69">
        <v>5019.6788757324293</v>
      </c>
      <c r="V27" s="69">
        <v>4416.2045483398579</v>
      </c>
      <c r="W27" s="69">
        <v>4838.5183056640699</v>
      </c>
      <c r="X27" s="69">
        <v>4777.822863159181</v>
      </c>
      <c r="Y27" s="69">
        <v>5055.9527856445457</v>
      </c>
      <c r="Z27" s="69">
        <v>3900.4859497070456</v>
      </c>
    </row>
    <row r="28" spans="1:44" s="68" customFormat="1" x14ac:dyDescent="0.2">
      <c r="A28" s="85">
        <v>1211</v>
      </c>
      <c r="B28" s="85" t="s">
        <v>78</v>
      </c>
      <c r="C28" s="86">
        <v>4</v>
      </c>
      <c r="D28" s="85" t="s">
        <v>52</v>
      </c>
      <c r="E28" s="85" t="s">
        <v>77</v>
      </c>
      <c r="F28" s="74">
        <f t="shared" si="8"/>
        <v>7242.4548666381779</v>
      </c>
      <c r="G28" s="74">
        <f t="shared" si="9"/>
        <v>155231.00743103033</v>
      </c>
      <c r="I28" s="74">
        <v>2930.932978973382</v>
      </c>
      <c r="J28" s="74">
        <v>2688.3612155151372</v>
      </c>
      <c r="K28" s="74">
        <v>1623.1606721496594</v>
      </c>
      <c r="L28" s="74">
        <v>12611.010363998414</v>
      </c>
      <c r="M28" s="74">
        <v>12472.532895965576</v>
      </c>
      <c r="N28" s="74">
        <v>12530.677001953125</v>
      </c>
      <c r="O28" s="74">
        <v>13838.439658203126</v>
      </c>
      <c r="P28" s="74">
        <v>13866.60662109375</v>
      </c>
      <c r="Q28" s="74">
        <v>14544.658876953124</v>
      </c>
      <c r="R28" s="74">
        <v>13236.573759765624</v>
      </c>
      <c r="S28" s="74">
        <v>13579.803662109376</v>
      </c>
      <c r="T28" s="74">
        <v>13921.763564453126</v>
      </c>
      <c r="U28" s="74">
        <v>8817.306995239258</v>
      </c>
      <c r="V28" s="74">
        <v>5665.197390670789</v>
      </c>
      <c r="W28" s="74">
        <v>5844.1123613739146</v>
      </c>
      <c r="X28" s="74">
        <v>5483.5729244995118</v>
      </c>
      <c r="Y28" s="74">
        <v>5952.1743894195679</v>
      </c>
      <c r="Z28" s="74">
        <v>2866.5769653320312</v>
      </c>
    </row>
    <row r="29" spans="1:44" s="68" customFormat="1" x14ac:dyDescent="0.2">
      <c r="A29" s="85">
        <v>1230</v>
      </c>
      <c r="B29" s="85" t="s">
        <v>79</v>
      </c>
      <c r="C29" s="86">
        <v>7</v>
      </c>
      <c r="D29" s="73" t="s">
        <v>52</v>
      </c>
      <c r="E29" s="73" t="s">
        <v>77</v>
      </c>
      <c r="F29" s="69">
        <f t="shared" si="8"/>
        <v>5219.9656233215355</v>
      </c>
      <c r="G29" s="69">
        <f t="shared" si="9"/>
        <v>93194.673188619679</v>
      </c>
      <c r="I29" s="74">
        <v>2510.26817138672</v>
      </c>
      <c r="J29" s="74">
        <v>1500.1676950073245</v>
      </c>
      <c r="K29" s="74">
        <v>1209.5297569274912</v>
      </c>
      <c r="L29" s="74">
        <v>7943.226976013183</v>
      </c>
      <c r="M29" s="74">
        <v>7846.9134459686402</v>
      </c>
      <c r="N29" s="74">
        <v>7029.9290926075109</v>
      </c>
      <c r="O29" s="74">
        <v>7423.7167871093752</v>
      </c>
      <c r="P29" s="74">
        <v>7675.7107080078249</v>
      </c>
      <c r="Q29" s="74">
        <v>8876.4634619140761</v>
      </c>
      <c r="R29" s="74">
        <v>6998.6574609375002</v>
      </c>
      <c r="S29" s="74">
        <v>6225.1781955337528</v>
      </c>
      <c r="T29" s="74">
        <v>5309.2267761802677</v>
      </c>
      <c r="U29" s="74">
        <v>5077.8051339721624</v>
      </c>
      <c r="V29" s="74">
        <v>4998.7300187683104</v>
      </c>
      <c r="W29" s="74">
        <v>5313.7731144714353</v>
      </c>
      <c r="X29" s="74">
        <v>4229.2121443176338</v>
      </c>
      <c r="Y29" s="74">
        <v>4009.6036885070862</v>
      </c>
      <c r="Z29" s="74">
        <v>4236.5261843109138</v>
      </c>
    </row>
    <row r="30" spans="1:44" s="68" customFormat="1" x14ac:dyDescent="0.2">
      <c r="A30" s="85">
        <v>1261</v>
      </c>
      <c r="B30" s="85" t="s">
        <v>80</v>
      </c>
      <c r="C30" s="86">
        <v>5</v>
      </c>
      <c r="D30" s="73" t="s">
        <v>52</v>
      </c>
      <c r="E30" s="73" t="s">
        <v>77</v>
      </c>
      <c r="F30" s="69">
        <f t="shared" si="8"/>
        <v>9222.9143692016733</v>
      </c>
      <c r="G30" s="69">
        <f t="shared" si="9"/>
        <v>71725.119314193769</v>
      </c>
      <c r="I30" s="74">
        <v>4107.9463485717906</v>
      </c>
      <c r="J30" s="74">
        <v>2470.1748822021482</v>
      </c>
      <c r="K30" s="74">
        <v>2644.793138427734</v>
      </c>
      <c r="L30" s="74">
        <v>8233.8454772949335</v>
      </c>
      <c r="M30" s="74">
        <v>11877.531752929688</v>
      </c>
      <c r="N30" s="74">
        <v>5507.8081748580926</v>
      </c>
      <c r="O30" s="74">
        <v>2500.9041959571837</v>
      </c>
      <c r="P30" s="74">
        <v>2432.3109143066413</v>
      </c>
      <c r="Q30" s="74">
        <v>3857.1272154617436</v>
      </c>
      <c r="R30" s="74">
        <v>4465.7516015624997</v>
      </c>
      <c r="S30" s="74">
        <v>6409.923050212873</v>
      </c>
      <c r="T30" s="74">
        <v>5964.2226171875127</v>
      </c>
      <c r="U30" s="74">
        <v>5919.1171533203124</v>
      </c>
      <c r="V30" s="74">
        <v>5388.7385580444279</v>
      </c>
      <c r="W30" s="74">
        <v>3036.9059872436528</v>
      </c>
      <c r="X30" s="74">
        <v>2445.4294740295409</v>
      </c>
      <c r="Y30" s="74">
        <v>1721.9175704956067</v>
      </c>
      <c r="Z30" s="74">
        <v>1963.5855712890625</v>
      </c>
    </row>
    <row r="31" spans="1:44" s="68" customFormat="1" x14ac:dyDescent="0.2">
      <c r="A31" s="85">
        <v>1292</v>
      </c>
      <c r="B31" s="85" t="s">
        <v>66</v>
      </c>
      <c r="C31" s="86">
        <v>5</v>
      </c>
      <c r="D31" s="73" t="s">
        <v>52</v>
      </c>
      <c r="E31" s="73" t="s">
        <v>77</v>
      </c>
      <c r="F31" s="69">
        <f t="shared" si="8"/>
        <v>4820.262564353945</v>
      </c>
      <c r="G31" s="69">
        <f t="shared" si="9"/>
        <v>111762.26945147048</v>
      </c>
      <c r="I31" s="74">
        <v>2277.535477905275</v>
      </c>
      <c r="J31" s="74">
        <v>1054.0025204849233</v>
      </c>
      <c r="K31" s="74">
        <v>1488.724565963746</v>
      </c>
      <c r="L31" s="74">
        <v>7108.1311663818487</v>
      </c>
      <c r="M31" s="74">
        <v>8992.0706689453255</v>
      </c>
      <c r="N31" s="74">
        <v>10041.76907714845</v>
      </c>
      <c r="O31" s="74">
        <v>10477.183740234375</v>
      </c>
      <c r="P31" s="74">
        <v>10012.141738281251</v>
      </c>
      <c r="Q31" s="74">
        <v>8750.2262060547</v>
      </c>
      <c r="R31" s="74">
        <v>8446.7830224609497</v>
      </c>
      <c r="S31" s="74">
        <v>9001.382135467542</v>
      </c>
      <c r="T31" s="74">
        <v>9609.118896484375</v>
      </c>
      <c r="U31" s="74">
        <v>8416.4638817071918</v>
      </c>
      <c r="V31" s="74">
        <v>6658.4641174316539</v>
      </c>
      <c r="W31" s="74">
        <v>4350.0406799316534</v>
      </c>
      <c r="X31" s="74">
        <v>4821.7048164367752</v>
      </c>
      <c r="Y31" s="74">
        <v>2835.4676239013656</v>
      </c>
      <c r="Z31" s="74">
        <v>2241.3216806030277</v>
      </c>
    </row>
    <row r="32" spans="1:44" s="68" customFormat="1" x14ac:dyDescent="0.2">
      <c r="A32" s="85">
        <v>1300</v>
      </c>
      <c r="B32" s="85" t="s">
        <v>81</v>
      </c>
      <c r="C32" s="86">
        <v>1</v>
      </c>
      <c r="D32" s="73" t="s">
        <v>52</v>
      </c>
      <c r="E32" s="73" t="s">
        <v>77</v>
      </c>
      <c r="F32" s="69">
        <f t="shared" si="8"/>
        <v>3752.1238718414324</v>
      </c>
      <c r="G32" s="69">
        <f t="shared" si="9"/>
        <v>136254.01439312939</v>
      </c>
      <c r="I32" s="74">
        <v>2084.3044818115231</v>
      </c>
      <c r="J32" s="74">
        <v>1040.0892951202402</v>
      </c>
      <c r="K32" s="74">
        <v>627.73009490966911</v>
      </c>
      <c r="L32" s="74">
        <v>4812.8060088348448</v>
      </c>
      <c r="M32" s="74">
        <v>11972.539626235963</v>
      </c>
      <c r="N32" s="74">
        <v>14564.087654705048</v>
      </c>
      <c r="O32" s="74">
        <v>15090.203251953126</v>
      </c>
      <c r="P32" s="74">
        <v>16051.932867851257</v>
      </c>
      <c r="Q32" s="74">
        <v>15354.68943359375</v>
      </c>
      <c r="R32" s="74">
        <v>15527.798450546265</v>
      </c>
      <c r="S32" s="74">
        <v>14787.127855987548</v>
      </c>
      <c r="T32" s="74">
        <v>11666.714330291748</v>
      </c>
      <c r="U32" s="74">
        <v>10796.585591201781</v>
      </c>
      <c r="V32" s="74">
        <v>4523.9709936523432</v>
      </c>
      <c r="W32" s="74">
        <v>510.03690691947844</v>
      </c>
      <c r="X32" s="74">
        <v>187.52958053588867</v>
      </c>
      <c r="Y32" s="74">
        <v>407.99184082031252</v>
      </c>
      <c r="Z32" s="74">
        <v>0</v>
      </c>
    </row>
    <row r="33" spans="1:44" x14ac:dyDescent="0.2">
      <c r="A33" s="73"/>
      <c r="B33" s="73"/>
      <c r="D33" s="73"/>
      <c r="E33" s="73"/>
    </row>
    <row r="34" spans="1:44" x14ac:dyDescent="0.2">
      <c r="A34" s="72"/>
      <c r="B34" s="72"/>
      <c r="D34" s="73"/>
      <c r="E34" s="73" t="s">
        <v>68</v>
      </c>
      <c r="F34" s="77">
        <f>AVERAGE(F27:F32)</f>
        <v>6020.2968939272587</v>
      </c>
      <c r="G34" s="77">
        <f>AVERAGE(G27:G32)</f>
        <v>112737.55560837197</v>
      </c>
      <c r="I34" s="83">
        <f t="shared" ref="I34:Z34" si="10">AVERAGE(I27:I32)</f>
        <v>2677.2272019704201</v>
      </c>
      <c r="J34" s="83">
        <f t="shared" si="10"/>
        <v>1697.2740432167054</v>
      </c>
      <c r="K34" s="83">
        <f t="shared" si="10"/>
        <v>1645.7956487401336</v>
      </c>
      <c r="L34" s="83">
        <f t="shared" si="10"/>
        <v>8163.0720783933057</v>
      </c>
      <c r="M34" s="83">
        <f t="shared" si="10"/>
        <v>10842.706658452355</v>
      </c>
      <c r="N34" s="83">
        <f t="shared" si="10"/>
        <v>9860.9126747624123</v>
      </c>
      <c r="O34" s="83">
        <f t="shared" si="10"/>
        <v>9705.4667085933706</v>
      </c>
      <c r="P34" s="83">
        <f t="shared" si="10"/>
        <v>9805.1894842720067</v>
      </c>
      <c r="Q34" s="83">
        <f t="shared" si="10"/>
        <v>10175.107633241023</v>
      </c>
      <c r="R34" s="83">
        <f t="shared" si="10"/>
        <v>9513.4545823033695</v>
      </c>
      <c r="S34" s="83">
        <f t="shared" si="10"/>
        <v>9704.4635640748402</v>
      </c>
      <c r="T34" s="83">
        <f t="shared" si="10"/>
        <v>8845.7611131636349</v>
      </c>
      <c r="U34" s="83">
        <f t="shared" si="10"/>
        <v>7341.159605195523</v>
      </c>
      <c r="V34" s="83">
        <f t="shared" si="10"/>
        <v>5275.2176044845637</v>
      </c>
      <c r="W34" s="83">
        <f t="shared" si="10"/>
        <v>3982.2312259340338</v>
      </c>
      <c r="X34" s="83">
        <f t="shared" si="10"/>
        <v>3657.5453004964215</v>
      </c>
      <c r="Y34" s="83">
        <f t="shared" si="10"/>
        <v>3330.517983131414</v>
      </c>
      <c r="Z34" s="83">
        <f t="shared" si="10"/>
        <v>2534.74939187368</v>
      </c>
    </row>
    <row r="35" spans="1:44" x14ac:dyDescent="0.2">
      <c r="A35" s="72"/>
      <c r="B35" s="72"/>
      <c r="C35" s="84" t="s">
        <v>69</v>
      </c>
      <c r="D35" s="73">
        <f>COUNT(C27:C32)</f>
        <v>6</v>
      </c>
      <c r="E35" s="73" t="s">
        <v>70</v>
      </c>
      <c r="F35" s="77">
        <f>STDEV(F27:F32)/SQRT(7)</f>
        <v>736.78956371325467</v>
      </c>
      <c r="G35" s="77">
        <f>STDEV(G27:G32)/SQRT(7)</f>
        <v>11267.750223670204</v>
      </c>
      <c r="I35" s="83">
        <f t="shared" ref="I35:Z35" si="11">STDEV(I27:I32)/SQRT(7)</f>
        <v>289.13561253702136</v>
      </c>
      <c r="J35" s="83">
        <f t="shared" si="11"/>
        <v>269.13368622968164</v>
      </c>
      <c r="K35" s="83">
        <f t="shared" si="11"/>
        <v>275.33049610177636</v>
      </c>
      <c r="L35" s="83">
        <f t="shared" si="11"/>
        <v>958.95757512010834</v>
      </c>
      <c r="M35" s="83">
        <f t="shared" si="11"/>
        <v>727.22442381307474</v>
      </c>
      <c r="N35" s="83">
        <f t="shared" si="11"/>
        <v>1269.2053312695039</v>
      </c>
      <c r="O35" s="83">
        <f t="shared" si="11"/>
        <v>1727.3389622318211</v>
      </c>
      <c r="P35" s="83">
        <f t="shared" si="11"/>
        <v>1816.4284667471077</v>
      </c>
      <c r="Q35" s="83">
        <f t="shared" si="11"/>
        <v>1601.8950493712191</v>
      </c>
      <c r="R35" s="83">
        <f t="shared" si="11"/>
        <v>1551.0692765808171</v>
      </c>
      <c r="S35" s="83">
        <f t="shared" si="11"/>
        <v>1378.395890730844</v>
      </c>
      <c r="T35" s="83">
        <f t="shared" si="11"/>
        <v>1310.8805683534717</v>
      </c>
      <c r="U35" s="83">
        <f t="shared" si="11"/>
        <v>891.37951070389545</v>
      </c>
      <c r="V35" s="83">
        <f t="shared" si="11"/>
        <v>314.28205903434701</v>
      </c>
      <c r="W35" s="83">
        <f t="shared" si="11"/>
        <v>737.90997741112903</v>
      </c>
      <c r="X35" s="83">
        <f t="shared" si="11"/>
        <v>751.79220026835492</v>
      </c>
      <c r="Y35" s="83">
        <f t="shared" si="11"/>
        <v>787.13212112613553</v>
      </c>
      <c r="Z35" s="83">
        <f t="shared" si="11"/>
        <v>578.38871127291657</v>
      </c>
    </row>
    <row r="38" spans="1:44" ht="25" x14ac:dyDescent="0.25">
      <c r="A38" s="70" t="s">
        <v>82</v>
      </c>
      <c r="I38" s="75" t="s">
        <v>53</v>
      </c>
      <c r="J38" s="75"/>
    </row>
    <row r="39" spans="1:44" x14ac:dyDescent="0.2">
      <c r="A39" s="76" t="s">
        <v>54</v>
      </c>
      <c r="B39" s="76" t="s">
        <v>55</v>
      </c>
      <c r="C39" s="71" t="s">
        <v>56</v>
      </c>
      <c r="D39" t="s">
        <v>57</v>
      </c>
      <c r="E39" s="71" t="s">
        <v>58</v>
      </c>
      <c r="F39" s="77" t="s">
        <v>59</v>
      </c>
      <c r="G39" s="77" t="s">
        <v>60</v>
      </c>
      <c r="H39" s="78"/>
      <c r="I39" s="79">
        <v>1</v>
      </c>
      <c r="J39" s="79">
        <v>2</v>
      </c>
      <c r="K39" s="79">
        <v>3</v>
      </c>
      <c r="L39" s="79">
        <v>4</v>
      </c>
      <c r="M39" s="79">
        <v>5</v>
      </c>
      <c r="N39" s="79">
        <v>6</v>
      </c>
      <c r="O39" s="79">
        <v>7</v>
      </c>
      <c r="P39" s="79">
        <v>8</v>
      </c>
      <c r="Q39" s="79">
        <v>9</v>
      </c>
      <c r="R39" s="79">
        <v>10</v>
      </c>
      <c r="S39" s="79">
        <v>11</v>
      </c>
      <c r="T39" s="79">
        <v>12</v>
      </c>
      <c r="U39" s="79">
        <v>13</v>
      </c>
      <c r="V39" s="79">
        <v>14</v>
      </c>
      <c r="W39" s="79">
        <v>15</v>
      </c>
      <c r="X39" s="79">
        <v>16</v>
      </c>
      <c r="Y39" s="79">
        <v>17</v>
      </c>
      <c r="Z39" s="79">
        <v>18</v>
      </c>
    </row>
    <row r="40" spans="1:44" x14ac:dyDescent="0.2">
      <c r="A40" s="72">
        <v>1107</v>
      </c>
      <c r="B40" s="72" t="s">
        <v>83</v>
      </c>
      <c r="C40" s="71">
        <v>2</v>
      </c>
      <c r="D40" s="73" t="s">
        <v>82</v>
      </c>
      <c r="E40" s="73" t="s">
        <v>62</v>
      </c>
      <c r="F40" s="69">
        <f>SUM(I40:K40)</f>
        <v>4201.2236876399038</v>
      </c>
      <c r="G40" s="69">
        <f>SUM(L40:Z40)</f>
        <v>3310.2267633529123</v>
      </c>
      <c r="H40" s="78"/>
      <c r="I40" s="69">
        <v>2272.3205079633567</v>
      </c>
      <c r="J40" s="69">
        <v>1042.7971827072902</v>
      </c>
      <c r="K40" s="69">
        <v>886.10599696925715</v>
      </c>
      <c r="L40" s="69">
        <v>884.10370844822887</v>
      </c>
      <c r="M40" s="69">
        <v>538.37207312834596</v>
      </c>
      <c r="N40" s="69">
        <v>651.3374306548626</v>
      </c>
      <c r="O40" s="69">
        <v>358.08410051440268</v>
      </c>
      <c r="P40" s="69">
        <v>0</v>
      </c>
      <c r="Q40" s="69">
        <v>0</v>
      </c>
      <c r="R40" s="69">
        <v>0</v>
      </c>
      <c r="S40" s="69">
        <v>381.54774366279855</v>
      </c>
      <c r="T40" s="69">
        <v>0</v>
      </c>
      <c r="U40" s="69">
        <v>0</v>
      </c>
      <c r="V40" s="69">
        <v>0</v>
      </c>
      <c r="W40" s="69">
        <v>0</v>
      </c>
      <c r="X40" s="74">
        <v>154.92263665112631</v>
      </c>
      <c r="Y40" s="74">
        <v>273.64772573125941</v>
      </c>
      <c r="Z40" s="74">
        <v>68.211344561888424</v>
      </c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</row>
    <row r="41" spans="1:44" x14ac:dyDescent="0.2">
      <c r="A41" s="80">
        <v>1127</v>
      </c>
      <c r="B41" s="72" t="s">
        <v>73</v>
      </c>
      <c r="C41" s="71">
        <v>1</v>
      </c>
      <c r="D41" t="s">
        <v>82</v>
      </c>
      <c r="E41" s="73" t="s">
        <v>62</v>
      </c>
      <c r="F41" s="69">
        <f>SUM(I41:K41)</f>
        <v>3721.2331071853641</v>
      </c>
      <c r="G41" s="69">
        <f>SUM(L41:Z41)</f>
        <v>1490.8928372001656</v>
      </c>
      <c r="H41" s="78"/>
      <c r="I41" s="81">
        <v>1494.9606436538709</v>
      </c>
      <c r="J41" s="81">
        <v>1040.9787175750726</v>
      </c>
      <c r="K41" s="81">
        <v>1185.2937459564207</v>
      </c>
      <c r="L41" s="81">
        <v>423.46384458541792</v>
      </c>
      <c r="M41" s="81">
        <v>445.68930725097687</v>
      </c>
      <c r="N41" s="81">
        <v>173.72718658447269</v>
      </c>
      <c r="O41" s="81">
        <v>31.75</v>
      </c>
      <c r="P41" s="81">
        <v>136.34282119750972</v>
      </c>
      <c r="Q41" s="81">
        <v>0</v>
      </c>
      <c r="R41" s="81">
        <v>0</v>
      </c>
      <c r="S41" s="81">
        <v>0</v>
      </c>
      <c r="T41" s="81">
        <v>279.91967758178828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</row>
    <row r="42" spans="1:44" s="68" customFormat="1" x14ac:dyDescent="0.2">
      <c r="A42" s="87">
        <v>1205</v>
      </c>
      <c r="B42" s="88" t="s">
        <v>84</v>
      </c>
      <c r="C42" s="86">
        <v>1</v>
      </c>
      <c r="D42" s="68" t="s">
        <v>82</v>
      </c>
      <c r="E42" s="85" t="s">
        <v>62</v>
      </c>
      <c r="F42" s="74">
        <f>SUM(I42:K42)</f>
        <v>9247.6541769409305</v>
      </c>
      <c r="G42" s="74">
        <f>SUM(L42:Z42)</f>
        <v>6671.9491215991966</v>
      </c>
      <c r="H42" s="78"/>
      <c r="I42" s="81">
        <v>4113.6271258544984</v>
      </c>
      <c r="J42" s="81">
        <v>3055.9620721435608</v>
      </c>
      <c r="K42" s="81">
        <v>2078.0649789428712</v>
      </c>
      <c r="L42" s="81">
        <v>2544.0885488891595</v>
      </c>
      <c r="M42" s="81">
        <v>1461.7335681152338</v>
      </c>
      <c r="N42" s="81">
        <v>381.54424003601105</v>
      </c>
      <c r="O42" s="81">
        <v>465.45942802429181</v>
      </c>
      <c r="P42" s="81">
        <v>0</v>
      </c>
      <c r="Q42" s="81">
        <v>311.60807281494141</v>
      </c>
      <c r="R42" s="81">
        <v>236.13582272529612</v>
      </c>
      <c r="S42" s="81">
        <v>0</v>
      </c>
      <c r="T42" s="81">
        <v>63.13134033203125</v>
      </c>
      <c r="U42" s="81">
        <v>0</v>
      </c>
      <c r="V42" s="81">
        <v>0</v>
      </c>
      <c r="W42" s="81">
        <v>269.3069920349123</v>
      </c>
      <c r="X42" s="81">
        <v>0</v>
      </c>
      <c r="Y42" s="81">
        <v>0</v>
      </c>
      <c r="Z42" s="81">
        <v>938.94110862731964</v>
      </c>
    </row>
    <row r="43" spans="1:44" x14ac:dyDescent="0.2">
      <c r="A43" s="80">
        <v>1227</v>
      </c>
      <c r="B43" s="76" t="s">
        <v>79</v>
      </c>
      <c r="C43" s="71">
        <v>6</v>
      </c>
      <c r="D43" t="s">
        <v>82</v>
      </c>
      <c r="E43" s="73" t="s">
        <v>62</v>
      </c>
      <c r="F43" s="69">
        <f>SUM(I43:K43)</f>
        <v>3004.8817597961443</v>
      </c>
      <c r="G43" s="69">
        <f>SUM(L43:Z43)</f>
        <v>2922.1836450481442</v>
      </c>
      <c r="H43" s="78"/>
      <c r="I43" s="81">
        <v>1741.860267944337</v>
      </c>
      <c r="J43" s="81">
        <v>1166.9872955322271</v>
      </c>
      <c r="K43" s="81">
        <v>96.034196319580104</v>
      </c>
      <c r="L43" s="81">
        <v>1163.101425647737</v>
      </c>
      <c r="M43" s="81">
        <v>116.58515121459953</v>
      </c>
      <c r="N43" s="81">
        <v>0</v>
      </c>
      <c r="O43" s="81">
        <v>746.67783447265754</v>
      </c>
      <c r="P43" s="81">
        <v>46.747098159789921</v>
      </c>
      <c r="Q43" s="81">
        <v>0</v>
      </c>
      <c r="R43" s="81">
        <v>590.91920469284059</v>
      </c>
      <c r="S43" s="81">
        <v>116.21047083854667</v>
      </c>
      <c r="T43" s="81">
        <v>0</v>
      </c>
      <c r="U43" s="81">
        <v>0</v>
      </c>
      <c r="V43" s="81">
        <v>141.94246002197269</v>
      </c>
      <c r="W43" s="81">
        <v>0</v>
      </c>
      <c r="X43" s="81">
        <v>0</v>
      </c>
      <c r="Y43" s="81">
        <v>0</v>
      </c>
      <c r="Z43" s="81">
        <v>0</v>
      </c>
    </row>
    <row r="44" spans="1:44" x14ac:dyDescent="0.2">
      <c r="A44" s="80">
        <v>1252</v>
      </c>
      <c r="B44" s="76" t="s">
        <v>75</v>
      </c>
      <c r="C44" s="71">
        <v>1</v>
      </c>
      <c r="D44" t="s">
        <v>82</v>
      </c>
      <c r="E44" s="73" t="s">
        <v>62</v>
      </c>
      <c r="F44" s="69">
        <f>SUM(I44:K44)</f>
        <v>6309.8355281448385</v>
      </c>
      <c r="G44" s="69">
        <f>SUM(L44:Z44)</f>
        <v>1184.6375360107429</v>
      </c>
      <c r="H44" s="78"/>
      <c r="I44" s="81">
        <v>3513.4644180297846</v>
      </c>
      <c r="J44" s="81">
        <v>1811.3804624938971</v>
      </c>
      <c r="K44" s="81">
        <v>984.99064762115586</v>
      </c>
      <c r="L44" s="81">
        <v>906.14546508789124</v>
      </c>
      <c r="M44" s="81">
        <v>0</v>
      </c>
      <c r="N44" s="81">
        <v>134.21859039306645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144.27348052978519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</row>
    <row r="45" spans="1:44" x14ac:dyDescent="0.2">
      <c r="A45" s="80"/>
      <c r="B45" s="76"/>
      <c r="E45" s="71"/>
      <c r="H45" s="78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44" x14ac:dyDescent="0.2">
      <c r="A46" s="72"/>
      <c r="B46" s="89"/>
      <c r="E46" t="s">
        <v>68</v>
      </c>
      <c r="F46" s="77">
        <f>AVERAGE(F40:F44)</f>
        <v>5296.9656519414366</v>
      </c>
      <c r="G46" s="77">
        <f>AVERAGE(G40:G44)</f>
        <v>3115.9779806422325</v>
      </c>
      <c r="H46" s="82"/>
      <c r="I46" s="83">
        <f>AVERAGE(I40:I44)</f>
        <v>2627.2465926891696</v>
      </c>
      <c r="J46" s="83">
        <f t="shared" ref="J46:Z46" si="12">AVERAGE(J40:J44)</f>
        <v>1623.6211460904094</v>
      </c>
      <c r="K46" s="83">
        <f t="shared" si="12"/>
        <v>1046.0979131618569</v>
      </c>
      <c r="L46" s="83">
        <f t="shared" si="12"/>
        <v>1184.1805985316871</v>
      </c>
      <c r="M46" s="83">
        <f t="shared" si="12"/>
        <v>512.47601994183128</v>
      </c>
      <c r="N46" s="83">
        <f t="shared" si="12"/>
        <v>268.1654895336826</v>
      </c>
      <c r="O46" s="83">
        <f t="shared" si="12"/>
        <v>320.39427260227041</v>
      </c>
      <c r="P46" s="83">
        <f t="shared" si="12"/>
        <v>36.617983871459927</v>
      </c>
      <c r="Q46" s="83">
        <f t="shared" si="12"/>
        <v>62.32161456298828</v>
      </c>
      <c r="R46" s="83">
        <f t="shared" si="12"/>
        <v>165.41100548362732</v>
      </c>
      <c r="S46" s="83">
        <f t="shared" si="12"/>
        <v>99.551642900269044</v>
      </c>
      <c r="T46" s="83">
        <f t="shared" si="12"/>
        <v>68.610203582763901</v>
      </c>
      <c r="U46" s="83">
        <f t="shared" si="12"/>
        <v>28.854696105957039</v>
      </c>
      <c r="V46" s="83">
        <f t="shared" si="12"/>
        <v>28.388492004394539</v>
      </c>
      <c r="W46" s="83">
        <f t="shared" si="12"/>
        <v>53.86139840698246</v>
      </c>
      <c r="X46" s="83">
        <f t="shared" si="12"/>
        <v>30.984527330225262</v>
      </c>
      <c r="Y46" s="83">
        <f t="shared" si="12"/>
        <v>54.72954514625188</v>
      </c>
      <c r="Z46" s="83">
        <f t="shared" si="12"/>
        <v>201.43049063784161</v>
      </c>
    </row>
    <row r="47" spans="1:44" x14ac:dyDescent="0.2">
      <c r="A47" s="72"/>
      <c r="B47" s="89"/>
      <c r="C47" s="84" t="s">
        <v>69</v>
      </c>
      <c r="D47" s="73">
        <f>COUNT(C40:C44)</f>
        <v>5</v>
      </c>
      <c r="E47" t="s">
        <v>70</v>
      </c>
      <c r="F47" s="77">
        <f>STDEV(F40:F44)/SQRT(5-1)</f>
        <v>1264.1963178549875</v>
      </c>
      <c r="G47" s="77">
        <f>STDEV(G40:G44)/SQRT(5-1)</f>
        <v>1092.3368649916674</v>
      </c>
      <c r="I47" s="83">
        <f>STDEV(I40:I44)/SQRT(5-1)</f>
        <v>569.35610909227023</v>
      </c>
      <c r="J47" s="83">
        <f t="shared" ref="J47:Z47" si="13">STDEV(J40:J44)/SQRT(5-1)</f>
        <v>431.00153993090788</v>
      </c>
      <c r="K47" s="83">
        <f t="shared" si="13"/>
        <v>354.98979579815511</v>
      </c>
      <c r="L47" s="83">
        <f t="shared" si="13"/>
        <v>402.78977302843327</v>
      </c>
      <c r="M47" s="83">
        <f t="shared" si="13"/>
        <v>287.83482831781009</v>
      </c>
      <c r="N47" s="83">
        <f t="shared" si="13"/>
        <v>127.09459374767751</v>
      </c>
      <c r="O47" s="83">
        <f t="shared" si="13"/>
        <v>156.15499183283362</v>
      </c>
      <c r="P47" s="83">
        <f t="shared" si="13"/>
        <v>29.65454472379049</v>
      </c>
      <c r="Q47" s="83">
        <f t="shared" si="13"/>
        <v>69.677683315191331</v>
      </c>
      <c r="R47" s="83">
        <f t="shared" si="13"/>
        <v>129.4559842121659</v>
      </c>
      <c r="S47" s="83">
        <f t="shared" si="13"/>
        <v>82.738634493648092</v>
      </c>
      <c r="T47" s="83">
        <f t="shared" si="13"/>
        <v>60.623732899783931</v>
      </c>
      <c r="U47" s="83">
        <f t="shared" si="13"/>
        <v>32.260530981509206</v>
      </c>
      <c r="V47" s="83">
        <f t="shared" si="13"/>
        <v>31.739298950267724</v>
      </c>
      <c r="W47" s="83">
        <f t="shared" si="13"/>
        <v>60.218874100605831</v>
      </c>
      <c r="X47" s="83">
        <f t="shared" si="13"/>
        <v>34.641754680541879</v>
      </c>
      <c r="Y47" s="83">
        <f t="shared" si="13"/>
        <v>61.189491662331434</v>
      </c>
      <c r="Z47" s="83">
        <f t="shared" si="13"/>
        <v>206.66881419983167</v>
      </c>
    </row>
    <row r="48" spans="1:44" x14ac:dyDescent="0.2">
      <c r="A48" s="72"/>
      <c r="B48" s="89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spans="1:26" x14ac:dyDescent="0.2">
      <c r="A49" s="80"/>
      <c r="B49" s="76"/>
      <c r="E49" s="71"/>
      <c r="H49" s="78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x14ac:dyDescent="0.2">
      <c r="A50" s="72">
        <v>1102</v>
      </c>
      <c r="B50" s="72" t="s">
        <v>85</v>
      </c>
      <c r="C50" s="71">
        <v>1</v>
      </c>
      <c r="D50" s="73" t="s">
        <v>82</v>
      </c>
      <c r="E50" s="73" t="s">
        <v>72</v>
      </c>
      <c r="F50" s="69">
        <f t="shared" ref="F50:F55" si="14">SUM(I50:K50)</f>
        <v>7248.3101487732019</v>
      </c>
      <c r="G50" s="69">
        <f t="shared" ref="G50:G55" si="15">SUM(L50:Z50)</f>
        <v>43585.352853403136</v>
      </c>
      <c r="H50" s="78"/>
      <c r="I50" s="74">
        <v>3401.0991255188055</v>
      </c>
      <c r="J50" s="74">
        <v>1777.0625765991206</v>
      </c>
      <c r="K50" s="74">
        <v>2070.1484466552756</v>
      </c>
      <c r="L50" s="74">
        <v>1977.8180346775061</v>
      </c>
      <c r="M50" s="74">
        <v>6121.2623727417122</v>
      </c>
      <c r="N50" s="74">
        <v>6181.386382102979</v>
      </c>
      <c r="O50" s="74">
        <v>6164.0884505462773</v>
      </c>
      <c r="P50" s="74">
        <v>5194.2369515228265</v>
      </c>
      <c r="Q50" s="74">
        <v>3375.4323685455261</v>
      </c>
      <c r="R50" s="74">
        <v>3144.6882067871097</v>
      </c>
      <c r="S50" s="74">
        <v>2561.8756027221671</v>
      </c>
      <c r="T50" s="74">
        <v>1999.9171520996099</v>
      </c>
      <c r="U50" s="74">
        <v>1883.8261664581291</v>
      </c>
      <c r="V50" s="74">
        <v>1575.2950473022468</v>
      </c>
      <c r="W50" s="74">
        <v>1542.2927787780768</v>
      </c>
      <c r="X50" s="74">
        <v>33.921342754363977</v>
      </c>
      <c r="Y50" s="74">
        <v>480.58031949996871</v>
      </c>
      <c r="Z50" s="74">
        <v>1348.731676864624</v>
      </c>
    </row>
    <row r="51" spans="1:26" x14ac:dyDescent="0.2">
      <c r="A51" s="72">
        <v>1113</v>
      </c>
      <c r="B51" s="72" t="s">
        <v>64</v>
      </c>
      <c r="C51" s="71">
        <v>1</v>
      </c>
      <c r="D51" s="73" t="s">
        <v>82</v>
      </c>
      <c r="E51" s="73" t="s">
        <v>72</v>
      </c>
      <c r="F51" s="69">
        <f t="shared" si="14"/>
        <v>8008.2315740966769</v>
      </c>
      <c r="G51" s="69">
        <f t="shared" si="15"/>
        <v>37404.826822128322</v>
      </c>
      <c r="H51" s="78"/>
      <c r="I51" s="74">
        <v>3222.9574603271421</v>
      </c>
      <c r="J51" s="74">
        <v>2516.5523614501967</v>
      </c>
      <c r="K51" s="74">
        <v>2268.7217523193381</v>
      </c>
      <c r="L51" s="74">
        <v>2089.3770355606089</v>
      </c>
      <c r="M51" s="74">
        <v>6980.1470016479625</v>
      </c>
      <c r="N51" s="74">
        <v>7060.0460224723811</v>
      </c>
      <c r="O51" s="74">
        <v>6034.0036872863766</v>
      </c>
      <c r="P51" s="74">
        <v>6648.6417518615845</v>
      </c>
      <c r="Q51" s="74">
        <v>2915.0661470794744</v>
      </c>
      <c r="R51" s="74">
        <v>1175.2541722297678</v>
      </c>
      <c r="S51" s="74">
        <v>1453.2643176269535</v>
      </c>
      <c r="T51" s="74">
        <v>441.24874011993381</v>
      </c>
      <c r="U51" s="74">
        <v>1693.992269210815</v>
      </c>
      <c r="V51" s="74">
        <v>609.10813079834008</v>
      </c>
      <c r="W51" s="74">
        <v>0</v>
      </c>
      <c r="X51" s="74">
        <v>251.3375462341308</v>
      </c>
      <c r="Y51" s="74">
        <v>53.34</v>
      </c>
      <c r="Z51" s="74">
        <v>0</v>
      </c>
    </row>
    <row r="52" spans="1:26" x14ac:dyDescent="0.2">
      <c r="A52" s="72">
        <v>1209</v>
      </c>
      <c r="B52" s="72" t="s">
        <v>79</v>
      </c>
      <c r="C52" s="71">
        <v>1</v>
      </c>
      <c r="D52" s="73" t="s">
        <v>82</v>
      </c>
      <c r="E52" s="73" t="s">
        <v>72</v>
      </c>
      <c r="F52" s="69">
        <f t="shared" si="14"/>
        <v>5323.7166548156747</v>
      </c>
      <c r="G52" s="69">
        <f t="shared" si="15"/>
        <v>28239.324796409619</v>
      </c>
      <c r="H52" s="78"/>
      <c r="I52" s="74">
        <v>2438.632447052003</v>
      </c>
      <c r="J52" s="74">
        <v>1640.9276884460451</v>
      </c>
      <c r="K52" s="74">
        <v>1244.1565193176261</v>
      </c>
      <c r="L52" s="74">
        <v>1924.1235807800294</v>
      </c>
      <c r="M52" s="74">
        <v>2947.6069321441582</v>
      </c>
      <c r="N52" s="74">
        <v>2702.9938107299899</v>
      </c>
      <c r="O52" s="74">
        <v>2292.0092746734613</v>
      </c>
      <c r="P52" s="74">
        <v>2395.8706288909916</v>
      </c>
      <c r="Q52" s="74">
        <v>2234.3105775451672</v>
      </c>
      <c r="R52" s="74">
        <v>2679.40228561402</v>
      </c>
      <c r="S52" s="74">
        <v>2109.0839625167846</v>
      </c>
      <c r="T52" s="74">
        <v>2112.7961293411249</v>
      </c>
      <c r="U52" s="74">
        <v>1765.2198668098456</v>
      </c>
      <c r="V52" s="74">
        <v>1622.0034704971324</v>
      </c>
      <c r="W52" s="74">
        <v>1268.7775939941412</v>
      </c>
      <c r="X52" s="74">
        <v>683.020634765625</v>
      </c>
      <c r="Y52" s="74">
        <v>937.49120923995918</v>
      </c>
      <c r="Z52" s="74">
        <v>564.61483886718747</v>
      </c>
    </row>
    <row r="53" spans="1:26" x14ac:dyDescent="0.2">
      <c r="A53" s="72">
        <v>1288</v>
      </c>
      <c r="B53" s="72" t="s">
        <v>66</v>
      </c>
      <c r="C53" s="71">
        <v>1</v>
      </c>
      <c r="D53" s="73" t="s">
        <v>82</v>
      </c>
      <c r="E53" s="73" t="s">
        <v>72</v>
      </c>
      <c r="F53" s="69">
        <f t="shared" si="14"/>
        <v>4582.4537054252633</v>
      </c>
      <c r="G53" s="69">
        <f t="shared" si="15"/>
        <v>40937.414865751271</v>
      </c>
      <c r="H53" s="78"/>
      <c r="I53" s="74">
        <v>2309.4233425521843</v>
      </c>
      <c r="J53" s="74">
        <v>1454.3868605422979</v>
      </c>
      <c r="K53" s="74">
        <v>818.64350233078142</v>
      </c>
      <c r="L53" s="74">
        <v>2256.6779138183588</v>
      </c>
      <c r="M53" s="74">
        <v>4524.7883081054624</v>
      </c>
      <c r="N53" s="74">
        <v>5610.7911669922005</v>
      </c>
      <c r="O53" s="74">
        <v>5148.6770483398377</v>
      </c>
      <c r="P53" s="74">
        <v>4632.4776227092743</v>
      </c>
      <c r="Q53" s="74">
        <v>3500.374248046875</v>
      </c>
      <c r="R53" s="74">
        <v>3816.3484497070376</v>
      </c>
      <c r="S53" s="74">
        <v>3419.5732207489009</v>
      </c>
      <c r="T53" s="74">
        <v>1605.0982378387446</v>
      </c>
      <c r="U53" s="74">
        <v>1242.8908698272694</v>
      </c>
      <c r="V53" s="74">
        <v>1581.5623779296875</v>
      </c>
      <c r="W53" s="74">
        <v>1218.9498602294932</v>
      </c>
      <c r="X53" s="74">
        <v>1247.9674010467525</v>
      </c>
      <c r="Y53" s="74">
        <v>1061.3881404113761</v>
      </c>
      <c r="Z53" s="74">
        <v>69.849999999999994</v>
      </c>
    </row>
    <row r="54" spans="1:26" x14ac:dyDescent="0.2">
      <c r="A54" s="72">
        <v>1530</v>
      </c>
      <c r="B54" s="72" t="s">
        <v>86</v>
      </c>
      <c r="C54" s="71">
        <v>1</v>
      </c>
      <c r="D54" s="73" t="s">
        <v>82</v>
      </c>
      <c r="E54" s="73" t="s">
        <v>72</v>
      </c>
      <c r="F54" s="69">
        <f t="shared" si="14"/>
        <v>6574.9343419647321</v>
      </c>
      <c r="G54" s="69">
        <f t="shared" si="15"/>
        <v>46188.612553148319</v>
      </c>
      <c r="H54" s="78"/>
      <c r="I54" s="74">
        <v>2790.2449772644136</v>
      </c>
      <c r="J54" s="74">
        <v>1640.8764028167725</v>
      </c>
      <c r="K54" s="74">
        <v>2143.812961883546</v>
      </c>
      <c r="L54" s="74">
        <v>1575.9789590454113</v>
      </c>
      <c r="M54" s="74">
        <v>4996.2830751037727</v>
      </c>
      <c r="N54" s="74">
        <v>5812.370451965332</v>
      </c>
      <c r="O54" s="74">
        <v>6627.7814166259896</v>
      </c>
      <c r="P54" s="74">
        <v>6495.145772247326</v>
      </c>
      <c r="Q54" s="74">
        <v>6477.8075863647455</v>
      </c>
      <c r="R54" s="74">
        <v>6224.6815058899056</v>
      </c>
      <c r="S54" s="74">
        <v>3778.2227729797373</v>
      </c>
      <c r="T54" s="74">
        <v>1548.1938817596447</v>
      </c>
      <c r="U54" s="74">
        <v>218.97620758056644</v>
      </c>
      <c r="V54" s="74">
        <v>601.06446843147194</v>
      </c>
      <c r="W54" s="74">
        <v>0</v>
      </c>
      <c r="X54" s="74">
        <v>0</v>
      </c>
      <c r="Y54" s="74">
        <v>587.72284698486419</v>
      </c>
      <c r="Z54" s="74">
        <v>1244.3836081695561</v>
      </c>
    </row>
    <row r="55" spans="1:26" x14ac:dyDescent="0.2">
      <c r="A55" s="72">
        <v>1551</v>
      </c>
      <c r="B55" s="72" t="s">
        <v>86</v>
      </c>
      <c r="C55" s="71">
        <v>7</v>
      </c>
      <c r="D55" s="73" t="s">
        <v>82</v>
      </c>
      <c r="E55" s="73" t="s">
        <v>72</v>
      </c>
      <c r="F55" s="69">
        <f t="shared" si="14"/>
        <v>7965.2349652767189</v>
      </c>
      <c r="G55" s="69">
        <f t="shared" si="15"/>
        <v>54691.046942520152</v>
      </c>
      <c r="H55" s="78"/>
      <c r="I55" s="74">
        <v>3028.6626931667329</v>
      </c>
      <c r="J55" s="74">
        <v>2702.0629082489013</v>
      </c>
      <c r="K55" s="74">
        <v>2234.5093638610847</v>
      </c>
      <c r="L55" s="74">
        <v>2576.0371801757879</v>
      </c>
      <c r="M55" s="74">
        <v>4348.8229248047001</v>
      </c>
      <c r="N55" s="74">
        <v>5969.0224744033812</v>
      </c>
      <c r="O55" s="74">
        <v>6732.3068000793455</v>
      </c>
      <c r="P55" s="74">
        <v>6890.2917547225952</v>
      </c>
      <c r="Q55" s="74">
        <v>6254.2476227188108</v>
      </c>
      <c r="R55" s="74">
        <v>5075.5253070449771</v>
      </c>
      <c r="S55" s="74">
        <v>5021.6194161987241</v>
      </c>
      <c r="T55" s="74">
        <v>3406.0504705810549</v>
      </c>
      <c r="U55" s="74">
        <v>3469.3737178039551</v>
      </c>
      <c r="V55" s="74">
        <v>3225.8934826660288</v>
      </c>
      <c r="W55" s="74">
        <v>1690.9636071777363</v>
      </c>
      <c r="X55" s="74">
        <v>30.892184143066437</v>
      </c>
      <c r="Y55" s="74">
        <v>0</v>
      </c>
      <c r="Z55" s="74">
        <v>0</v>
      </c>
    </row>
    <row r="56" spans="1:26" x14ac:dyDescent="0.2">
      <c r="A56" s="72"/>
      <c r="B56" s="72"/>
      <c r="D56" s="73"/>
      <c r="E56" s="73"/>
      <c r="H56" s="78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x14ac:dyDescent="0.2">
      <c r="A57" s="72"/>
      <c r="B57" s="89"/>
      <c r="E57" t="s">
        <v>68</v>
      </c>
      <c r="F57" s="77">
        <f>AVERAGE(F50:F55)</f>
        <v>6617.1468983920449</v>
      </c>
      <c r="G57" s="77">
        <f>AVERAGE(G50:G55)</f>
        <v>41841.096472226804</v>
      </c>
      <c r="H57" s="82"/>
      <c r="I57" s="83">
        <f>AVERAGE(I50:I55)</f>
        <v>2865.1700076468805</v>
      </c>
      <c r="J57" s="83">
        <f t="shared" ref="J57:Z57" si="16">AVERAGE(J50:J55)</f>
        <v>1955.3114663505557</v>
      </c>
      <c r="K57" s="83">
        <f t="shared" si="16"/>
        <v>1796.6654243946086</v>
      </c>
      <c r="L57" s="83">
        <f t="shared" si="16"/>
        <v>2066.668784009617</v>
      </c>
      <c r="M57" s="83">
        <f t="shared" si="16"/>
        <v>4986.4851024246282</v>
      </c>
      <c r="N57" s="83">
        <f t="shared" si="16"/>
        <v>5556.1017181110437</v>
      </c>
      <c r="O57" s="83">
        <f t="shared" si="16"/>
        <v>5499.8111129252138</v>
      </c>
      <c r="P57" s="83">
        <f t="shared" si="16"/>
        <v>5376.1107469924327</v>
      </c>
      <c r="Q57" s="83">
        <f t="shared" si="16"/>
        <v>4126.2064250500998</v>
      </c>
      <c r="R57" s="83">
        <f t="shared" si="16"/>
        <v>3685.9833212121362</v>
      </c>
      <c r="S57" s="83">
        <f t="shared" si="16"/>
        <v>3057.2732154655446</v>
      </c>
      <c r="T57" s="83">
        <f t="shared" si="16"/>
        <v>1852.2174352900186</v>
      </c>
      <c r="U57" s="83">
        <f t="shared" si="16"/>
        <v>1712.3798496150969</v>
      </c>
      <c r="V57" s="83">
        <f t="shared" si="16"/>
        <v>1535.8211629374846</v>
      </c>
      <c r="W57" s="83">
        <f t="shared" si="16"/>
        <v>953.49730669657458</v>
      </c>
      <c r="X57" s="83">
        <f t="shared" si="16"/>
        <v>374.52318482398977</v>
      </c>
      <c r="Y57" s="83">
        <f t="shared" si="16"/>
        <v>520.08708602269473</v>
      </c>
      <c r="Z57" s="83">
        <f t="shared" si="16"/>
        <v>537.9300206502279</v>
      </c>
    </row>
    <row r="58" spans="1:26" x14ac:dyDescent="0.2">
      <c r="A58" s="72"/>
      <c r="B58" s="72"/>
      <c r="C58" s="84" t="s">
        <v>69</v>
      </c>
      <c r="D58" s="73">
        <f>COUNT(C50:C55)</f>
        <v>6</v>
      </c>
      <c r="E58" t="s">
        <v>70</v>
      </c>
      <c r="F58" s="77">
        <f>STDEV(F50:F55)/SQRT(6-1)</f>
        <v>631.36503368851049</v>
      </c>
      <c r="G58" s="77">
        <f>STDEV(G50:G55)/SQRT(6-1)</f>
        <v>3962.6752330286477</v>
      </c>
      <c r="I58" s="83">
        <f>STDEV(I50:I55)/SQRT(6-1)</f>
        <v>193.73839531046067</v>
      </c>
      <c r="J58" s="83">
        <f t="shared" ref="J58:Z58" si="17">STDEV(J50:J55)/SQRT(6-1)</f>
        <v>232.63995827890653</v>
      </c>
      <c r="K58" s="83">
        <f t="shared" si="17"/>
        <v>273.61592340633649</v>
      </c>
      <c r="L58" s="83">
        <f t="shared" si="17"/>
        <v>150.34166316176263</v>
      </c>
      <c r="M58" s="83">
        <f t="shared" si="17"/>
        <v>633.69722731946786</v>
      </c>
      <c r="N58" s="83">
        <f t="shared" si="17"/>
        <v>664.29578543151933</v>
      </c>
      <c r="O58" s="83">
        <f t="shared" si="17"/>
        <v>746.49250438212721</v>
      </c>
      <c r="P58" s="83">
        <f t="shared" si="17"/>
        <v>765.04164939752695</v>
      </c>
      <c r="Q58" s="83">
        <f t="shared" si="17"/>
        <v>801.49973497921394</v>
      </c>
      <c r="R58" s="83">
        <f t="shared" si="17"/>
        <v>800.06942477967152</v>
      </c>
      <c r="S58" s="83">
        <f t="shared" si="17"/>
        <v>573.65535831569923</v>
      </c>
      <c r="T58" s="83">
        <f t="shared" si="17"/>
        <v>431.20502971560722</v>
      </c>
      <c r="U58" s="83">
        <f t="shared" si="17"/>
        <v>472.0265163368162</v>
      </c>
      <c r="V58" s="83">
        <f t="shared" si="17"/>
        <v>428.95171775877367</v>
      </c>
      <c r="W58" s="83">
        <f t="shared" si="17"/>
        <v>339.33568028015424</v>
      </c>
      <c r="X58" s="83">
        <f t="shared" si="17"/>
        <v>223.39289804729054</v>
      </c>
      <c r="Y58" s="83">
        <f t="shared" si="17"/>
        <v>196.13381490006648</v>
      </c>
      <c r="Z58" s="83">
        <f t="shared" si="17"/>
        <v>279.64437391284207</v>
      </c>
    </row>
    <row r="59" spans="1:26" x14ac:dyDescent="0.2">
      <c r="A59" s="73"/>
    </row>
    <row r="60" spans="1:26" x14ac:dyDescent="0.2">
      <c r="A60" s="72">
        <v>1105</v>
      </c>
      <c r="B60" s="72" t="s">
        <v>87</v>
      </c>
      <c r="C60" s="71">
        <v>1</v>
      </c>
      <c r="D60" s="73" t="s">
        <v>82</v>
      </c>
      <c r="E60" s="73" t="s">
        <v>77</v>
      </c>
      <c r="F60" s="69">
        <f t="shared" ref="F60:F63" si="18">SUM(I60:K60)</f>
        <v>6990.669313272705</v>
      </c>
      <c r="G60" s="69">
        <f t="shared" ref="G60:G63" si="19">SUM(L60:Z60)</f>
        <v>70340.841485221259</v>
      </c>
      <c r="H60" s="78"/>
      <c r="I60" s="74">
        <v>3334.2575238140844</v>
      </c>
      <c r="J60" s="74">
        <v>2058.86471366774</v>
      </c>
      <c r="K60" s="74">
        <v>1597.5470757908806</v>
      </c>
      <c r="L60" s="74">
        <v>5970.750676728916</v>
      </c>
      <c r="M60" s="74">
        <v>14209.509672565855</v>
      </c>
      <c r="N60" s="74">
        <v>12122.410079095944</v>
      </c>
      <c r="O60" s="74">
        <v>10535.80411116297</v>
      </c>
      <c r="P60" s="74">
        <v>8813.6754552179991</v>
      </c>
      <c r="Q60" s="74">
        <v>6476.9949077652518</v>
      </c>
      <c r="R60" s="74">
        <v>4720.5737700314185</v>
      </c>
      <c r="S60" s="74">
        <v>1410.6417737469847</v>
      </c>
      <c r="T60" s="74">
        <v>1526.6995345536659</v>
      </c>
      <c r="U60" s="74">
        <v>1618.0756449405667</v>
      </c>
      <c r="V60" s="74">
        <v>902.51370348417481</v>
      </c>
      <c r="W60" s="74">
        <v>376.29751305017174</v>
      </c>
      <c r="X60" s="74">
        <v>813.48417531891619</v>
      </c>
      <c r="Y60" s="74">
        <v>152.56029665834279</v>
      </c>
      <c r="Z60" s="74">
        <v>690.85017090010035</v>
      </c>
    </row>
    <row r="61" spans="1:26" x14ac:dyDescent="0.2">
      <c r="A61" s="72">
        <v>1112</v>
      </c>
      <c r="B61" s="72" t="s">
        <v>63</v>
      </c>
      <c r="C61" s="71">
        <v>1</v>
      </c>
      <c r="D61" s="73" t="s">
        <v>82</v>
      </c>
      <c r="E61" s="73" t="s">
        <v>77</v>
      </c>
      <c r="F61" s="69">
        <f t="shared" si="18"/>
        <v>2766.6608862876901</v>
      </c>
      <c r="G61" s="69">
        <f t="shared" si="19"/>
        <v>119730.19466375354</v>
      </c>
      <c r="H61" s="78"/>
      <c r="I61" s="74">
        <v>1587.4033658790595</v>
      </c>
      <c r="J61" s="74">
        <v>1179.2575204086304</v>
      </c>
      <c r="K61" s="74">
        <v>0</v>
      </c>
      <c r="L61" s="74">
        <v>5570.8680224609498</v>
      </c>
      <c r="M61" s="74">
        <v>12541.387915515899</v>
      </c>
      <c r="N61" s="74">
        <v>11500.406865234376</v>
      </c>
      <c r="O61" s="74">
        <v>12288.709755859376</v>
      </c>
      <c r="P61" s="74">
        <v>13390.550097656251</v>
      </c>
      <c r="Q61" s="74">
        <v>12219.297558593749</v>
      </c>
      <c r="R61" s="74">
        <v>11180.514307785035</v>
      </c>
      <c r="S61" s="74">
        <v>7742.732237243652</v>
      </c>
      <c r="T61" s="74">
        <v>7737.7916667175286</v>
      </c>
      <c r="U61" s="74">
        <v>9357.1721432495124</v>
      </c>
      <c r="V61" s="74">
        <v>5572.2780526733532</v>
      </c>
      <c r="W61" s="74">
        <v>4893.2746533203199</v>
      </c>
      <c r="X61" s="74">
        <v>2571.5088906860292</v>
      </c>
      <c r="Y61" s="74">
        <v>1883.1350555419933</v>
      </c>
      <c r="Z61" s="74">
        <v>1280.5674412155154</v>
      </c>
    </row>
    <row r="62" spans="1:26" x14ac:dyDescent="0.2">
      <c r="A62" s="72">
        <v>1126</v>
      </c>
      <c r="B62" s="72" t="s">
        <v>88</v>
      </c>
      <c r="C62" s="71">
        <v>3</v>
      </c>
      <c r="D62" s="73" t="s">
        <v>82</v>
      </c>
      <c r="E62" s="73" t="s">
        <v>77</v>
      </c>
      <c r="F62" s="69">
        <f t="shared" si="18"/>
        <v>5983.7877310943622</v>
      </c>
      <c r="G62" s="69">
        <f t="shared" si="19"/>
        <v>110128.79167832382</v>
      </c>
      <c r="H62" s="78"/>
      <c r="I62" s="74">
        <v>2454.650761947632</v>
      </c>
      <c r="J62" s="74">
        <v>1805.8998280334472</v>
      </c>
      <c r="K62" s="74">
        <v>1723.2371411132824</v>
      </c>
      <c r="L62" s="74">
        <v>5830.7468969058991</v>
      </c>
      <c r="M62" s="74">
        <v>11862.353144531251</v>
      </c>
      <c r="N62" s="74">
        <v>11990.557412109376</v>
      </c>
      <c r="O62" s="74">
        <v>10648.411573562622</v>
      </c>
      <c r="P62" s="74">
        <v>9886.6790378570549</v>
      </c>
      <c r="Q62" s="74">
        <v>9443.7829031372057</v>
      </c>
      <c r="R62" s="74">
        <v>8236.1922138977188</v>
      </c>
      <c r="S62" s="74">
        <v>7341.7864392089969</v>
      </c>
      <c r="T62" s="74">
        <v>6947.7844130706917</v>
      </c>
      <c r="U62" s="74">
        <v>6494.5577848815919</v>
      </c>
      <c r="V62" s="74">
        <v>5726.7577319336078</v>
      </c>
      <c r="W62" s="74">
        <v>4537.9763403320321</v>
      </c>
      <c r="X62" s="74">
        <v>3898.3691990661559</v>
      </c>
      <c r="Y62" s="74">
        <v>3746.3846582031315</v>
      </c>
      <c r="Z62" s="74">
        <v>3536.4519296264712</v>
      </c>
    </row>
    <row r="63" spans="1:26" x14ac:dyDescent="0.2">
      <c r="A63" s="72">
        <v>1268</v>
      </c>
      <c r="B63" s="72" t="s">
        <v>80</v>
      </c>
      <c r="C63" s="71">
        <v>7</v>
      </c>
      <c r="D63" s="73" t="s">
        <v>82</v>
      </c>
      <c r="E63" s="73" t="s">
        <v>77</v>
      </c>
      <c r="F63" s="69">
        <f t="shared" si="18"/>
        <v>6596.9385608673037</v>
      </c>
      <c r="G63" s="69">
        <f t="shared" si="19"/>
        <v>76991.349603881899</v>
      </c>
      <c r="I63" s="74">
        <v>3868.8381140136662</v>
      </c>
      <c r="J63" s="74">
        <v>1837.9890902709969</v>
      </c>
      <c r="K63" s="74">
        <v>890.11135658264095</v>
      </c>
      <c r="L63" s="74">
        <v>867.10951446533181</v>
      </c>
      <c r="M63" s="74">
        <v>2831.5672805786135</v>
      </c>
      <c r="N63" s="74">
        <v>8737.2319604492204</v>
      </c>
      <c r="O63" s="74">
        <v>9127.7735485839967</v>
      </c>
      <c r="P63" s="74">
        <v>8445.5105419922002</v>
      </c>
      <c r="Q63" s="74">
        <v>8192.690625000012</v>
      </c>
      <c r="R63" s="74">
        <v>6602.833171997082</v>
      </c>
      <c r="S63" s="74">
        <v>3951.2653308105537</v>
      </c>
      <c r="T63" s="74">
        <v>3827.649232788086</v>
      </c>
      <c r="U63" s="74">
        <v>5369.4187683105465</v>
      </c>
      <c r="V63" s="74">
        <v>5127.7170098876895</v>
      </c>
      <c r="W63" s="74">
        <v>4239.7017559814394</v>
      </c>
      <c r="X63" s="74">
        <v>4038.6708483886837</v>
      </c>
      <c r="Y63" s="74">
        <v>2816.1050073242177</v>
      </c>
      <c r="Z63" s="74">
        <v>2816.10500732422</v>
      </c>
    </row>
    <row r="64" spans="1:26" x14ac:dyDescent="0.2">
      <c r="A64" s="72">
        <v>1548</v>
      </c>
      <c r="B64" s="72" t="s">
        <v>86</v>
      </c>
      <c r="C64" s="71">
        <v>8</v>
      </c>
      <c r="D64" s="73" t="s">
        <v>82</v>
      </c>
      <c r="E64" s="73" t="s">
        <v>77</v>
      </c>
      <c r="F64" s="69">
        <f>SUM(I64:K64)</f>
        <v>5345.4768043136737</v>
      </c>
      <c r="G64" s="69">
        <f>SUM(L64:Z64)</f>
        <v>97016.12756818776</v>
      </c>
      <c r="I64" s="74">
        <v>2819.5896008300911</v>
      </c>
      <c r="J64" s="74">
        <v>1190.4293191146853</v>
      </c>
      <c r="K64" s="74">
        <v>1335.4578843688971</v>
      </c>
      <c r="L64" s="74">
        <v>5683.7024917602666</v>
      </c>
      <c r="M64" s="74">
        <v>11726.955645961762</v>
      </c>
      <c r="N64" s="74">
        <v>11701.453188552856</v>
      </c>
      <c r="O64" s="74">
        <v>12664.776026000976</v>
      </c>
      <c r="P64" s="74">
        <v>11285.426343994141</v>
      </c>
      <c r="Q64" s="74">
        <v>7803.4794595336916</v>
      </c>
      <c r="R64" s="74">
        <v>5288.1420142364495</v>
      </c>
      <c r="S64" s="74">
        <v>5130.5773585510251</v>
      </c>
      <c r="T64" s="74">
        <v>5606.3862420654441</v>
      </c>
      <c r="U64" s="74">
        <v>5937.1006292724614</v>
      </c>
      <c r="V64" s="74">
        <v>4489.8435031127938</v>
      </c>
      <c r="W64" s="74">
        <v>4776.7044430542064</v>
      </c>
      <c r="X64" s="74">
        <v>2230.522417297364</v>
      </c>
      <c r="Y64" s="74">
        <v>1709.7278784942632</v>
      </c>
      <c r="Z64" s="74">
        <v>981.32992630004912</v>
      </c>
    </row>
    <row r="65" spans="1:26" x14ac:dyDescent="0.2">
      <c r="A65" s="72"/>
      <c r="B65" s="72"/>
      <c r="D65" s="73"/>
      <c r="E65" s="73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x14ac:dyDescent="0.2">
      <c r="A66" s="89"/>
      <c r="B66" s="89"/>
      <c r="E66" t="s">
        <v>68</v>
      </c>
      <c r="F66" s="77">
        <f>AVERAGE(F60:F64)</f>
        <v>5536.7066591671464</v>
      </c>
      <c r="G66" s="77">
        <f>AVERAGE(G60:G64)</f>
        <v>94841.460999873656</v>
      </c>
      <c r="H66" s="82"/>
      <c r="I66" s="83">
        <f>AVERAGE(I60:I64)</f>
        <v>2812.9478732969064</v>
      </c>
      <c r="J66" s="83">
        <f t="shared" ref="J66:Z66" si="20">AVERAGE(J60:J64)</f>
        <v>1614.4880942990999</v>
      </c>
      <c r="K66" s="83">
        <f t="shared" si="20"/>
        <v>1109.2706915711401</v>
      </c>
      <c r="L66" s="83">
        <f t="shared" si="20"/>
        <v>4784.6355204642723</v>
      </c>
      <c r="M66" s="83">
        <f t="shared" si="20"/>
        <v>10634.354731830676</v>
      </c>
      <c r="N66" s="83">
        <f t="shared" si="20"/>
        <v>11210.411901088355</v>
      </c>
      <c r="O66" s="83">
        <f t="shared" si="20"/>
        <v>11053.095003033986</v>
      </c>
      <c r="P66" s="83">
        <f t="shared" si="20"/>
        <v>10364.368295343529</v>
      </c>
      <c r="Q66" s="83">
        <f t="shared" si="20"/>
        <v>8827.2490908059826</v>
      </c>
      <c r="R66" s="83">
        <f t="shared" si="20"/>
        <v>7205.651095589541</v>
      </c>
      <c r="S66" s="83">
        <f t="shared" si="20"/>
        <v>5115.4006279122423</v>
      </c>
      <c r="T66" s="83">
        <f t="shared" si="20"/>
        <v>5129.262217839083</v>
      </c>
      <c r="U66" s="83">
        <f t="shared" si="20"/>
        <v>5755.2649941309373</v>
      </c>
      <c r="V66" s="83">
        <f t="shared" si="20"/>
        <v>4363.8220002183243</v>
      </c>
      <c r="W66" s="83">
        <f t="shared" si="20"/>
        <v>3764.7909411476344</v>
      </c>
      <c r="X66" s="83">
        <f t="shared" si="20"/>
        <v>2710.5111061514299</v>
      </c>
      <c r="Y66" s="83">
        <f t="shared" si="20"/>
        <v>2061.5825792443898</v>
      </c>
      <c r="Z66" s="83">
        <f t="shared" si="20"/>
        <v>1861.0608950732712</v>
      </c>
    </row>
    <row r="67" spans="1:26" x14ac:dyDescent="0.2">
      <c r="A67" s="89"/>
      <c r="B67" s="89"/>
      <c r="C67" s="84" t="s">
        <v>69</v>
      </c>
      <c r="D67" s="73">
        <f>COUNT(C60:C64)</f>
        <v>5</v>
      </c>
      <c r="E67" t="s">
        <v>70</v>
      </c>
      <c r="F67" s="77">
        <f>STDEV(F60:F64)/SQRT(7)</f>
        <v>630.97721860128104</v>
      </c>
      <c r="G67" s="77">
        <f>STDEV(G60:G64)/SQRT(7)</f>
        <v>7965.971268012152</v>
      </c>
      <c r="I67" s="83">
        <f>STDEV(I60:I64)/SQRT(4)</f>
        <v>434.24130851773748</v>
      </c>
      <c r="J67" s="83">
        <f t="shared" ref="J67:Z67" si="21">STDEV(J60:J64)/SQRT(4)</f>
        <v>202.0694843539365</v>
      </c>
      <c r="K67" s="83">
        <f t="shared" si="21"/>
        <v>348.661866644025</v>
      </c>
      <c r="L67" s="83">
        <f t="shared" si="21"/>
        <v>1097.5743468437183</v>
      </c>
      <c r="M67" s="83">
        <f t="shared" si="21"/>
        <v>2236.1204865026798</v>
      </c>
      <c r="N67" s="83">
        <f t="shared" si="21"/>
        <v>701.88163794991408</v>
      </c>
      <c r="O67" s="83">
        <f t="shared" si="21"/>
        <v>718.61328199954914</v>
      </c>
      <c r="P67" s="83">
        <f t="shared" si="21"/>
        <v>1009.9806501353052</v>
      </c>
      <c r="Q67" s="83">
        <f t="shared" si="21"/>
        <v>1085.7189489835425</v>
      </c>
      <c r="R67" s="83">
        <f t="shared" si="21"/>
        <v>1300.8985450513603</v>
      </c>
      <c r="S67" s="83">
        <f t="shared" si="21"/>
        <v>1297.6022275904288</v>
      </c>
      <c r="T67" s="83">
        <f t="shared" si="21"/>
        <v>1250.2937266039735</v>
      </c>
      <c r="U67" s="83">
        <f t="shared" si="21"/>
        <v>1387.8618032915051</v>
      </c>
      <c r="V67" s="83">
        <f t="shared" si="21"/>
        <v>996.8084059114517</v>
      </c>
      <c r="W67" s="83">
        <f t="shared" si="21"/>
        <v>955.33659250933636</v>
      </c>
      <c r="X67" s="83">
        <f t="shared" si="21"/>
        <v>662.54420057451216</v>
      </c>
      <c r="Y67" s="83">
        <f t="shared" si="21"/>
        <v>671.18707639453498</v>
      </c>
      <c r="Z67" s="83">
        <f t="shared" si="21"/>
        <v>622.46168262425613</v>
      </c>
    </row>
    <row r="69" spans="1:26" x14ac:dyDescent="0.2">
      <c r="A69" s="72"/>
      <c r="B69" s="72"/>
      <c r="D69" s="73"/>
      <c r="E69" s="73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2" spans="1:26" ht="34" x14ac:dyDescent="0.4">
      <c r="A72" s="7" t="s">
        <v>17</v>
      </c>
    </row>
    <row r="73" spans="1:26" s="9" customFormat="1" ht="24" x14ac:dyDescent="0.3">
      <c r="A73" s="8" t="s">
        <v>89</v>
      </c>
    </row>
    <row r="74" spans="1:26" x14ac:dyDescent="0.2">
      <c r="C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ht="24" x14ac:dyDescent="0.3">
      <c r="A75" s="4"/>
      <c r="C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x14ac:dyDescent="0.2">
      <c r="A76" s="90" t="s">
        <v>21</v>
      </c>
      <c r="B76" s="90"/>
      <c r="C76" s="90"/>
      <c r="D76" s="90"/>
      <c r="E76" s="90"/>
      <c r="F76" s="90"/>
      <c r="G76" s="90"/>
      <c r="H76" s="90"/>
      <c r="I76" s="90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ht="33" thickBot="1" x14ac:dyDescent="0.25">
      <c r="A77" s="91" t="s">
        <v>90</v>
      </c>
      <c r="B77" s="91" t="s">
        <v>91</v>
      </c>
      <c r="C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ht="36" thickTop="1" thickBot="1" x14ac:dyDescent="0.25">
      <c r="A78" s="92" t="s">
        <v>22</v>
      </c>
      <c r="B78" s="93" t="s">
        <v>23</v>
      </c>
      <c r="C78" s="94" t="s">
        <v>24</v>
      </c>
      <c r="D78" s="94" t="s">
        <v>25</v>
      </c>
      <c r="E78" s="94" t="s">
        <v>26</v>
      </c>
      <c r="F78" s="94" t="s">
        <v>27</v>
      </c>
      <c r="G78" s="94" t="s">
        <v>28</v>
      </c>
      <c r="H78" s="94" t="s">
        <v>29</v>
      </c>
      <c r="I78" s="95" t="s">
        <v>92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ht="33" thickTop="1" x14ac:dyDescent="0.2">
      <c r="A79" s="96" t="s">
        <v>32</v>
      </c>
      <c r="B79" s="97" t="s">
        <v>93</v>
      </c>
      <c r="C79" s="98">
        <v>5</v>
      </c>
      <c r="D79" s="99">
        <v>11831971091.885096</v>
      </c>
      <c r="E79" s="99">
        <v>34.69657094206103</v>
      </c>
      <c r="F79" s="100">
        <v>3.643490298264419E-11</v>
      </c>
      <c r="G79" s="100">
        <v>0.86103035893421909</v>
      </c>
      <c r="H79" s="99">
        <v>173.48285471030516</v>
      </c>
      <c r="I79" s="101">
        <v>1</v>
      </c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x14ac:dyDescent="0.2">
      <c r="A80" s="102" t="s">
        <v>43</v>
      </c>
      <c r="B80" s="103">
        <v>82146123614.1259</v>
      </c>
      <c r="C80" s="104">
        <v>1</v>
      </c>
      <c r="D80" s="105">
        <v>82146123614.1259</v>
      </c>
      <c r="E80" s="105">
        <v>240.88875669647499</v>
      </c>
      <c r="F80" s="106">
        <v>2.7726169388088968E-15</v>
      </c>
      <c r="G80" s="106">
        <v>0.89586771740104132</v>
      </c>
      <c r="H80" s="105">
        <v>240.88875669647501</v>
      </c>
      <c r="I80" s="107">
        <v>1</v>
      </c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x14ac:dyDescent="0.2">
      <c r="A81" s="102" t="s">
        <v>46</v>
      </c>
      <c r="B81" s="103">
        <v>288444204.12604105</v>
      </c>
      <c r="C81" s="104">
        <v>1</v>
      </c>
      <c r="D81" s="105">
        <v>288444204.12604105</v>
      </c>
      <c r="E81" s="106">
        <v>0.8458459468473073</v>
      </c>
      <c r="F81" s="106">
        <v>0.3655860385165195</v>
      </c>
      <c r="G81" s="106">
        <v>2.9322972479500244E-2</v>
      </c>
      <c r="H81" s="106">
        <v>0.84584594684730741</v>
      </c>
      <c r="I81" s="108">
        <v>0.14416420972614585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x14ac:dyDescent="0.2">
      <c r="A82" s="109" t="s">
        <v>94</v>
      </c>
      <c r="B82" s="110">
        <v>56679405213.339249</v>
      </c>
      <c r="C82" s="111">
        <v>2</v>
      </c>
      <c r="D82" s="112">
        <v>28339702606.669624</v>
      </c>
      <c r="E82" s="112">
        <v>83.104538908450337</v>
      </c>
      <c r="F82" s="113">
        <v>1.6766371084817674E-12</v>
      </c>
      <c r="G82" s="113">
        <v>0.85582548295503336</v>
      </c>
      <c r="H82" s="112">
        <v>166.2090778169007</v>
      </c>
      <c r="I82" s="114">
        <v>1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ht="32" x14ac:dyDescent="0.2">
      <c r="A83" s="102" t="s">
        <v>95</v>
      </c>
      <c r="B83" s="103">
        <v>663537906.05484188</v>
      </c>
      <c r="C83" s="104">
        <v>2</v>
      </c>
      <c r="D83" s="105">
        <v>331768953.02742094</v>
      </c>
      <c r="E83" s="106">
        <v>0.972893267376571</v>
      </c>
      <c r="F83" s="106">
        <v>0.39040223621124759</v>
      </c>
      <c r="G83" s="106">
        <v>6.4976972052311538E-2</v>
      </c>
      <c r="H83" s="105">
        <v>1.945786534753142</v>
      </c>
      <c r="I83" s="108">
        <v>0.20175687544418652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x14ac:dyDescent="0.2">
      <c r="A84" s="102" t="s">
        <v>47</v>
      </c>
      <c r="B84" s="103">
        <v>9548355401.6333351</v>
      </c>
      <c r="C84" s="104">
        <v>28</v>
      </c>
      <c r="D84" s="105">
        <v>341012692.91547626</v>
      </c>
      <c r="E84" s="115"/>
      <c r="F84" s="115"/>
      <c r="G84" s="115"/>
      <c r="H84" s="115"/>
      <c r="I84" s="116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x14ac:dyDescent="0.2">
      <c r="A85" s="102" t="s">
        <v>48</v>
      </c>
      <c r="B85" s="103">
        <v>151588789790</v>
      </c>
      <c r="C85" s="104">
        <v>34</v>
      </c>
      <c r="D85" s="115"/>
      <c r="E85" s="115"/>
      <c r="F85" s="115"/>
      <c r="G85" s="115"/>
      <c r="H85" s="115"/>
      <c r="I85" s="116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ht="33" thickBot="1" x14ac:dyDescent="0.25">
      <c r="A86" s="117" t="s">
        <v>49</v>
      </c>
      <c r="B86" s="118">
        <v>68708210861.058815</v>
      </c>
      <c r="C86" s="119">
        <v>33</v>
      </c>
      <c r="D86" s="120"/>
      <c r="E86" s="120"/>
      <c r="F86" s="120"/>
      <c r="G86" s="120"/>
      <c r="H86" s="120"/>
      <c r="I86" s="121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ht="17" thickTop="1" x14ac:dyDescent="0.2">
      <c r="A87" s="122"/>
      <c r="B87" s="122"/>
      <c r="C87" s="122"/>
      <c r="D87" s="122"/>
      <c r="E87" s="122"/>
      <c r="F87" s="122"/>
      <c r="G87" s="122"/>
      <c r="H87" s="122"/>
      <c r="I87" s="122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x14ac:dyDescent="0.2">
      <c r="C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x14ac:dyDescent="0.2">
      <c r="C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9" customFormat="1" ht="24" x14ac:dyDescent="0.3">
      <c r="A90" s="8" t="s">
        <v>96</v>
      </c>
    </row>
    <row r="91" spans="1:26" x14ac:dyDescent="0.2">
      <c r="C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ht="24" x14ac:dyDescent="0.3">
      <c r="A92" s="8" t="s">
        <v>97</v>
      </c>
      <c r="C92"/>
      <c r="F92"/>
      <c r="G92"/>
      <c r="H92"/>
      <c r="I92"/>
      <c r="J92"/>
      <c r="K92"/>
      <c r="L92"/>
      <c r="M92" s="8" t="s">
        <v>98</v>
      </c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x14ac:dyDescent="0.2">
      <c r="C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x14ac:dyDescent="0.2">
      <c r="A94" s="123" t="s">
        <v>99</v>
      </c>
      <c r="B94" s="123"/>
      <c r="C94" s="123"/>
      <c r="D94" s="123"/>
      <c r="E94" s="123"/>
      <c r="F94" s="123"/>
      <c r="G94" s="123"/>
      <c r="H94" s="123"/>
      <c r="I94" s="123"/>
      <c r="J94" s="123"/>
      <c r="K94"/>
      <c r="L94"/>
      <c r="M94" s="123" t="s">
        <v>99</v>
      </c>
      <c r="N94" s="123"/>
      <c r="O94" s="123"/>
      <c r="P94" s="123"/>
      <c r="Q94" s="123"/>
      <c r="R94" s="123"/>
      <c r="S94" s="123"/>
      <c r="T94" s="123"/>
      <c r="U94" s="123"/>
      <c r="V94" s="123"/>
      <c r="W94"/>
      <c r="X94"/>
      <c r="Y94"/>
      <c r="Z94"/>
    </row>
    <row r="95" spans="1:26" ht="17" thickBot="1" x14ac:dyDescent="0.25">
      <c r="A95" s="124" t="s">
        <v>100</v>
      </c>
      <c r="B95" s="124" t="s">
        <v>101</v>
      </c>
      <c r="C95"/>
      <c r="F95"/>
      <c r="G95"/>
      <c r="H95"/>
      <c r="I95"/>
      <c r="J95"/>
      <c r="K95"/>
      <c r="L95"/>
      <c r="M95" s="124" t="s">
        <v>100</v>
      </c>
      <c r="N95" s="124" t="s">
        <v>101</v>
      </c>
      <c r="O95"/>
      <c r="P95"/>
      <c r="Q95"/>
      <c r="R95"/>
      <c r="S95"/>
      <c r="T95"/>
      <c r="U95"/>
      <c r="V95"/>
      <c r="W95"/>
      <c r="X95"/>
      <c r="Y95"/>
      <c r="Z95"/>
    </row>
    <row r="96" spans="1:26" ht="32" customHeight="1" thickTop="1" thickBot="1" x14ac:dyDescent="0.25">
      <c r="A96" s="125" t="s">
        <v>22</v>
      </c>
      <c r="B96" s="126"/>
      <c r="C96" s="127" t="s">
        <v>23</v>
      </c>
      <c r="D96" s="128" t="s">
        <v>24</v>
      </c>
      <c r="E96" s="128" t="s">
        <v>25</v>
      </c>
      <c r="F96" s="128" t="s">
        <v>26</v>
      </c>
      <c r="G96" s="128" t="s">
        <v>27</v>
      </c>
      <c r="H96" s="128" t="s">
        <v>28</v>
      </c>
      <c r="I96" s="128" t="s">
        <v>29</v>
      </c>
      <c r="J96" s="129" t="s">
        <v>92</v>
      </c>
      <c r="K96"/>
      <c r="L96"/>
      <c r="M96" s="125" t="s">
        <v>22</v>
      </c>
      <c r="N96" s="126"/>
      <c r="O96" s="127" t="s">
        <v>23</v>
      </c>
      <c r="P96" s="128" t="s">
        <v>24</v>
      </c>
      <c r="Q96" s="128" t="s">
        <v>25</v>
      </c>
      <c r="R96" s="128" t="s">
        <v>26</v>
      </c>
      <c r="S96" s="128" t="s">
        <v>27</v>
      </c>
      <c r="T96" s="128" t="s">
        <v>28</v>
      </c>
      <c r="U96" s="128" t="s">
        <v>29</v>
      </c>
      <c r="V96" s="129" t="s">
        <v>92</v>
      </c>
      <c r="W96"/>
      <c r="X96"/>
      <c r="Y96"/>
      <c r="Z96"/>
    </row>
    <row r="97" spans="1:26" ht="17" thickTop="1" x14ac:dyDescent="0.2">
      <c r="A97" s="130" t="s">
        <v>102</v>
      </c>
      <c r="B97" s="131" t="s">
        <v>103</v>
      </c>
      <c r="C97" s="132">
        <v>543299538.91111112</v>
      </c>
      <c r="D97" s="133">
        <v>14</v>
      </c>
      <c r="E97" s="134">
        <v>38807109.922222219</v>
      </c>
      <c r="F97" s="134">
        <v>20.525788129064338</v>
      </c>
      <c r="G97" s="135">
        <v>2.4941472643737578E-27</v>
      </c>
      <c r="H97" s="135">
        <v>0.6724081305380365</v>
      </c>
      <c r="I97" s="134">
        <v>287.36103380690076</v>
      </c>
      <c r="J97" s="136">
        <v>1</v>
      </c>
      <c r="K97"/>
      <c r="L97"/>
      <c r="M97" s="130" t="s">
        <v>102</v>
      </c>
      <c r="N97" s="131" t="s">
        <v>103</v>
      </c>
      <c r="O97" s="132">
        <v>1412476281.368484</v>
      </c>
      <c r="P97" s="133">
        <v>14</v>
      </c>
      <c r="Q97" s="134">
        <v>100891162.95489171</v>
      </c>
      <c r="R97" s="134">
        <v>20.448229445528664</v>
      </c>
      <c r="S97" s="135">
        <v>5.164453630674401E-26</v>
      </c>
      <c r="T97" s="135">
        <v>0.69437890937899716</v>
      </c>
      <c r="U97" s="134">
        <v>286.27521223740132</v>
      </c>
      <c r="V97" s="136">
        <v>1</v>
      </c>
      <c r="W97"/>
      <c r="X97"/>
      <c r="Y97"/>
      <c r="Z97"/>
    </row>
    <row r="98" spans="1:26" x14ac:dyDescent="0.2">
      <c r="A98" s="137"/>
      <c r="B98" s="138" t="s">
        <v>104</v>
      </c>
      <c r="C98" s="139">
        <v>543299538.91111112</v>
      </c>
      <c r="D98" s="140">
        <v>2.3668004014824575</v>
      </c>
      <c r="E98" s="140">
        <v>229550214.10796309</v>
      </c>
      <c r="F98" s="140">
        <v>20.525788129064342</v>
      </c>
      <c r="G98" s="141">
        <v>2.9607879206311119E-6</v>
      </c>
      <c r="H98" s="141">
        <v>0.6724081305380365</v>
      </c>
      <c r="I98" s="140">
        <v>48.580443584613342</v>
      </c>
      <c r="J98" s="142">
        <v>0.99997313997165993</v>
      </c>
      <c r="K98"/>
      <c r="L98"/>
      <c r="M98" s="137"/>
      <c r="N98" s="138" t="s">
        <v>104</v>
      </c>
      <c r="O98" s="139">
        <v>1412476281.368484</v>
      </c>
      <c r="P98" s="140">
        <v>2.5070934020925457</v>
      </c>
      <c r="Q98" s="140">
        <v>563391966.2464751</v>
      </c>
      <c r="R98" s="140">
        <v>20.448229445528661</v>
      </c>
      <c r="S98" s="141">
        <v>2.9606763562328939E-6</v>
      </c>
      <c r="T98" s="141">
        <v>0.69437890937899716</v>
      </c>
      <c r="U98" s="140">
        <v>51.265621127359424</v>
      </c>
      <c r="V98" s="142">
        <v>0.99998204416567915</v>
      </c>
      <c r="W98"/>
      <c r="X98"/>
      <c r="Y98"/>
      <c r="Z98"/>
    </row>
    <row r="99" spans="1:26" x14ac:dyDescent="0.2">
      <c r="A99" s="143"/>
      <c r="B99" s="144" t="s">
        <v>105</v>
      </c>
      <c r="C99" s="145">
        <v>543299538.91111112</v>
      </c>
      <c r="D99" s="146">
        <v>3.4587861193773835</v>
      </c>
      <c r="E99" s="146">
        <v>157078096.23363197</v>
      </c>
      <c r="F99" s="146">
        <v>20.525788129064338</v>
      </c>
      <c r="G99" s="147">
        <v>2.8705522313222582E-8</v>
      </c>
      <c r="H99" s="147">
        <v>0.6724081305380365</v>
      </c>
      <c r="I99" s="146">
        <v>70.994311070088813</v>
      </c>
      <c r="J99" s="148">
        <v>0.99999990284807694</v>
      </c>
      <c r="K99"/>
      <c r="L99"/>
      <c r="M99" s="143"/>
      <c r="N99" s="144" t="s">
        <v>105</v>
      </c>
      <c r="O99" s="145">
        <v>1412476281.368484</v>
      </c>
      <c r="P99" s="146">
        <v>3.9393801585350587</v>
      </c>
      <c r="Q99" s="146">
        <v>358552925.72061461</v>
      </c>
      <c r="R99" s="146">
        <v>20.448229445528664</v>
      </c>
      <c r="S99" s="147">
        <v>9.3092886457582238E-9</v>
      </c>
      <c r="T99" s="147">
        <v>0.69437890937899716</v>
      </c>
      <c r="U99" s="146">
        <v>80.55334935488797</v>
      </c>
      <c r="V99" s="148">
        <v>0.99999998819963276</v>
      </c>
      <c r="W99"/>
      <c r="X99"/>
      <c r="Y99"/>
      <c r="Z99"/>
    </row>
    <row r="100" spans="1:26" x14ac:dyDescent="0.2">
      <c r="A100" s="143"/>
      <c r="B100" s="144" t="s">
        <v>106</v>
      </c>
      <c r="C100" s="145">
        <v>543299538.91111112</v>
      </c>
      <c r="D100" s="146">
        <v>1</v>
      </c>
      <c r="E100" s="146">
        <v>543299538.91111112</v>
      </c>
      <c r="F100" s="146">
        <v>20.525788129064338</v>
      </c>
      <c r="G100" s="147">
        <v>1.0904822036922829E-3</v>
      </c>
      <c r="H100" s="147">
        <v>0.6724081305380365</v>
      </c>
      <c r="I100" s="146">
        <v>20.525788129064338</v>
      </c>
      <c r="J100" s="148">
        <v>0.98230402756729118</v>
      </c>
      <c r="K100"/>
      <c r="L100"/>
      <c r="M100" s="143"/>
      <c r="N100" s="144" t="s">
        <v>106</v>
      </c>
      <c r="O100" s="145">
        <v>1412476281.368484</v>
      </c>
      <c r="P100" s="146">
        <v>1</v>
      </c>
      <c r="Q100" s="146">
        <v>1412476281.368484</v>
      </c>
      <c r="R100" s="146">
        <v>20.448229445528664</v>
      </c>
      <c r="S100" s="147">
        <v>1.4427075092550183E-3</v>
      </c>
      <c r="T100" s="147">
        <v>0.69437890937899716</v>
      </c>
      <c r="U100" s="146">
        <v>20.448229445528664</v>
      </c>
      <c r="V100" s="148">
        <v>0.97942159710301657</v>
      </c>
      <c r="W100"/>
      <c r="X100"/>
      <c r="Y100"/>
      <c r="Z100"/>
    </row>
    <row r="101" spans="1:26" x14ac:dyDescent="0.2">
      <c r="A101" s="143" t="s">
        <v>107</v>
      </c>
      <c r="B101" s="149" t="s">
        <v>103</v>
      </c>
      <c r="C101" s="150">
        <v>20757470.977777775</v>
      </c>
      <c r="D101" s="151">
        <v>14</v>
      </c>
      <c r="E101" s="152">
        <v>1482676.4984126983</v>
      </c>
      <c r="F101" s="153">
        <v>0.78421463828036975</v>
      </c>
      <c r="G101" s="153">
        <v>0.6847964744984314</v>
      </c>
      <c r="H101" s="153">
        <v>7.2718752786750829E-2</v>
      </c>
      <c r="I101" s="152">
        <v>10.979004935925175</v>
      </c>
      <c r="J101" s="154">
        <v>0.47902023531009286</v>
      </c>
      <c r="K101"/>
      <c r="L101"/>
      <c r="M101" s="143" t="s">
        <v>107</v>
      </c>
      <c r="N101" s="155" t="s">
        <v>103</v>
      </c>
      <c r="O101" s="156">
        <v>114905291.6230303</v>
      </c>
      <c r="P101" s="157">
        <v>14</v>
      </c>
      <c r="Q101" s="158">
        <v>8207520.8302164506</v>
      </c>
      <c r="R101" s="158">
        <v>1.6634684763249097</v>
      </c>
      <c r="S101" s="159">
        <v>7.1467805104894977E-2</v>
      </c>
      <c r="T101" s="159">
        <v>0.15599694227240896</v>
      </c>
      <c r="U101" s="158">
        <v>23.288558668548735</v>
      </c>
      <c r="V101" s="160">
        <v>0.86883705971531089</v>
      </c>
      <c r="W101"/>
      <c r="X101"/>
      <c r="Y101"/>
      <c r="Z101"/>
    </row>
    <row r="102" spans="1:26" x14ac:dyDescent="0.2">
      <c r="A102" s="137"/>
      <c r="B102" s="138" t="s">
        <v>104</v>
      </c>
      <c r="C102" s="139">
        <v>20757470.977777775</v>
      </c>
      <c r="D102" s="140">
        <v>2.3668004014824575</v>
      </c>
      <c r="E102" s="140">
        <v>8770266.7976464033</v>
      </c>
      <c r="F102" s="141">
        <v>0.78421463828036964</v>
      </c>
      <c r="G102" s="141">
        <v>0.48753238192287296</v>
      </c>
      <c r="H102" s="141">
        <v>7.2718752786750829E-2</v>
      </c>
      <c r="I102" s="140">
        <v>1.8560795207303991</v>
      </c>
      <c r="J102" s="142">
        <v>0.17725624961235509</v>
      </c>
      <c r="K102"/>
      <c r="L102"/>
      <c r="M102" s="137"/>
      <c r="N102" s="138" t="s">
        <v>104</v>
      </c>
      <c r="O102" s="139">
        <v>114905291.6230303</v>
      </c>
      <c r="P102" s="140">
        <v>2.5070934020925457</v>
      </c>
      <c r="Q102" s="140">
        <v>45832074.515901402</v>
      </c>
      <c r="R102" s="140">
        <v>1.6634684763249095</v>
      </c>
      <c r="S102" s="141">
        <v>0.20780329553359508</v>
      </c>
      <c r="T102" s="141">
        <v>0.15599694227240896</v>
      </c>
      <c r="U102" s="140">
        <v>4.1704708415831204</v>
      </c>
      <c r="V102" s="142">
        <v>0.34655902228951385</v>
      </c>
      <c r="W102"/>
      <c r="X102"/>
      <c r="Y102"/>
      <c r="Z102"/>
    </row>
    <row r="103" spans="1:26" x14ac:dyDescent="0.2">
      <c r="A103" s="143"/>
      <c r="B103" s="144" t="s">
        <v>105</v>
      </c>
      <c r="C103" s="145">
        <v>20757470.977777775</v>
      </c>
      <c r="D103" s="146">
        <v>3.4587861193773835</v>
      </c>
      <c r="E103" s="146">
        <v>6001374.5462568039</v>
      </c>
      <c r="F103" s="147">
        <v>0.78421463828036964</v>
      </c>
      <c r="G103" s="147">
        <v>0.52697233121831988</v>
      </c>
      <c r="H103" s="147">
        <v>7.2718752786750829E-2</v>
      </c>
      <c r="I103" s="146">
        <v>2.7124307054966983</v>
      </c>
      <c r="J103" s="148">
        <v>0.2123750984845364</v>
      </c>
      <c r="K103"/>
      <c r="L103"/>
      <c r="M103" s="143"/>
      <c r="N103" s="144" t="s">
        <v>105</v>
      </c>
      <c r="O103" s="145">
        <v>114905291.6230303</v>
      </c>
      <c r="P103" s="146">
        <v>3.9393801585350587</v>
      </c>
      <c r="Q103" s="146">
        <v>29168368.372388881</v>
      </c>
      <c r="R103" s="146">
        <v>1.6634684763249097</v>
      </c>
      <c r="S103" s="147">
        <v>0.18091598202756307</v>
      </c>
      <c r="T103" s="147">
        <v>0.15599694227240896</v>
      </c>
      <c r="U103" s="146">
        <v>6.5530347099828949</v>
      </c>
      <c r="V103" s="148">
        <v>0.45481229357632391</v>
      </c>
      <c r="W103"/>
      <c r="X103"/>
      <c r="Y103"/>
      <c r="Z103"/>
    </row>
    <row r="104" spans="1:26" x14ac:dyDescent="0.2">
      <c r="A104" s="143"/>
      <c r="B104" s="144" t="s">
        <v>106</v>
      </c>
      <c r="C104" s="145">
        <v>20757470.977777775</v>
      </c>
      <c r="D104" s="146">
        <v>1</v>
      </c>
      <c r="E104" s="146">
        <v>20757470.977777775</v>
      </c>
      <c r="F104" s="147">
        <v>0.78421463828036964</v>
      </c>
      <c r="G104" s="147">
        <v>0.39665015660078717</v>
      </c>
      <c r="H104" s="147">
        <v>7.2718752786750829E-2</v>
      </c>
      <c r="I104" s="147">
        <v>0.78421463828036975</v>
      </c>
      <c r="J104" s="148">
        <v>0.12652036476491813</v>
      </c>
      <c r="K104"/>
      <c r="L104"/>
      <c r="M104" s="143"/>
      <c r="N104" s="144" t="s">
        <v>106</v>
      </c>
      <c r="O104" s="145">
        <v>114905291.6230303</v>
      </c>
      <c r="P104" s="146">
        <v>1</v>
      </c>
      <c r="Q104" s="146">
        <v>114905291.6230303</v>
      </c>
      <c r="R104" s="146">
        <v>1.6634684763249097</v>
      </c>
      <c r="S104" s="147">
        <v>0.2292903821140676</v>
      </c>
      <c r="T104" s="147">
        <v>0.15599694227240896</v>
      </c>
      <c r="U104" s="146">
        <v>1.6634684763249097</v>
      </c>
      <c r="V104" s="148">
        <v>0.21141353776147853</v>
      </c>
      <c r="W104"/>
      <c r="X104"/>
      <c r="Y104"/>
      <c r="Z104"/>
    </row>
    <row r="105" spans="1:26" x14ac:dyDescent="0.2">
      <c r="A105" s="143" t="s">
        <v>108</v>
      </c>
      <c r="B105" s="138" t="s">
        <v>103</v>
      </c>
      <c r="C105" s="139">
        <v>264691195.04444441</v>
      </c>
      <c r="D105" s="161">
        <v>140</v>
      </c>
      <c r="E105" s="140">
        <v>1890651.3931746029</v>
      </c>
      <c r="F105" s="162"/>
      <c r="G105" s="162"/>
      <c r="H105" s="162"/>
      <c r="I105" s="162"/>
      <c r="J105" s="163"/>
      <c r="K105"/>
      <c r="L105"/>
      <c r="M105" s="143" t="s">
        <v>108</v>
      </c>
      <c r="N105" s="138" t="s">
        <v>103</v>
      </c>
      <c r="O105" s="139">
        <v>621681528.27999997</v>
      </c>
      <c r="P105" s="161">
        <v>126</v>
      </c>
      <c r="Q105" s="140">
        <v>4933980.3831746029</v>
      </c>
      <c r="R105" s="162"/>
      <c r="S105" s="162"/>
      <c r="T105" s="162"/>
      <c r="U105" s="162"/>
      <c r="V105" s="163"/>
      <c r="W105"/>
      <c r="X105"/>
      <c r="Y105"/>
      <c r="Z105"/>
    </row>
    <row r="106" spans="1:26" x14ac:dyDescent="0.2">
      <c r="A106" s="137"/>
      <c r="B106" s="138" t="s">
        <v>104</v>
      </c>
      <c r="C106" s="139">
        <v>264691195.04444441</v>
      </c>
      <c r="D106" s="140">
        <v>23.668004014824575</v>
      </c>
      <c r="E106" s="140">
        <v>11183503.048193406</v>
      </c>
      <c r="F106" s="162"/>
      <c r="G106" s="162"/>
      <c r="H106" s="162"/>
      <c r="I106" s="162"/>
      <c r="J106" s="163"/>
      <c r="K106"/>
      <c r="L106"/>
      <c r="M106" s="137"/>
      <c r="N106" s="138" t="s">
        <v>104</v>
      </c>
      <c r="O106" s="139">
        <v>621681528.27999997</v>
      </c>
      <c r="P106" s="140">
        <v>22.563840618832909</v>
      </c>
      <c r="Q106" s="140">
        <v>27552114.854113687</v>
      </c>
      <c r="R106" s="162"/>
      <c r="S106" s="162"/>
      <c r="T106" s="162"/>
      <c r="U106" s="162"/>
      <c r="V106" s="163"/>
      <c r="W106"/>
      <c r="X106"/>
      <c r="Y106"/>
      <c r="Z106"/>
    </row>
    <row r="107" spans="1:26" x14ac:dyDescent="0.2">
      <c r="A107" s="137"/>
      <c r="B107" s="138" t="s">
        <v>105</v>
      </c>
      <c r="C107" s="139">
        <v>264691195.04444441</v>
      </c>
      <c r="D107" s="140">
        <v>34.587861193773833</v>
      </c>
      <c r="E107" s="140">
        <v>7652719.3619040987</v>
      </c>
      <c r="F107" s="162"/>
      <c r="G107" s="162"/>
      <c r="H107" s="162"/>
      <c r="I107" s="162"/>
      <c r="J107" s="163"/>
      <c r="K107"/>
      <c r="L107"/>
      <c r="M107" s="137"/>
      <c r="N107" s="138" t="s">
        <v>105</v>
      </c>
      <c r="O107" s="139">
        <v>621681528.27999997</v>
      </c>
      <c r="P107" s="140">
        <v>35.454421426815529</v>
      </c>
      <c r="Q107" s="140">
        <v>17534668.547990985</v>
      </c>
      <c r="R107" s="162"/>
      <c r="S107" s="162"/>
      <c r="T107" s="162"/>
      <c r="U107" s="162"/>
      <c r="V107" s="163"/>
      <c r="W107"/>
      <c r="X107"/>
      <c r="Y107"/>
      <c r="Z107"/>
    </row>
    <row r="108" spans="1:26" ht="17" thickBot="1" x14ac:dyDescent="0.25">
      <c r="A108" s="164"/>
      <c r="B108" s="165" t="s">
        <v>106</v>
      </c>
      <c r="C108" s="166">
        <v>264691195.04444441</v>
      </c>
      <c r="D108" s="167">
        <v>10</v>
      </c>
      <c r="E108" s="167">
        <v>26469119.504444443</v>
      </c>
      <c r="F108" s="168"/>
      <c r="G108" s="168"/>
      <c r="H108" s="168"/>
      <c r="I108" s="168"/>
      <c r="J108" s="169"/>
      <c r="K108"/>
      <c r="L108"/>
      <c r="M108" s="164"/>
      <c r="N108" s="165" t="s">
        <v>106</v>
      </c>
      <c r="O108" s="166">
        <v>621681528.27999997</v>
      </c>
      <c r="P108" s="167">
        <v>9</v>
      </c>
      <c r="Q108" s="167">
        <v>69075725.364444435</v>
      </c>
      <c r="R108" s="168"/>
      <c r="S108" s="168"/>
      <c r="T108" s="168"/>
      <c r="U108" s="168"/>
      <c r="V108" s="169"/>
      <c r="W108"/>
      <c r="X108"/>
      <c r="Y108"/>
      <c r="Z108"/>
    </row>
    <row r="109" spans="1:26" ht="17" thickTop="1" x14ac:dyDescent="0.2">
      <c r="C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x14ac:dyDescent="0.2">
      <c r="C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ht="15" customHeight="1" x14ac:dyDescent="0.2">
      <c r="A111" s="123" t="s">
        <v>109</v>
      </c>
      <c r="B111" s="123"/>
      <c r="C111" s="123"/>
      <c r="D111" s="123"/>
      <c r="E111" s="123"/>
      <c r="F111" s="123"/>
      <c r="G111" s="123"/>
      <c r="H111" s="123"/>
      <c r="I111" s="123"/>
      <c r="J111"/>
      <c r="K111"/>
      <c r="L111"/>
      <c r="M111" s="123" t="s">
        <v>109</v>
      </c>
      <c r="N111" s="123"/>
      <c r="O111" s="123"/>
      <c r="P111" s="123"/>
      <c r="Q111" s="123"/>
      <c r="R111" s="123"/>
      <c r="S111" s="123"/>
      <c r="T111" s="123"/>
      <c r="U111" s="123"/>
      <c r="V111"/>
      <c r="W111"/>
      <c r="X111"/>
      <c r="Y111"/>
      <c r="Z111"/>
    </row>
    <row r="112" spans="1:26" ht="15" customHeight="1" x14ac:dyDescent="0.2">
      <c r="A112" s="124" t="s">
        <v>100</v>
      </c>
      <c r="B112" s="124" t="s">
        <v>101</v>
      </c>
      <c r="C112"/>
      <c r="F112"/>
      <c r="G112"/>
      <c r="H112"/>
      <c r="I112"/>
      <c r="J112"/>
      <c r="K112"/>
      <c r="L112"/>
      <c r="M112" s="124" t="s">
        <v>100</v>
      </c>
      <c r="N112" s="124" t="s">
        <v>101</v>
      </c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ht="33" thickBot="1" x14ac:dyDescent="0.25">
      <c r="A113" s="124" t="s">
        <v>110</v>
      </c>
      <c r="B113" s="124" t="s">
        <v>111</v>
      </c>
      <c r="C113"/>
      <c r="F113"/>
      <c r="G113"/>
      <c r="H113"/>
      <c r="I113"/>
      <c r="J113"/>
      <c r="K113"/>
      <c r="L113"/>
      <c r="M113" s="124" t="s">
        <v>110</v>
      </c>
      <c r="N113" s="124" t="s">
        <v>111</v>
      </c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ht="32" customHeight="1" thickTop="1" thickBot="1" x14ac:dyDescent="0.25">
      <c r="A114" s="170" t="s">
        <v>22</v>
      </c>
      <c r="B114" s="127" t="s">
        <v>23</v>
      </c>
      <c r="C114" s="128" t="s">
        <v>24</v>
      </c>
      <c r="D114" s="128" t="s">
        <v>25</v>
      </c>
      <c r="E114" s="128" t="s">
        <v>26</v>
      </c>
      <c r="F114" s="128" t="s">
        <v>27</v>
      </c>
      <c r="G114" s="128" t="s">
        <v>28</v>
      </c>
      <c r="H114" s="128" t="s">
        <v>29</v>
      </c>
      <c r="I114" s="129" t="s">
        <v>92</v>
      </c>
      <c r="J114"/>
      <c r="K114"/>
      <c r="L114"/>
      <c r="M114" s="170" t="s">
        <v>22</v>
      </c>
      <c r="N114" s="127" t="s">
        <v>23</v>
      </c>
      <c r="O114" s="128" t="s">
        <v>24</v>
      </c>
      <c r="P114" s="128" t="s">
        <v>25</v>
      </c>
      <c r="Q114" s="128" t="s">
        <v>26</v>
      </c>
      <c r="R114" s="128" t="s">
        <v>27</v>
      </c>
      <c r="S114" s="128" t="s">
        <v>28</v>
      </c>
      <c r="T114" s="128" t="s">
        <v>29</v>
      </c>
      <c r="U114" s="129" t="s">
        <v>92</v>
      </c>
      <c r="V114"/>
      <c r="W114"/>
      <c r="X114"/>
      <c r="Y114"/>
      <c r="Z114"/>
    </row>
    <row r="115" spans="1:26" ht="17" thickTop="1" x14ac:dyDescent="0.2">
      <c r="A115" s="171" t="s">
        <v>43</v>
      </c>
      <c r="B115" s="172">
        <v>1418270434.0055556</v>
      </c>
      <c r="C115" s="173">
        <v>1</v>
      </c>
      <c r="D115" s="174">
        <v>1418270434.0055556</v>
      </c>
      <c r="E115" s="174">
        <v>66.488013336402048</v>
      </c>
      <c r="F115" s="175">
        <v>9.9598032142370794E-6</v>
      </c>
      <c r="G115" s="175">
        <v>0.86926056039632005</v>
      </c>
      <c r="H115" s="174">
        <v>66.488013336402048</v>
      </c>
      <c r="I115" s="176">
        <v>0.99999993538537824</v>
      </c>
      <c r="J115"/>
      <c r="K115"/>
      <c r="L115"/>
      <c r="M115" s="171" t="s">
        <v>43</v>
      </c>
      <c r="N115" s="172">
        <v>7792022017.4254513</v>
      </c>
      <c r="O115" s="173">
        <v>1</v>
      </c>
      <c r="P115" s="174">
        <v>7792022017.4254513</v>
      </c>
      <c r="Q115" s="174">
        <v>166.24959667959536</v>
      </c>
      <c r="R115" s="175">
        <v>4.1662580435994048E-7</v>
      </c>
      <c r="S115" s="175">
        <v>0.94864467496347804</v>
      </c>
      <c r="T115" s="174">
        <v>166.24959667959536</v>
      </c>
      <c r="U115" s="177">
        <v>1</v>
      </c>
      <c r="V115"/>
      <c r="W115"/>
      <c r="X115"/>
      <c r="Y115"/>
      <c r="Z115"/>
    </row>
    <row r="116" spans="1:26" x14ac:dyDescent="0.2">
      <c r="A116" s="178" t="s">
        <v>46</v>
      </c>
      <c r="B116" s="179">
        <v>55932.938888889039</v>
      </c>
      <c r="C116" s="180">
        <v>1</v>
      </c>
      <c r="D116" s="181">
        <v>55932.938888889039</v>
      </c>
      <c r="E116" s="182">
        <v>2.6221162745990426E-3</v>
      </c>
      <c r="F116" s="182">
        <v>0.96016930915579479</v>
      </c>
      <c r="G116" s="182">
        <v>2.6214289054594719E-4</v>
      </c>
      <c r="H116" s="182">
        <v>2.6221162745990426E-3</v>
      </c>
      <c r="I116" s="183">
        <v>5.0247666801122359E-2</v>
      </c>
      <c r="J116"/>
      <c r="K116"/>
      <c r="L116"/>
      <c r="M116" s="178" t="s">
        <v>46</v>
      </c>
      <c r="N116" s="179">
        <v>61950417.716363758</v>
      </c>
      <c r="O116" s="180">
        <v>1</v>
      </c>
      <c r="P116" s="181">
        <v>61950417.716363758</v>
      </c>
      <c r="Q116" s="181">
        <v>1.3217662804911945</v>
      </c>
      <c r="R116" s="182">
        <v>0.27990839649725163</v>
      </c>
      <c r="S116" s="182">
        <v>0.1280562109790665</v>
      </c>
      <c r="T116" s="181">
        <v>1.3217662804911947</v>
      </c>
      <c r="U116" s="183">
        <v>0.17766428549288926</v>
      </c>
      <c r="V116"/>
      <c r="W116"/>
      <c r="X116"/>
      <c r="Y116"/>
      <c r="Z116"/>
    </row>
    <row r="117" spans="1:26" ht="17" thickBot="1" x14ac:dyDescent="0.25">
      <c r="A117" s="184" t="s">
        <v>47</v>
      </c>
      <c r="B117" s="166">
        <v>213312199.12222219</v>
      </c>
      <c r="C117" s="185">
        <v>10</v>
      </c>
      <c r="D117" s="167">
        <v>21331219.912222218</v>
      </c>
      <c r="E117" s="168"/>
      <c r="F117" s="168"/>
      <c r="G117" s="168"/>
      <c r="H117" s="168"/>
      <c r="I117" s="169"/>
      <c r="J117"/>
      <c r="K117"/>
      <c r="L117"/>
      <c r="M117" s="184" t="s">
        <v>47</v>
      </c>
      <c r="N117" s="166">
        <v>421824771.65333325</v>
      </c>
      <c r="O117" s="185">
        <v>9</v>
      </c>
      <c r="P117" s="167">
        <v>46869419.072592586</v>
      </c>
      <c r="Q117" s="168"/>
      <c r="R117" s="168"/>
      <c r="S117" s="168"/>
      <c r="T117" s="168"/>
      <c r="U117" s="169"/>
      <c r="V117"/>
      <c r="W117"/>
      <c r="X117"/>
      <c r="Y117"/>
      <c r="Z117"/>
    </row>
    <row r="118" spans="1:26" ht="17" thickTop="1" x14ac:dyDescent="0.2">
      <c r="C118"/>
      <c r="F118"/>
      <c r="G118"/>
      <c r="H118"/>
      <c r="I118"/>
      <c r="J118"/>
      <c r="K118"/>
      <c r="L118"/>
      <c r="M118" s="186"/>
      <c r="N118" s="186"/>
      <c r="O118" s="186"/>
      <c r="P118" s="186"/>
      <c r="Q118" s="186"/>
      <c r="R118" s="186"/>
      <c r="S118" s="186"/>
      <c r="T118" s="186"/>
      <c r="U118" s="186"/>
      <c r="V118"/>
      <c r="W118"/>
      <c r="X118"/>
      <c r="Y118"/>
      <c r="Z118"/>
    </row>
    <row r="119" spans="1:26" x14ac:dyDescent="0.2">
      <c r="C119"/>
      <c r="F119"/>
      <c r="G119"/>
      <c r="H119"/>
      <c r="I119"/>
      <c r="J119"/>
      <c r="K119"/>
      <c r="L119"/>
      <c r="M119" s="186"/>
      <c r="N119" s="186"/>
      <c r="O119" s="186"/>
      <c r="P119" s="186"/>
      <c r="Q119" s="186"/>
      <c r="R119" s="186"/>
      <c r="S119" s="186"/>
      <c r="T119" s="186"/>
      <c r="U119" s="186"/>
      <c r="V119"/>
      <c r="W119"/>
      <c r="X119"/>
      <c r="Y119"/>
      <c r="Z119"/>
    </row>
    <row r="120" spans="1:26" x14ac:dyDescent="0.2">
      <c r="C120"/>
      <c r="D120" s="187"/>
      <c r="E120" s="69"/>
      <c r="H120" s="69"/>
      <c r="R120"/>
      <c r="S120"/>
      <c r="T120"/>
      <c r="U120"/>
      <c r="V120"/>
      <c r="W120"/>
      <c r="X120"/>
      <c r="Y120"/>
      <c r="Z120"/>
    </row>
    <row r="121" spans="1:26" x14ac:dyDescent="0.2">
      <c r="C121" s="73"/>
      <c r="D121" s="187"/>
      <c r="E121" s="69"/>
      <c r="H121" s="69"/>
      <c r="R121"/>
      <c r="S121"/>
      <c r="T121"/>
      <c r="U121"/>
      <c r="V121"/>
      <c r="W121"/>
      <c r="X121"/>
      <c r="Y121"/>
      <c r="Z121"/>
    </row>
    <row r="122" spans="1:26" x14ac:dyDescent="0.2">
      <c r="C122" s="73"/>
      <c r="D122" s="187"/>
      <c r="E122" s="69"/>
      <c r="H122" s="69"/>
      <c r="V122"/>
      <c r="W122"/>
      <c r="X122"/>
      <c r="Y122"/>
      <c r="Z122"/>
    </row>
    <row r="123" spans="1:26" x14ac:dyDescent="0.2">
      <c r="C123" s="73"/>
      <c r="D123" s="187"/>
      <c r="E123" s="69"/>
      <c r="H123" s="69"/>
      <c r="V123"/>
      <c r="W123"/>
      <c r="X123"/>
      <c r="Y123"/>
      <c r="Z123"/>
    </row>
    <row r="124" spans="1:26" x14ac:dyDescent="0.2">
      <c r="C124" s="73"/>
      <c r="D124" s="187"/>
      <c r="E124" s="69"/>
      <c r="H124" s="69"/>
      <c r="V124"/>
      <c r="W124"/>
      <c r="X124"/>
      <c r="Y124"/>
      <c r="Z124"/>
    </row>
    <row r="125" spans="1:26" x14ac:dyDescent="0.2">
      <c r="C125" s="73"/>
      <c r="D125" s="187"/>
      <c r="E125" s="69"/>
      <c r="H125" s="69"/>
      <c r="V125"/>
      <c r="W125"/>
      <c r="X125"/>
      <c r="Y125"/>
      <c r="Z125"/>
    </row>
    <row r="126" spans="1:26" x14ac:dyDescent="0.2">
      <c r="C126" s="73"/>
      <c r="D126" s="187"/>
      <c r="E126" s="69"/>
      <c r="H126" s="69"/>
      <c r="V126"/>
      <c r="W126"/>
      <c r="X126"/>
      <c r="Y126"/>
      <c r="Z126"/>
    </row>
    <row r="127" spans="1:26" x14ac:dyDescent="0.2">
      <c r="C127" s="73"/>
      <c r="D127" s="187"/>
      <c r="E127" s="69"/>
      <c r="F127" s="74"/>
      <c r="G127" s="74"/>
      <c r="H127" s="74"/>
      <c r="I127" s="74"/>
      <c r="J127" s="74"/>
      <c r="K127" s="74"/>
      <c r="V127"/>
      <c r="W127"/>
      <c r="X127"/>
      <c r="Y127"/>
      <c r="Z127"/>
    </row>
    <row r="128" spans="1:26" x14ac:dyDescent="0.2">
      <c r="C128" s="73"/>
      <c r="D128" s="187"/>
      <c r="E128" s="69"/>
      <c r="F128" s="74"/>
      <c r="G128" s="74"/>
      <c r="H128" s="74"/>
      <c r="I128" s="74"/>
      <c r="J128" s="74"/>
      <c r="K128" s="74"/>
      <c r="V128"/>
      <c r="W128"/>
      <c r="X128"/>
      <c r="Y128"/>
      <c r="Z128"/>
    </row>
    <row r="129" spans="3:26" x14ac:dyDescent="0.2">
      <c r="C129" s="73"/>
      <c r="D129" s="187"/>
      <c r="E129" s="69"/>
      <c r="F129" s="74"/>
      <c r="G129" s="74"/>
      <c r="H129" s="74"/>
      <c r="I129" s="74"/>
      <c r="J129" s="74"/>
      <c r="K129" s="74"/>
      <c r="V129"/>
      <c r="W129"/>
      <c r="X129"/>
      <c r="Y129"/>
      <c r="Z129"/>
    </row>
    <row r="130" spans="3:26" x14ac:dyDescent="0.2">
      <c r="C130" s="73"/>
      <c r="D130" s="187"/>
      <c r="E130" s="69"/>
      <c r="F130" s="74"/>
      <c r="G130" s="74"/>
      <c r="H130" s="74"/>
      <c r="I130" s="74"/>
      <c r="J130" s="74"/>
      <c r="K130" s="74"/>
      <c r="V130"/>
      <c r="W130"/>
      <c r="X130"/>
      <c r="Y130"/>
      <c r="Z130"/>
    </row>
    <row r="131" spans="3:26" x14ac:dyDescent="0.2">
      <c r="C131" s="73"/>
      <c r="D131" s="187"/>
      <c r="E131" s="69"/>
      <c r="F131" s="74"/>
      <c r="G131" s="74"/>
      <c r="H131" s="74"/>
      <c r="I131" s="74"/>
      <c r="J131" s="74"/>
      <c r="K131" s="74"/>
      <c r="V131"/>
      <c r="W131"/>
      <c r="X131"/>
      <c r="Y131"/>
      <c r="Z131"/>
    </row>
    <row r="132" spans="3:26" x14ac:dyDescent="0.2">
      <c r="C132"/>
      <c r="D132" s="69"/>
      <c r="E132" s="69"/>
      <c r="F132" s="74"/>
      <c r="G132" s="74"/>
      <c r="H132" s="74"/>
      <c r="I132" s="74"/>
      <c r="J132" s="74"/>
      <c r="K132" s="74"/>
      <c r="V132"/>
      <c r="W132"/>
      <c r="X132"/>
      <c r="Y132"/>
      <c r="Z132"/>
    </row>
    <row r="133" spans="3:26" x14ac:dyDescent="0.2">
      <c r="C133"/>
      <c r="D133" s="69"/>
      <c r="E133" s="69"/>
      <c r="F133" s="74"/>
      <c r="G133" s="74"/>
      <c r="H133" s="74"/>
      <c r="I133" s="74"/>
      <c r="J133" s="74"/>
      <c r="K133" s="74"/>
      <c r="V133"/>
      <c r="W133"/>
      <c r="X133"/>
      <c r="Y133"/>
      <c r="Z133"/>
    </row>
    <row r="134" spans="3:26" x14ac:dyDescent="0.2">
      <c r="C134"/>
      <c r="D134" s="69"/>
      <c r="E134" s="69"/>
      <c r="H134" s="69"/>
      <c r="V134"/>
      <c r="W134"/>
      <c r="X134"/>
      <c r="Y134"/>
      <c r="Z134"/>
    </row>
    <row r="135" spans="3:26" x14ac:dyDescent="0.2">
      <c r="C135"/>
      <c r="D135" s="69"/>
      <c r="E135" s="69"/>
      <c r="H135" s="69"/>
      <c r="V135"/>
      <c r="W135"/>
      <c r="X135"/>
      <c r="Y135"/>
      <c r="Z135"/>
    </row>
    <row r="136" spans="3:26" x14ac:dyDescent="0.2">
      <c r="C136"/>
      <c r="D136" s="69"/>
      <c r="E136" s="69"/>
      <c r="H136" s="69"/>
      <c r="V136"/>
      <c r="W136"/>
      <c r="X136"/>
      <c r="Y136"/>
      <c r="Z136"/>
    </row>
    <row r="137" spans="3:26" x14ac:dyDescent="0.2">
      <c r="C137"/>
      <c r="D137" s="69"/>
      <c r="E137" s="69"/>
      <c r="H137" s="69"/>
      <c r="V137"/>
      <c r="W137"/>
      <c r="X137"/>
      <c r="Y137"/>
      <c r="Z137"/>
    </row>
    <row r="138" spans="3:26" x14ac:dyDescent="0.2">
      <c r="C138" s="73"/>
      <c r="D138" s="69"/>
      <c r="E138" s="69"/>
      <c r="H138" s="69"/>
      <c r="V138"/>
      <c r="W138"/>
      <c r="X138"/>
      <c r="Y138"/>
      <c r="Z138"/>
    </row>
    <row r="139" spans="3:26" x14ac:dyDescent="0.2">
      <c r="C139" s="73"/>
      <c r="D139" s="69"/>
      <c r="E139" s="69"/>
      <c r="H139" s="69"/>
      <c r="V139"/>
      <c r="W139"/>
      <c r="X139"/>
      <c r="Y139"/>
      <c r="Z139"/>
    </row>
    <row r="140" spans="3:26" x14ac:dyDescent="0.2">
      <c r="C140" s="73"/>
      <c r="D140" s="69"/>
      <c r="E140" s="69"/>
      <c r="H140" s="69"/>
      <c r="V140"/>
      <c r="W140"/>
      <c r="X140"/>
      <c r="Y140"/>
      <c r="Z140"/>
    </row>
    <row r="141" spans="3:26" x14ac:dyDescent="0.2">
      <c r="C141" s="73"/>
      <c r="D141" s="69"/>
      <c r="E141" s="69"/>
      <c r="H141" s="69"/>
      <c r="V141"/>
      <c r="W141"/>
      <c r="X141"/>
      <c r="Y141"/>
      <c r="Z141"/>
    </row>
    <row r="142" spans="3:26" x14ac:dyDescent="0.2">
      <c r="C142" s="73"/>
      <c r="D142" s="69"/>
      <c r="E142" s="69"/>
      <c r="H142" s="69"/>
      <c r="V142"/>
      <c r="W142"/>
      <c r="X142"/>
      <c r="Y142"/>
      <c r="Z142"/>
    </row>
    <row r="143" spans="3:26" x14ac:dyDescent="0.2">
      <c r="C143" s="73"/>
      <c r="D143" s="69"/>
      <c r="E143" s="69"/>
      <c r="H143" s="69"/>
      <c r="V143"/>
      <c r="W143"/>
      <c r="X143"/>
      <c r="Y143"/>
      <c r="Z143"/>
    </row>
    <row r="144" spans="3:26" x14ac:dyDescent="0.2">
      <c r="C144" s="73"/>
      <c r="D144" s="69"/>
      <c r="E144" s="69"/>
      <c r="H144" s="69"/>
      <c r="V144"/>
      <c r="W144"/>
      <c r="X144"/>
      <c r="Y144"/>
      <c r="Z144"/>
    </row>
    <row r="145" spans="3:26" x14ac:dyDescent="0.2">
      <c r="C145" s="73"/>
      <c r="D145" s="69"/>
      <c r="E145" s="69"/>
      <c r="H145" s="69"/>
      <c r="V145"/>
      <c r="W145"/>
      <c r="X145"/>
      <c r="Y145"/>
      <c r="Z145"/>
    </row>
    <row r="146" spans="3:26" x14ac:dyDescent="0.2">
      <c r="C146" s="73"/>
      <c r="D146" s="69"/>
      <c r="E146" s="69"/>
      <c r="H146" s="69"/>
      <c r="V146"/>
      <c r="W146"/>
      <c r="X146"/>
      <c r="Y146"/>
      <c r="Z146"/>
    </row>
    <row r="147" spans="3:26" x14ac:dyDescent="0.2">
      <c r="C147" s="73"/>
      <c r="D147" s="69"/>
      <c r="E147" s="69"/>
      <c r="H147" s="69"/>
      <c r="V147"/>
      <c r="W147"/>
      <c r="X147"/>
      <c r="Y147"/>
      <c r="Z147"/>
    </row>
    <row r="148" spans="3:26" x14ac:dyDescent="0.2">
      <c r="C148" s="73"/>
      <c r="D148" s="69"/>
      <c r="E148" s="69"/>
      <c r="H148" s="69"/>
      <c r="V148"/>
      <c r="W148"/>
      <c r="X148"/>
      <c r="Y148"/>
      <c r="Z148"/>
    </row>
    <row r="149" spans="3:26" x14ac:dyDescent="0.2">
      <c r="C149" s="73"/>
      <c r="D149" s="69"/>
      <c r="E149" s="69"/>
      <c r="H149" s="69"/>
      <c r="V149"/>
      <c r="W149"/>
      <c r="X149"/>
      <c r="Y149"/>
      <c r="Z149"/>
    </row>
  </sheetData>
  <mergeCells count="18">
    <mergeCell ref="A105:A108"/>
    <mergeCell ref="M105:M108"/>
    <mergeCell ref="A111:I111"/>
    <mergeCell ref="M111:U111"/>
    <mergeCell ref="M118:U118"/>
    <mergeCell ref="M119:U119"/>
    <mergeCell ref="A96:B96"/>
    <mergeCell ref="M96:N96"/>
    <mergeCell ref="A97:A100"/>
    <mergeCell ref="M97:M100"/>
    <mergeCell ref="A101:A104"/>
    <mergeCell ref="M101:M104"/>
    <mergeCell ref="I5:J5"/>
    <mergeCell ref="I38:J38"/>
    <mergeCell ref="A76:I76"/>
    <mergeCell ref="A87:I87"/>
    <mergeCell ref="A94:J94"/>
    <mergeCell ref="M94:V94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2 - Suppl 1A</vt:lpstr>
      <vt:lpstr>Figure 2 - Suppl 1B &amp; 1C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2017-06-25T22:34:06Z</dcterms:created>
  <dcterms:modified xsi:type="dcterms:W3CDTF">2017-06-25T22:35:57Z</dcterms:modified>
</cp:coreProperties>
</file>