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526"/>
  <workbookPr showInkAnnotation="0" autoCompressPictures="0"/>
  <bookViews>
    <workbookView xWindow="560" yWindow="0" windowWidth="25140" windowHeight="14060" tabRatio="500"/>
  </bookViews>
  <sheets>
    <sheet name="w1118 data" sheetId="4" r:id="rId1"/>
    <sheet name="DNA damage" sheetId="11" r:id="rId2"/>
    <sheet name="RNAi data (young flies)" sheetId="1" r:id="rId3"/>
    <sheet name="RNAi data (aging)" sheetId="6" r:id="rId4"/>
    <sheet name="Rapamycin data" sheetId="2" r:id="rId5"/>
    <sheet name="p-S6 levels" sheetId="8" r:id="rId6"/>
    <sheet name="Double IR" sheetId="9" r:id="rId7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8" i="9" l="1"/>
  <c r="J8" i="9"/>
  <c r="K8" i="9"/>
  <c r="H8" i="9"/>
  <c r="I7" i="9"/>
  <c r="J7" i="9"/>
  <c r="K7" i="9"/>
  <c r="H7" i="9"/>
  <c r="C8" i="9"/>
  <c r="D8" i="9"/>
  <c r="E8" i="9"/>
  <c r="B8" i="9"/>
  <c r="C7" i="9"/>
  <c r="D7" i="9"/>
  <c r="E7" i="9"/>
  <c r="B7" i="9"/>
  <c r="C69" i="4"/>
  <c r="E68" i="4"/>
  <c r="D68" i="4"/>
  <c r="E69" i="4"/>
  <c r="D69" i="4"/>
  <c r="C68" i="4"/>
  <c r="B68" i="4"/>
  <c r="B69" i="4"/>
  <c r="I56" i="4"/>
  <c r="F56" i="4"/>
  <c r="G56" i="4"/>
  <c r="H56" i="4"/>
  <c r="I57" i="4"/>
  <c r="H57" i="4"/>
  <c r="G57" i="4"/>
  <c r="F57" i="4"/>
  <c r="E56" i="4"/>
  <c r="B56" i="4"/>
  <c r="C56" i="4"/>
  <c r="D56" i="4"/>
  <c r="E57" i="4"/>
  <c r="D57" i="4"/>
  <c r="C57" i="4"/>
  <c r="B57" i="4"/>
  <c r="I45" i="4"/>
  <c r="F45" i="4"/>
  <c r="G45" i="4"/>
  <c r="H45" i="4"/>
  <c r="I46" i="4"/>
  <c r="H46" i="4"/>
  <c r="G46" i="4"/>
  <c r="F46" i="4"/>
  <c r="E45" i="4"/>
  <c r="B45" i="4"/>
  <c r="C45" i="4"/>
  <c r="D45" i="4"/>
  <c r="E46" i="4"/>
  <c r="D46" i="4"/>
  <c r="C46" i="4"/>
  <c r="B46" i="4"/>
  <c r="I32" i="4"/>
  <c r="F32" i="4"/>
  <c r="G32" i="4"/>
  <c r="H32" i="4"/>
  <c r="I33" i="4"/>
  <c r="H33" i="4"/>
  <c r="G33" i="4"/>
  <c r="F33" i="4"/>
  <c r="E32" i="4"/>
  <c r="B32" i="4"/>
  <c r="C32" i="4"/>
  <c r="D32" i="4"/>
  <c r="E33" i="4"/>
  <c r="D33" i="4"/>
  <c r="C33" i="4"/>
  <c r="B33" i="4"/>
  <c r="I21" i="4"/>
  <c r="F21" i="4"/>
  <c r="G21" i="4"/>
  <c r="H21" i="4"/>
  <c r="I22" i="4"/>
  <c r="H22" i="4"/>
  <c r="G22" i="4"/>
  <c r="F22" i="4"/>
  <c r="E21" i="4"/>
  <c r="B21" i="4"/>
  <c r="C21" i="4"/>
  <c r="D21" i="4"/>
  <c r="E22" i="4"/>
  <c r="D22" i="4"/>
  <c r="C22" i="4"/>
  <c r="B22" i="4"/>
  <c r="B21" i="6"/>
  <c r="A21" i="6"/>
  <c r="D22" i="6"/>
  <c r="C21" i="6"/>
  <c r="D21" i="6"/>
  <c r="C22" i="6"/>
  <c r="B22" i="6"/>
  <c r="A22" i="6"/>
  <c r="H10" i="6"/>
  <c r="E10" i="6"/>
  <c r="F10" i="6"/>
  <c r="G10" i="6"/>
  <c r="H11" i="6"/>
  <c r="G11" i="6"/>
  <c r="F11" i="6"/>
  <c r="E11" i="6"/>
  <c r="D10" i="6"/>
  <c r="A10" i="6"/>
  <c r="B10" i="6"/>
  <c r="C10" i="6"/>
  <c r="D11" i="6"/>
  <c r="C11" i="6"/>
  <c r="B11" i="6"/>
  <c r="A11" i="6"/>
  <c r="O9" i="4"/>
  <c r="P9" i="4"/>
  <c r="Q9" i="4"/>
  <c r="R9" i="4"/>
  <c r="S9" i="4"/>
  <c r="T9" i="4"/>
  <c r="U9" i="4"/>
  <c r="V9" i="4"/>
  <c r="W9" i="4"/>
  <c r="N9" i="4"/>
  <c r="O8" i="4"/>
  <c r="P8" i="4"/>
  <c r="Q8" i="4"/>
  <c r="R8" i="4"/>
  <c r="S8" i="4"/>
  <c r="T8" i="4"/>
  <c r="U8" i="4"/>
  <c r="V8" i="4"/>
  <c r="W8" i="4"/>
  <c r="N8" i="4"/>
  <c r="K9" i="4"/>
  <c r="J9" i="4"/>
  <c r="I9" i="4"/>
  <c r="H9" i="4"/>
  <c r="C9" i="4"/>
  <c r="D9" i="4"/>
  <c r="E9" i="4"/>
  <c r="F9" i="4"/>
  <c r="G9" i="4"/>
  <c r="B9" i="4"/>
  <c r="K8" i="4"/>
  <c r="J8" i="4"/>
  <c r="I8" i="4"/>
  <c r="H8" i="4"/>
  <c r="C8" i="4"/>
  <c r="D8" i="4"/>
  <c r="E8" i="4"/>
  <c r="F8" i="4"/>
  <c r="G8" i="4"/>
  <c r="B8" i="4"/>
  <c r="I8" i="2"/>
  <c r="I9" i="2"/>
  <c r="H8" i="2"/>
  <c r="H9" i="2"/>
  <c r="C9" i="2"/>
  <c r="D9" i="2"/>
  <c r="E9" i="2"/>
  <c r="F9" i="2"/>
  <c r="G9" i="2"/>
  <c r="B9" i="2"/>
  <c r="C8" i="2"/>
  <c r="D8" i="2"/>
  <c r="E8" i="2"/>
  <c r="F8" i="2"/>
  <c r="G8" i="2"/>
  <c r="B8" i="2"/>
  <c r="K27" i="1"/>
  <c r="L27" i="1"/>
  <c r="M27" i="1"/>
  <c r="N27" i="1"/>
  <c r="O27" i="1"/>
  <c r="J27" i="1"/>
  <c r="K26" i="1"/>
  <c r="L26" i="1"/>
  <c r="M26" i="1"/>
  <c r="N26" i="1"/>
  <c r="O26" i="1"/>
  <c r="J26" i="1"/>
  <c r="C27" i="1"/>
  <c r="D27" i="1"/>
  <c r="E27" i="1"/>
  <c r="F27" i="1"/>
  <c r="G27" i="1"/>
  <c r="B27" i="1"/>
  <c r="C26" i="1"/>
  <c r="D26" i="1"/>
  <c r="E26" i="1"/>
  <c r="F26" i="1"/>
  <c r="G26" i="1"/>
  <c r="B26" i="1"/>
  <c r="O19" i="1"/>
  <c r="N19" i="1"/>
  <c r="M19" i="1"/>
  <c r="L19" i="1"/>
  <c r="K19" i="1"/>
  <c r="J19" i="1"/>
  <c r="M18" i="1"/>
  <c r="L18" i="1"/>
  <c r="O18" i="1"/>
  <c r="N18" i="1"/>
  <c r="K18" i="1"/>
  <c r="J18" i="1"/>
  <c r="G19" i="1"/>
  <c r="F19" i="1"/>
  <c r="E19" i="1"/>
  <c r="D19" i="1"/>
  <c r="C19" i="1"/>
  <c r="B19" i="1"/>
  <c r="G18" i="1"/>
  <c r="F18" i="1"/>
  <c r="E18" i="1"/>
  <c r="D18" i="1"/>
  <c r="C18" i="1"/>
  <c r="B18" i="1"/>
  <c r="K11" i="1"/>
  <c r="L11" i="1"/>
  <c r="M11" i="1"/>
  <c r="N11" i="1"/>
  <c r="O11" i="1"/>
  <c r="J11" i="1"/>
  <c r="K10" i="1"/>
  <c r="L10" i="1"/>
  <c r="M10" i="1"/>
  <c r="N10" i="1"/>
  <c r="O10" i="1"/>
  <c r="J10" i="1"/>
  <c r="G11" i="1"/>
  <c r="F11" i="1"/>
  <c r="E11" i="1"/>
  <c r="D11" i="1"/>
  <c r="C11" i="1"/>
  <c r="B11" i="1"/>
  <c r="C10" i="1"/>
  <c r="D10" i="1"/>
  <c r="E10" i="1"/>
  <c r="F10" i="1"/>
  <c r="G10" i="1"/>
  <c r="B10" i="1"/>
</calcChain>
</file>

<file path=xl/sharedStrings.xml><?xml version="1.0" encoding="utf-8"?>
<sst xmlns="http://schemas.openxmlformats.org/spreadsheetml/2006/main" count="441" uniqueCount="83">
  <si>
    <t>Exp. 1</t>
  </si>
  <si>
    <t>Exp. 2</t>
  </si>
  <si>
    <t>Exp. 3</t>
  </si>
  <si>
    <t>Unirr.</t>
  </si>
  <si>
    <t xml:space="preserve">Round </t>
  </si>
  <si>
    <t>Elongated</t>
  </si>
  <si>
    <t>GSC spectrosome shape</t>
  </si>
  <si>
    <t>1 day post IR</t>
  </si>
  <si>
    <t>2 days post IR</t>
  </si>
  <si>
    <t>Total</t>
  </si>
  <si>
    <t>Mean</t>
  </si>
  <si>
    <t>Branched fusomes</t>
  </si>
  <si>
    <t>≥ 1 branched fusomes</t>
  </si>
  <si>
    <t>No branched fusomes</t>
  </si>
  <si>
    <t>////////////</t>
  </si>
  <si>
    <t>////////////////////////</t>
  </si>
  <si>
    <t>///////////////////////</t>
  </si>
  <si>
    <t>Gal4&gt;Foxo RNAi (BL 32993)</t>
  </si>
  <si>
    <t>Gal4 control (BL 25751)</t>
  </si>
  <si>
    <t>RNAi data (young flies)</t>
  </si>
  <si>
    <t>/////////////</t>
  </si>
  <si>
    <t>Gal4&gt;Foxo RNAi (BL 32427)</t>
  </si>
  <si>
    <t>Rapamycin (200μM) 2 days post IR</t>
  </si>
  <si>
    <t>DMSO 2 days post IR</t>
  </si>
  <si>
    <r>
      <rPr>
        <b/>
        <sz val="18"/>
        <color theme="1"/>
        <rFont val="Arial"/>
        <charset val="204"/>
      </rPr>
      <t>Rapamycin data</t>
    </r>
    <r>
      <rPr>
        <b/>
        <sz val="12"/>
        <color theme="1"/>
        <rFont val="Arial"/>
        <charset val="204"/>
      </rPr>
      <t xml:space="preserve"> </t>
    </r>
  </si>
  <si>
    <t>Rapamycin (200μM) NO IR</t>
  </si>
  <si>
    <t>DMSO NO IR</t>
  </si>
  <si>
    <t>Round</t>
  </si>
  <si>
    <t>w[1118]</t>
  </si>
  <si>
    <t>///////////////</t>
  </si>
  <si>
    <t>////////////////////</t>
  </si>
  <si>
    <t>3 days post IR</t>
  </si>
  <si>
    <t>4 days post IR</t>
  </si>
  <si>
    <t>///////////</t>
  </si>
  <si>
    <t>Foxo RNAi (BL 32993) No Gal4</t>
  </si>
  <si>
    <t>Gal4&gt;Tor RNAi (BL 35578)</t>
  </si>
  <si>
    <t>Gal4&gt;Thor RNAi (BL 36815)</t>
  </si>
  <si>
    <t>Gal4&gt;Loki RNAi (BL 64482)</t>
  </si>
  <si>
    <t>Gal4&gt;Dacapo RNAi (BL 36720)</t>
  </si>
  <si>
    <t>Unirr</t>
  </si>
  <si>
    <t>Sample</t>
  </si>
  <si>
    <t>2.0 2/2</t>
  </si>
  <si>
    <t>3.0 2/2</t>
  </si>
  <si>
    <t>6.0 2/16</t>
  </si>
  <si>
    <t>8.0 3/8</t>
  </si>
  <si>
    <t>-</t>
  </si>
  <si>
    <t>SUM</t>
  </si>
  <si>
    <t>%</t>
  </si>
  <si>
    <t>4wk-old</t>
  </si>
  <si>
    <t>7 D</t>
  </si>
  <si>
    <t>1/3/4 2/16</t>
  </si>
  <si>
    <t xml:space="preserve">SUM </t>
  </si>
  <si>
    <t>GSC number</t>
  </si>
  <si>
    <t>Non</t>
  </si>
  <si>
    <t>6wk-old</t>
  </si>
  <si>
    <t>GSC elongation</t>
  </si>
  <si>
    <t>&lt;4</t>
  </si>
  <si>
    <t>&gt;4</t>
  </si>
  <si>
    <t>unknown</t>
  </si>
  <si>
    <t>t=0</t>
  </si>
  <si>
    <t>t=7D</t>
  </si>
  <si>
    <t>Branched Fusomes</t>
  </si>
  <si>
    <t>t=7d</t>
  </si>
  <si>
    <t>6wk-old Gal4&gt;Foxo RNAi (BL 32993)</t>
  </si>
  <si>
    <t>30 mins</t>
  </si>
  <si>
    <t>High</t>
  </si>
  <si>
    <t>Med</t>
  </si>
  <si>
    <t>Low</t>
  </si>
  <si>
    <t xml:space="preserve">High </t>
  </si>
  <si>
    <t>Young w[1118]</t>
  </si>
  <si>
    <t>Aging w[1118]</t>
  </si>
  <si>
    <t>Average p-S6 intensity</t>
  </si>
  <si>
    <t>6wk-old w1118</t>
  </si>
  <si>
    <t>0 GSC</t>
  </si>
  <si>
    <t>1 GSC</t>
  </si>
  <si>
    <t>2GSC</t>
  </si>
  <si>
    <t>3 GSC</t>
  </si>
  <si>
    <t># GSCs 1D post 2nd pulse</t>
  </si>
  <si>
    <t>Exp.2</t>
  </si>
  <si>
    <t>Young w1118</t>
  </si>
  <si>
    <t>2 Days</t>
  </si>
  <si>
    <t>12 hours</t>
  </si>
  <si>
    <t>1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</si>
</sst>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9" formatCode="0.0000"/>
  </numFmts>
  <fonts count="19" x14ac:knownFonts="1">
    <font>
      <sz val="12"/>
      <color theme="1"/>
      <name val="Calibri"/>
      <family val="2"/>
      <charset val="129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Arial"/>
      <charset val="204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u/>
      <sz val="16"/>
      <color theme="1"/>
      <name val="Calibri"/>
      <scheme val="minor"/>
    </font>
    <font>
      <sz val="12"/>
      <color rgb="FF000000"/>
      <name val="Calibri"/>
      <family val="2"/>
      <scheme val="minor"/>
    </font>
    <font>
      <b/>
      <sz val="16"/>
      <color theme="1"/>
      <name val="Calibri"/>
      <scheme val="minor"/>
    </font>
    <font>
      <b/>
      <sz val="18"/>
      <color theme="1"/>
      <name val="Arial"/>
      <charset val="204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2"/>
      <color theme="1"/>
      <name val="Calibri"/>
      <scheme val="minor"/>
    </font>
    <font>
      <b/>
      <i/>
      <u/>
      <sz val="11"/>
      <color theme="1"/>
      <name val="Calibri"/>
      <family val="2"/>
      <scheme val="minor"/>
    </font>
    <font>
      <b/>
      <sz val="16"/>
      <color rgb="FF000000"/>
      <name val="Calibri"/>
      <scheme val="minor"/>
    </font>
    <font>
      <b/>
      <i/>
      <u/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b/>
      <sz val="14"/>
      <color theme="1"/>
      <name val="Calibri"/>
      <scheme val="minor"/>
    </font>
    <font>
      <b/>
      <sz val="18"/>
      <color theme="1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4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05">
    <xf numFmtId="0" fontId="0" fillId="0" borderId="0" xfId="0"/>
    <xf numFmtId="0" fontId="2" fillId="0" borderId="0" xfId="0" applyFont="1"/>
    <xf numFmtId="0" fontId="1" fillId="0" borderId="0" xfId="0" applyFont="1"/>
    <xf numFmtId="0" fontId="5" fillId="0" borderId="0" xfId="0" applyFont="1"/>
    <xf numFmtId="0" fontId="0" fillId="0" borderId="0" xfId="0" applyAlignment="1">
      <alignment horizontal="center"/>
    </xf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1" fillId="0" borderId="3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6" xfId="0" applyBorder="1"/>
    <xf numFmtId="0" fontId="0" fillId="0" borderId="18" xfId="0" applyBorder="1"/>
    <xf numFmtId="0" fontId="0" fillId="0" borderId="19" xfId="0" applyBorder="1"/>
    <xf numFmtId="0" fontId="7" fillId="0" borderId="3" xfId="0" applyFont="1" applyBorder="1"/>
    <xf numFmtId="0" fontId="0" fillId="0" borderId="0" xfId="0" applyFill="1" applyBorder="1"/>
    <xf numFmtId="0" fontId="0" fillId="0" borderId="20" xfId="0" applyBorder="1"/>
    <xf numFmtId="0" fontId="8" fillId="0" borderId="0" xfId="0" applyFont="1"/>
    <xf numFmtId="0" fontId="0" fillId="2" borderId="1" xfId="0" applyFill="1" applyBorder="1"/>
    <xf numFmtId="0" fontId="0" fillId="2" borderId="21" xfId="0" applyFill="1" applyBorder="1"/>
    <xf numFmtId="0" fontId="0" fillId="2" borderId="7" xfId="0" applyFill="1" applyBorder="1"/>
    <xf numFmtId="0" fontId="0" fillId="2" borderId="12" xfId="0" applyFill="1" applyBorder="1"/>
    <xf numFmtId="0" fontId="0" fillId="2" borderId="13" xfId="0" applyFill="1" applyBorder="1"/>
    <xf numFmtId="2" fontId="0" fillId="2" borderId="13" xfId="0" applyNumberFormat="1" applyFill="1" applyBorder="1"/>
    <xf numFmtId="2" fontId="0" fillId="2" borderId="14" xfId="0" applyNumberFormat="1" applyFill="1" applyBorder="1"/>
    <xf numFmtId="0" fontId="0" fillId="0" borderId="17" xfId="0" applyBorder="1"/>
    <xf numFmtId="0" fontId="0" fillId="0" borderId="15" xfId="0" applyBorder="1"/>
    <xf numFmtId="0" fontId="0" fillId="0" borderId="10" xfId="0" applyFill="1" applyBorder="1"/>
    <xf numFmtId="0" fontId="0" fillId="0" borderId="22" xfId="0" applyBorder="1"/>
    <xf numFmtId="0" fontId="7" fillId="0" borderId="11" xfId="0" applyFont="1" applyBorder="1"/>
    <xf numFmtId="0" fontId="0" fillId="0" borderId="21" xfId="0" applyBorder="1"/>
    <xf numFmtId="0" fontId="7" fillId="0" borderId="0" xfId="0" applyFont="1" applyFill="1" applyBorder="1"/>
    <xf numFmtId="0" fontId="0" fillId="0" borderId="26" xfId="0" applyBorder="1"/>
    <xf numFmtId="0" fontId="8" fillId="0" borderId="3" xfId="0" applyFont="1" applyBorder="1"/>
    <xf numFmtId="0" fontId="0" fillId="0" borderId="24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6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2" fillId="0" borderId="0" xfId="0" applyFont="1"/>
    <xf numFmtId="0" fontId="7" fillId="0" borderId="0" xfId="0" applyFont="1"/>
    <xf numFmtId="0" fontId="0" fillId="0" borderId="23" xfId="0" applyBorder="1"/>
    <xf numFmtId="0" fontId="0" fillId="0" borderId="28" xfId="0" applyBorder="1"/>
    <xf numFmtId="0" fontId="0" fillId="0" borderId="1" xfId="0" applyBorder="1" applyAlignment="1">
      <alignment horizontal="center"/>
    </xf>
    <xf numFmtId="0" fontId="0" fillId="3" borderId="1" xfId="0" applyFill="1" applyBorder="1"/>
    <xf numFmtId="0" fontId="0" fillId="0" borderId="0" xfId="0" applyBorder="1" applyAlignment="1">
      <alignment horizontal="center"/>
    </xf>
    <xf numFmtId="0" fontId="0" fillId="0" borderId="1" xfId="0" applyFill="1" applyBorder="1"/>
    <xf numFmtId="0" fontId="0" fillId="0" borderId="4" xfId="0" applyBorder="1"/>
    <xf numFmtId="0" fontId="0" fillId="0" borderId="5" xfId="0" applyBorder="1"/>
    <xf numFmtId="0" fontId="11" fillId="0" borderId="21" xfId="0" applyFont="1" applyBorder="1"/>
    <xf numFmtId="0" fontId="0" fillId="0" borderId="7" xfId="0" applyBorder="1" applyAlignment="1">
      <alignment horizontal="center"/>
    </xf>
    <xf numFmtId="0" fontId="9" fillId="0" borderId="21" xfId="0" applyFont="1" applyBorder="1"/>
    <xf numFmtId="0" fontId="10" fillId="3" borderId="21" xfId="0" applyFont="1" applyFill="1" applyBorder="1"/>
    <xf numFmtId="0" fontId="0" fillId="3" borderId="7" xfId="0" applyFill="1" applyBorder="1"/>
    <xf numFmtId="0" fontId="10" fillId="3" borderId="12" xfId="0" applyFont="1" applyFill="1" applyBorder="1"/>
    <xf numFmtId="0" fontId="0" fillId="3" borderId="13" xfId="0" applyFill="1" applyBorder="1"/>
    <xf numFmtId="0" fontId="0" fillId="3" borderId="14" xfId="0" applyFill="1" applyBorder="1"/>
    <xf numFmtId="0" fontId="0" fillId="0" borderId="1" xfId="0" applyBorder="1" applyAlignment="1">
      <alignment horizontal="center"/>
    </xf>
    <xf numFmtId="0" fontId="0" fillId="0" borderId="11" xfId="0" applyBorder="1"/>
    <xf numFmtId="0" fontId="0" fillId="0" borderId="7" xfId="0" applyBorder="1" applyAlignment="1">
      <alignment horizontal="center"/>
    </xf>
    <xf numFmtId="0" fontId="12" fillId="0" borderId="21" xfId="0" applyFont="1" applyBorder="1"/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6" fillId="4" borderId="1" xfId="0" applyFont="1" applyFill="1" applyBorder="1"/>
    <xf numFmtId="0" fontId="13" fillId="0" borderId="11" xfId="0" applyFont="1" applyBorder="1"/>
    <xf numFmtId="0" fontId="6" fillId="0" borderId="4" xfId="0" applyFont="1" applyBorder="1"/>
    <xf numFmtId="0" fontId="6" fillId="0" borderId="5" xfId="0" applyFont="1" applyBorder="1"/>
    <xf numFmtId="0" fontId="14" fillId="0" borderId="21" xfId="0" applyFont="1" applyBorder="1"/>
    <xf numFmtId="0" fontId="6" fillId="0" borderId="7" xfId="0" applyFont="1" applyBorder="1"/>
    <xf numFmtId="0" fontId="6" fillId="0" borderId="21" xfId="0" applyFont="1" applyBorder="1"/>
    <xf numFmtId="0" fontId="15" fillId="0" borderId="21" xfId="0" applyFont="1" applyBorder="1"/>
    <xf numFmtId="0" fontId="16" fillId="4" borderId="21" xfId="0" applyFont="1" applyFill="1" applyBorder="1"/>
    <xf numFmtId="0" fontId="6" fillId="4" borderId="7" xfId="0" applyFont="1" applyFill="1" applyBorder="1"/>
    <xf numFmtId="0" fontId="16" fillId="4" borderId="12" xfId="0" applyFont="1" applyFill="1" applyBorder="1"/>
    <xf numFmtId="0" fontId="6" fillId="4" borderId="13" xfId="0" applyFont="1" applyFill="1" applyBorder="1"/>
    <xf numFmtId="0" fontId="6" fillId="4" borderId="14" xfId="0" applyFont="1" applyFill="1" applyBorder="1"/>
    <xf numFmtId="0" fontId="17" fillId="0" borderId="11" xfId="0" applyFont="1" applyBorder="1"/>
    <xf numFmtId="0" fontId="0" fillId="0" borderId="21" xfId="0" applyBorder="1" applyAlignment="1">
      <alignment horizontal="center"/>
    </xf>
    <xf numFmtId="0" fontId="0" fillId="3" borderId="21" xfId="0" applyFill="1" applyBorder="1"/>
    <xf numFmtId="0" fontId="0" fillId="3" borderId="12" xfId="0" applyFill="1" applyBorder="1"/>
    <xf numFmtId="0" fontId="8" fillId="0" borderId="0" xfId="0" applyFont="1" applyBorder="1"/>
    <xf numFmtId="0" fontId="18" fillId="0" borderId="0" xfId="0" applyFont="1"/>
    <xf numFmtId="0" fontId="18" fillId="0" borderId="11" xfId="0" applyFont="1" applyBorder="1"/>
    <xf numFmtId="2" fontId="0" fillId="3" borderId="13" xfId="0" applyNumberFormat="1" applyFill="1" applyBorder="1"/>
    <xf numFmtId="2" fontId="0" fillId="3" borderId="14" xfId="0" applyNumberFormat="1" applyFill="1" applyBorder="1"/>
    <xf numFmtId="0" fontId="0" fillId="0" borderId="13" xfId="0" applyBorder="1"/>
    <xf numFmtId="0" fontId="0" fillId="0" borderId="14" xfId="0" applyBorder="1"/>
    <xf numFmtId="169" fontId="0" fillId="0" borderId="1" xfId="0" applyNumberFormat="1" applyBorder="1"/>
    <xf numFmtId="0" fontId="7" fillId="0" borderId="4" xfId="0" applyFont="1" applyBorder="1"/>
    <xf numFmtId="0" fontId="0" fillId="0" borderId="12" xfId="0" applyBorder="1"/>
    <xf numFmtId="169" fontId="0" fillId="0" borderId="13" xfId="0" applyNumberFormat="1" applyBorder="1"/>
    <xf numFmtId="0" fontId="0" fillId="0" borderId="13" xfId="0" applyFill="1" applyBorder="1"/>
  </cellXfs>
  <cellStyles count="14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1"/>
  <sheetViews>
    <sheetView tabSelected="1" workbookViewId="0">
      <selection activeCell="G74" sqref="G74"/>
    </sheetView>
  </sheetViews>
  <sheetFormatPr baseColWidth="10" defaultRowHeight="15" x14ac:dyDescent="0"/>
  <cols>
    <col min="1" max="1" width="29.83203125" customWidth="1"/>
    <col min="2" max="2" width="11.83203125" bestFit="1" customWidth="1"/>
    <col min="3" max="3" width="11" bestFit="1" customWidth="1"/>
    <col min="4" max="4" width="11.83203125" bestFit="1" customWidth="1"/>
    <col min="5" max="5" width="11" bestFit="1" customWidth="1"/>
    <col min="6" max="6" width="11.83203125" bestFit="1" customWidth="1"/>
    <col min="7" max="11" width="11" bestFit="1" customWidth="1"/>
    <col min="13" max="13" width="28" customWidth="1"/>
    <col min="14" max="14" width="19.83203125" customWidth="1"/>
    <col min="15" max="15" width="21" customWidth="1"/>
    <col min="16" max="16" width="19.1640625" customWidth="1"/>
    <col min="17" max="17" width="20.1640625" customWidth="1"/>
    <col min="18" max="18" width="19.6640625" customWidth="1"/>
    <col min="19" max="19" width="19.5" customWidth="1"/>
    <col min="20" max="20" width="20.5" customWidth="1"/>
    <col min="21" max="21" width="21.1640625" customWidth="1"/>
    <col min="22" max="22" width="22.33203125" customWidth="1"/>
    <col min="23" max="23" width="20.5" customWidth="1"/>
  </cols>
  <sheetData>
    <row r="1" spans="1:23" ht="21">
      <c r="A1" s="36" t="s">
        <v>69</v>
      </c>
    </row>
    <row r="2" spans="1:23" ht="16" thickBot="1"/>
    <row r="3" spans="1:23" ht="21" thickBot="1">
      <c r="A3" s="17" t="s">
        <v>6</v>
      </c>
      <c r="B3" s="44" t="s">
        <v>3</v>
      </c>
      <c r="C3" s="44"/>
      <c r="D3" s="45" t="s">
        <v>7</v>
      </c>
      <c r="E3" s="47"/>
      <c r="F3" s="45" t="s">
        <v>8</v>
      </c>
      <c r="G3" s="45"/>
      <c r="H3" s="47" t="s">
        <v>31</v>
      </c>
      <c r="I3" s="48"/>
      <c r="J3" s="49" t="s">
        <v>32</v>
      </c>
      <c r="K3" s="50"/>
      <c r="M3" s="17" t="s">
        <v>11</v>
      </c>
      <c r="N3" s="44" t="s">
        <v>3</v>
      </c>
      <c r="O3" s="44"/>
      <c r="P3" s="45" t="s">
        <v>7</v>
      </c>
      <c r="Q3" s="47"/>
      <c r="R3" s="45" t="s">
        <v>8</v>
      </c>
      <c r="S3" s="45"/>
      <c r="T3" s="47" t="s">
        <v>31</v>
      </c>
      <c r="U3" s="48"/>
      <c r="V3" s="49" t="s">
        <v>32</v>
      </c>
      <c r="W3" s="50"/>
    </row>
    <row r="4" spans="1:23">
      <c r="A4" s="8" t="s">
        <v>28</v>
      </c>
      <c r="B4" s="6" t="s">
        <v>4</v>
      </c>
      <c r="C4" s="6" t="s">
        <v>5</v>
      </c>
      <c r="D4" s="6" t="s">
        <v>4</v>
      </c>
      <c r="E4" s="35" t="s">
        <v>5</v>
      </c>
      <c r="F4" s="6" t="s">
        <v>4</v>
      </c>
      <c r="G4" s="6" t="s">
        <v>5</v>
      </c>
      <c r="H4" s="40" t="s">
        <v>4</v>
      </c>
      <c r="I4" s="6" t="s">
        <v>5</v>
      </c>
      <c r="J4" s="37" t="s">
        <v>4</v>
      </c>
      <c r="K4" s="10" t="s">
        <v>5</v>
      </c>
      <c r="M4" s="8" t="s">
        <v>28</v>
      </c>
      <c r="N4" s="6" t="s">
        <v>12</v>
      </c>
      <c r="O4" s="6" t="s">
        <v>13</v>
      </c>
      <c r="P4" s="6" t="s">
        <v>12</v>
      </c>
      <c r="Q4" s="6" t="s">
        <v>13</v>
      </c>
      <c r="R4" s="6" t="s">
        <v>12</v>
      </c>
      <c r="S4" s="6" t="s">
        <v>13</v>
      </c>
      <c r="T4" s="6" t="s">
        <v>12</v>
      </c>
      <c r="U4" s="6" t="s">
        <v>13</v>
      </c>
      <c r="V4" s="6" t="s">
        <v>12</v>
      </c>
      <c r="W4" s="6" t="s">
        <v>13</v>
      </c>
    </row>
    <row r="5" spans="1:23">
      <c r="A5" s="9" t="s">
        <v>0</v>
      </c>
      <c r="B5" s="15">
        <v>59</v>
      </c>
      <c r="C5" s="14">
        <v>15</v>
      </c>
      <c r="D5" s="5">
        <v>54</v>
      </c>
      <c r="E5" s="14">
        <v>2</v>
      </c>
      <c r="F5" s="18">
        <v>103</v>
      </c>
      <c r="G5" s="14">
        <v>32</v>
      </c>
      <c r="H5" s="18">
        <v>51</v>
      </c>
      <c r="I5" s="7">
        <v>24</v>
      </c>
      <c r="J5" s="18">
        <v>42</v>
      </c>
      <c r="K5" s="11">
        <v>12</v>
      </c>
      <c r="M5" s="9" t="s">
        <v>0</v>
      </c>
      <c r="N5" s="15">
        <v>31</v>
      </c>
      <c r="O5" s="14">
        <v>4</v>
      </c>
      <c r="P5" s="18">
        <v>7</v>
      </c>
      <c r="Q5" s="14">
        <v>22</v>
      </c>
      <c r="R5" s="18">
        <v>9</v>
      </c>
      <c r="S5" s="14">
        <v>74</v>
      </c>
      <c r="T5" s="18">
        <v>17</v>
      </c>
      <c r="U5" s="7">
        <v>28</v>
      </c>
      <c r="V5" s="18">
        <v>28</v>
      </c>
      <c r="W5" s="11">
        <v>2</v>
      </c>
    </row>
    <row r="6" spans="1:23">
      <c r="A6" s="9" t="s">
        <v>1</v>
      </c>
      <c r="B6" s="16">
        <v>164</v>
      </c>
      <c r="C6" s="7">
        <v>40</v>
      </c>
      <c r="D6" s="5">
        <v>221</v>
      </c>
      <c r="E6" s="7">
        <v>4</v>
      </c>
      <c r="F6" s="18">
        <v>97</v>
      </c>
      <c r="G6" s="7">
        <v>45</v>
      </c>
      <c r="H6" s="5" t="s">
        <v>33</v>
      </c>
      <c r="I6" s="7" t="s">
        <v>20</v>
      </c>
      <c r="J6" s="18">
        <v>98</v>
      </c>
      <c r="K6" s="11">
        <v>22</v>
      </c>
      <c r="M6" s="9" t="s">
        <v>1</v>
      </c>
      <c r="N6" s="16">
        <v>60</v>
      </c>
      <c r="O6" s="7">
        <v>0</v>
      </c>
      <c r="P6" s="18">
        <v>9</v>
      </c>
      <c r="Q6" s="7">
        <v>26</v>
      </c>
      <c r="R6" s="18">
        <v>21</v>
      </c>
      <c r="S6" s="7">
        <v>39</v>
      </c>
      <c r="T6" s="18">
        <v>48</v>
      </c>
      <c r="U6" s="7">
        <v>10</v>
      </c>
      <c r="V6" s="18">
        <v>57</v>
      </c>
      <c r="W6" s="11">
        <v>6</v>
      </c>
    </row>
    <row r="7" spans="1:23">
      <c r="A7" s="9" t="s">
        <v>2</v>
      </c>
      <c r="B7" s="38">
        <v>97</v>
      </c>
      <c r="C7" s="39">
        <v>17</v>
      </c>
      <c r="D7" s="5">
        <v>134</v>
      </c>
      <c r="E7" s="39">
        <v>3</v>
      </c>
      <c r="F7" s="18">
        <v>137</v>
      </c>
      <c r="G7" s="39">
        <v>23</v>
      </c>
      <c r="H7" s="18">
        <v>84</v>
      </c>
      <c r="I7" s="39">
        <v>20</v>
      </c>
      <c r="J7" s="18">
        <v>52</v>
      </c>
      <c r="K7" s="11">
        <v>10</v>
      </c>
      <c r="M7" s="9" t="s">
        <v>2</v>
      </c>
      <c r="N7" s="38">
        <v>53</v>
      </c>
      <c r="O7" s="39">
        <v>0</v>
      </c>
      <c r="P7" s="18">
        <v>0</v>
      </c>
      <c r="Q7" s="39">
        <v>76</v>
      </c>
      <c r="R7" s="18">
        <v>1</v>
      </c>
      <c r="S7" s="39">
        <v>103</v>
      </c>
      <c r="T7" s="18">
        <v>52</v>
      </c>
      <c r="U7" s="39">
        <v>11</v>
      </c>
      <c r="V7" s="18">
        <v>25</v>
      </c>
      <c r="W7" s="11">
        <v>7</v>
      </c>
    </row>
    <row r="8" spans="1:23">
      <c r="A8" s="22" t="s">
        <v>9</v>
      </c>
      <c r="B8" s="21">
        <f>SUM(B5:B7)</f>
        <v>320</v>
      </c>
      <c r="C8" s="21">
        <f t="shared" ref="C8:G8" si="0">SUM(C5:C7)</f>
        <v>72</v>
      </c>
      <c r="D8" s="21">
        <f t="shared" si="0"/>
        <v>409</v>
      </c>
      <c r="E8" s="21">
        <f t="shared" si="0"/>
        <v>9</v>
      </c>
      <c r="F8" s="21">
        <f t="shared" si="0"/>
        <v>337</v>
      </c>
      <c r="G8" s="21">
        <f t="shared" si="0"/>
        <v>100</v>
      </c>
      <c r="H8" s="21">
        <f>SUM(H5+H7)</f>
        <v>135</v>
      </c>
      <c r="I8" s="21">
        <f>SUM(I5+I7)</f>
        <v>44</v>
      </c>
      <c r="J8" s="21">
        <f>SUM(J5:J7)</f>
        <v>192</v>
      </c>
      <c r="K8" s="21">
        <f>SUM(K5:K7)</f>
        <v>44</v>
      </c>
      <c r="M8" s="22" t="s">
        <v>9</v>
      </c>
      <c r="N8" s="21">
        <f>SUM(N5:N7)</f>
        <v>144</v>
      </c>
      <c r="O8" s="21">
        <f t="shared" ref="O8:W8" si="1">SUM(O5:O7)</f>
        <v>4</v>
      </c>
      <c r="P8" s="21">
        <f t="shared" si="1"/>
        <v>16</v>
      </c>
      <c r="Q8" s="21">
        <f t="shared" si="1"/>
        <v>124</v>
      </c>
      <c r="R8" s="21">
        <f t="shared" si="1"/>
        <v>31</v>
      </c>
      <c r="S8" s="21">
        <f t="shared" si="1"/>
        <v>216</v>
      </c>
      <c r="T8" s="21">
        <f t="shared" si="1"/>
        <v>117</v>
      </c>
      <c r="U8" s="21">
        <f t="shared" si="1"/>
        <v>49</v>
      </c>
      <c r="V8" s="21">
        <f t="shared" si="1"/>
        <v>110</v>
      </c>
      <c r="W8" s="21">
        <f t="shared" si="1"/>
        <v>15</v>
      </c>
    </row>
    <row r="9" spans="1:23" ht="16" thickBot="1">
      <c r="A9" s="24" t="s">
        <v>10</v>
      </c>
      <c r="B9" s="26">
        <f>AVERAGE(B5:B7)</f>
        <v>106.66666666666667</v>
      </c>
      <c r="C9" s="26">
        <f t="shared" ref="C9:G9" si="2">AVERAGE(C5:C7)</f>
        <v>24</v>
      </c>
      <c r="D9" s="26">
        <f t="shared" si="2"/>
        <v>136.33333333333334</v>
      </c>
      <c r="E9" s="26">
        <f t="shared" si="2"/>
        <v>3</v>
      </c>
      <c r="F9" s="26">
        <f t="shared" si="2"/>
        <v>112.33333333333333</v>
      </c>
      <c r="G9" s="26">
        <f t="shared" si="2"/>
        <v>33.333333333333336</v>
      </c>
      <c r="H9" s="26">
        <f>AVERAGE(H5,H7)</f>
        <v>67.5</v>
      </c>
      <c r="I9" s="26">
        <f>AVERAGE(I5,I7)</f>
        <v>22</v>
      </c>
      <c r="J9" s="26">
        <f>AVERAGE(J5:J7)</f>
        <v>64</v>
      </c>
      <c r="K9" s="26">
        <f>AVERAGE(K5:K7)</f>
        <v>14.666666666666666</v>
      </c>
      <c r="M9" s="24" t="s">
        <v>10</v>
      </c>
      <c r="N9" s="26">
        <f>N8/3</f>
        <v>48</v>
      </c>
      <c r="O9" s="26">
        <f t="shared" ref="O9:W9" si="3">O8/3</f>
        <v>1.3333333333333333</v>
      </c>
      <c r="P9" s="26">
        <f t="shared" si="3"/>
        <v>5.333333333333333</v>
      </c>
      <c r="Q9" s="26">
        <f t="shared" si="3"/>
        <v>41.333333333333336</v>
      </c>
      <c r="R9" s="26">
        <f t="shared" si="3"/>
        <v>10.333333333333334</v>
      </c>
      <c r="S9" s="26">
        <f t="shared" si="3"/>
        <v>72</v>
      </c>
      <c r="T9" s="26">
        <f t="shared" si="3"/>
        <v>39</v>
      </c>
      <c r="U9" s="26">
        <f t="shared" si="3"/>
        <v>16.333333333333332</v>
      </c>
      <c r="V9" s="26">
        <f t="shared" si="3"/>
        <v>36.666666666666664</v>
      </c>
      <c r="W9" s="26">
        <f t="shared" si="3"/>
        <v>5</v>
      </c>
    </row>
    <row r="12" spans="1:23" ht="22" thickBot="1">
      <c r="A12" s="93" t="s">
        <v>70</v>
      </c>
    </row>
    <row r="13" spans="1:23" ht="20">
      <c r="A13" s="32" t="s">
        <v>52</v>
      </c>
      <c r="B13" s="45" t="s">
        <v>39</v>
      </c>
      <c r="C13" s="45"/>
      <c r="D13" s="45"/>
      <c r="E13" s="45"/>
      <c r="F13" s="45" t="s">
        <v>49</v>
      </c>
      <c r="G13" s="45"/>
      <c r="H13" s="45"/>
      <c r="I13" s="46"/>
    </row>
    <row r="14" spans="1:23">
      <c r="A14" s="62" t="s">
        <v>48</v>
      </c>
      <c r="B14" s="6">
        <v>0</v>
      </c>
      <c r="C14" s="6">
        <v>1</v>
      </c>
      <c r="D14" s="6">
        <v>2</v>
      </c>
      <c r="E14" s="6">
        <v>3</v>
      </c>
      <c r="F14" s="6">
        <v>0</v>
      </c>
      <c r="G14" s="6">
        <v>1</v>
      </c>
      <c r="H14" s="6">
        <v>2</v>
      </c>
      <c r="I14" s="10">
        <v>3</v>
      </c>
    </row>
    <row r="15" spans="1:23">
      <c r="A15" s="64" t="s">
        <v>40</v>
      </c>
      <c r="B15" s="6"/>
      <c r="C15" s="6"/>
      <c r="D15" s="6"/>
      <c r="E15" s="6"/>
      <c r="F15" s="6"/>
      <c r="G15" s="6"/>
      <c r="H15" s="6"/>
      <c r="I15" s="10"/>
    </row>
    <row r="16" spans="1:23">
      <c r="A16" s="33" t="s">
        <v>41</v>
      </c>
      <c r="B16" s="6">
        <v>0</v>
      </c>
      <c r="C16" s="6">
        <v>5</v>
      </c>
      <c r="D16" s="6">
        <v>25</v>
      </c>
      <c r="E16" s="6">
        <v>0</v>
      </c>
      <c r="F16" s="6">
        <v>0</v>
      </c>
      <c r="G16" s="6">
        <v>15</v>
      </c>
      <c r="H16" s="6">
        <v>21</v>
      </c>
      <c r="I16" s="10"/>
    </row>
    <row r="17" spans="1:9">
      <c r="A17" s="33" t="s">
        <v>42</v>
      </c>
      <c r="B17" s="6">
        <v>0</v>
      </c>
      <c r="C17" s="6">
        <v>1</v>
      </c>
      <c r="D17" s="6">
        <v>26</v>
      </c>
      <c r="E17" s="6">
        <v>0</v>
      </c>
      <c r="F17" s="6">
        <v>2</v>
      </c>
      <c r="G17" s="6">
        <v>9</v>
      </c>
      <c r="H17" s="6">
        <v>19</v>
      </c>
      <c r="I17" s="10"/>
    </row>
    <row r="18" spans="1:9">
      <c r="A18" s="33" t="s">
        <v>43</v>
      </c>
      <c r="B18" s="6">
        <v>2</v>
      </c>
      <c r="C18" s="6">
        <v>7</v>
      </c>
      <c r="D18" s="6">
        <v>9</v>
      </c>
      <c r="E18" s="6">
        <v>0</v>
      </c>
      <c r="F18" s="6"/>
      <c r="G18" s="6"/>
      <c r="H18" s="6"/>
      <c r="I18" s="10"/>
    </row>
    <row r="19" spans="1:9">
      <c r="A19" s="33" t="s">
        <v>44</v>
      </c>
      <c r="B19" s="6"/>
      <c r="C19" s="6"/>
      <c r="D19" s="6"/>
      <c r="E19" s="6"/>
      <c r="F19" s="6"/>
      <c r="G19" s="6"/>
      <c r="H19" s="6"/>
      <c r="I19" s="10"/>
    </row>
    <row r="20" spans="1:9">
      <c r="A20" s="33"/>
      <c r="B20" s="6" t="s">
        <v>45</v>
      </c>
      <c r="C20" s="6">
        <v>11</v>
      </c>
      <c r="D20" s="6">
        <v>25</v>
      </c>
      <c r="E20" s="6"/>
      <c r="F20" s="6">
        <v>3</v>
      </c>
      <c r="G20" s="6">
        <v>11</v>
      </c>
      <c r="H20" s="6">
        <v>13</v>
      </c>
      <c r="I20" s="10"/>
    </row>
    <row r="21" spans="1:9">
      <c r="A21" s="65" t="s">
        <v>46</v>
      </c>
      <c r="B21" s="57">
        <f>SUM(B16:B19)</f>
        <v>2</v>
      </c>
      <c r="C21" s="57">
        <f>SUM(C16:C20)</f>
        <v>24</v>
      </c>
      <c r="D21" s="57">
        <f>SUM(D16:D20)</f>
        <v>85</v>
      </c>
      <c r="E21" s="57">
        <f t="shared" ref="E21" si="4">SUM(E16:E19)</f>
        <v>0</v>
      </c>
      <c r="F21" s="57">
        <f>SUM(F16:F20)</f>
        <v>5</v>
      </c>
      <c r="G21" s="57">
        <f>SUM(G16:G20)</f>
        <v>35</v>
      </c>
      <c r="H21" s="57">
        <f>SUM(H16:H20)</f>
        <v>53</v>
      </c>
      <c r="I21" s="66">
        <f t="shared" ref="I21" si="5">SUM(I16:I19)</f>
        <v>0</v>
      </c>
    </row>
    <row r="22" spans="1:9" ht="16" thickBot="1">
      <c r="A22" s="67" t="s">
        <v>47</v>
      </c>
      <c r="B22" s="68">
        <f>(B21/SUM(B21:E21))*100</f>
        <v>1.8018018018018018</v>
      </c>
      <c r="C22" s="68">
        <f>(C21/SUM(B21:E21))*100</f>
        <v>21.621621621621621</v>
      </c>
      <c r="D22" s="68">
        <f>(D21/SUM(B21:E21))*100</f>
        <v>76.576576576576571</v>
      </c>
      <c r="E22" s="68">
        <f>(E21/SUM(B21:E21))*100</f>
        <v>0</v>
      </c>
      <c r="F22" s="68">
        <f>(F21/SUM(F21:I21))*100</f>
        <v>5.376344086021505</v>
      </c>
      <c r="G22" s="68">
        <f>(G21/SUM(F21:I21))*100</f>
        <v>37.634408602150536</v>
      </c>
      <c r="H22" s="68">
        <f>(H21/SUM(F21:I21))*100</f>
        <v>56.98924731182796</v>
      </c>
      <c r="I22" s="69">
        <f>(I21/SUM(F21:I21))*100</f>
        <v>0</v>
      </c>
    </row>
    <row r="23" spans="1:9" ht="16" thickBot="1"/>
    <row r="24" spans="1:9" ht="20">
      <c r="A24" s="17" t="s">
        <v>52</v>
      </c>
      <c r="B24" s="54"/>
      <c r="C24" s="54"/>
      <c r="D24" s="54"/>
      <c r="E24" s="54"/>
      <c r="F24" s="54"/>
      <c r="G24" s="54"/>
      <c r="H24" s="54"/>
      <c r="I24" s="55"/>
    </row>
    <row r="25" spans="1:9">
      <c r="A25" s="62" t="s">
        <v>54</v>
      </c>
      <c r="B25" s="56" t="s">
        <v>39</v>
      </c>
      <c r="C25" s="56"/>
      <c r="D25" s="56"/>
      <c r="E25" s="56"/>
      <c r="F25" s="56" t="s">
        <v>49</v>
      </c>
      <c r="G25" s="56"/>
      <c r="H25" s="56"/>
      <c r="I25" s="63"/>
    </row>
    <row r="26" spans="1:9">
      <c r="A26" s="33"/>
      <c r="B26" s="6">
        <v>0</v>
      </c>
      <c r="C26" s="6">
        <v>1</v>
      </c>
      <c r="D26" s="6">
        <v>2</v>
      </c>
      <c r="E26" s="6">
        <v>3</v>
      </c>
      <c r="F26" s="6">
        <v>0</v>
      </c>
      <c r="G26" s="6">
        <v>1</v>
      </c>
      <c r="H26" s="6">
        <v>2</v>
      </c>
      <c r="I26" s="10">
        <v>3</v>
      </c>
    </row>
    <row r="27" spans="1:9">
      <c r="A27" s="64" t="s">
        <v>40</v>
      </c>
      <c r="B27" s="6"/>
      <c r="C27" s="6"/>
      <c r="D27" s="6"/>
      <c r="E27" s="6"/>
      <c r="F27" s="6"/>
      <c r="G27" s="6"/>
      <c r="H27" s="6"/>
      <c r="I27" s="10"/>
    </row>
    <row r="28" spans="1:9">
      <c r="A28" s="33" t="s">
        <v>50</v>
      </c>
      <c r="B28" s="6">
        <v>2</v>
      </c>
      <c r="C28" s="6">
        <v>17</v>
      </c>
      <c r="D28" s="6">
        <v>23</v>
      </c>
      <c r="E28" s="6"/>
      <c r="F28" s="6">
        <v>11</v>
      </c>
      <c r="G28" s="6">
        <v>7</v>
      </c>
      <c r="H28" s="6">
        <v>13</v>
      </c>
      <c r="I28" s="10"/>
    </row>
    <row r="29" spans="1:9">
      <c r="A29" s="33">
        <v>17</v>
      </c>
      <c r="B29" s="6">
        <v>0</v>
      </c>
      <c r="C29" s="6">
        <v>1</v>
      </c>
      <c r="D29" s="6">
        <v>3</v>
      </c>
      <c r="E29" s="6"/>
      <c r="F29" s="6">
        <v>5</v>
      </c>
      <c r="G29" s="6">
        <v>10</v>
      </c>
      <c r="H29" s="6">
        <v>16</v>
      </c>
      <c r="I29" s="10"/>
    </row>
    <row r="30" spans="1:9">
      <c r="A30" s="33"/>
      <c r="B30" s="6">
        <v>0</v>
      </c>
      <c r="C30" s="6">
        <v>6</v>
      </c>
      <c r="D30" s="6">
        <v>17</v>
      </c>
      <c r="E30" s="6"/>
      <c r="F30" s="6"/>
      <c r="G30" s="6"/>
      <c r="H30" s="6"/>
      <c r="I30" s="10"/>
    </row>
    <row r="31" spans="1:9">
      <c r="A31" s="33">
        <v>14</v>
      </c>
      <c r="B31" s="6">
        <v>1</v>
      </c>
      <c r="C31" s="6">
        <v>20</v>
      </c>
      <c r="D31" s="6">
        <v>25</v>
      </c>
      <c r="E31" s="6"/>
      <c r="F31" s="59">
        <v>8</v>
      </c>
      <c r="G31" s="59">
        <v>5</v>
      </c>
      <c r="H31" s="59">
        <v>17</v>
      </c>
      <c r="I31" s="10"/>
    </row>
    <row r="32" spans="1:9">
      <c r="A32" s="65" t="s">
        <v>51</v>
      </c>
      <c r="B32" s="57">
        <f>SUM(B27:B31)</f>
        <v>3</v>
      </c>
      <c r="C32" s="57">
        <f>SUM(C27:C31)</f>
        <v>44</v>
      </c>
      <c r="D32" s="57">
        <f>SUM(D27:D31)</f>
        <v>68</v>
      </c>
      <c r="E32" s="57">
        <f t="shared" ref="E32" si="6">SUM(E27:E29)</f>
        <v>0</v>
      </c>
      <c r="F32" s="57">
        <f t="shared" ref="F32:H32" si="7">SUM(F27:F31)</f>
        <v>24</v>
      </c>
      <c r="G32" s="57">
        <f t="shared" si="7"/>
        <v>22</v>
      </c>
      <c r="H32" s="57">
        <f t="shared" si="7"/>
        <v>46</v>
      </c>
      <c r="I32" s="66">
        <f t="shared" ref="I32" si="8">SUM(I27:I29)</f>
        <v>0</v>
      </c>
    </row>
    <row r="33" spans="1:9" ht="16" thickBot="1">
      <c r="A33" s="67" t="s">
        <v>47</v>
      </c>
      <c r="B33" s="68">
        <f>(B32/SUM(B32:E32))*100</f>
        <v>2.6086956521739131</v>
      </c>
      <c r="C33" s="68">
        <f>(C32/SUM(B32:E32))*100</f>
        <v>38.260869565217391</v>
      </c>
      <c r="D33" s="68">
        <f>(D32/SUM(B32:E32))*100</f>
        <v>59.130434782608695</v>
      </c>
      <c r="E33" s="68">
        <f>(E32/SUM(B32:E32))*100</f>
        <v>0</v>
      </c>
      <c r="F33" s="68">
        <f>(F32/SUM(F32:I32))*100</f>
        <v>26.086956521739129</v>
      </c>
      <c r="G33" s="68">
        <f>(G32/SUM(F32:I32))*100</f>
        <v>23.913043478260871</v>
      </c>
      <c r="H33" s="68">
        <f>(H32/SUM(F32:I32))*100</f>
        <v>50</v>
      </c>
      <c r="I33" s="69">
        <f>(I32/SUM(F32:I32))*100</f>
        <v>0</v>
      </c>
    </row>
    <row r="35" spans="1:9" ht="16" thickBot="1"/>
    <row r="36" spans="1:9" ht="20">
      <c r="A36" s="17" t="s">
        <v>55</v>
      </c>
      <c r="B36" s="54"/>
      <c r="C36" s="54"/>
      <c r="D36" s="54"/>
      <c r="E36" s="54"/>
      <c r="F36" s="54"/>
      <c r="G36" s="54"/>
      <c r="H36" s="54"/>
      <c r="I36" s="55"/>
    </row>
    <row r="37" spans="1:9">
      <c r="A37" s="62" t="s">
        <v>48</v>
      </c>
      <c r="B37" s="56" t="s">
        <v>39</v>
      </c>
      <c r="C37" s="56"/>
      <c r="D37" s="56"/>
      <c r="E37" s="56"/>
      <c r="F37" s="56" t="s">
        <v>49</v>
      </c>
      <c r="G37" s="56"/>
      <c r="H37" s="56"/>
      <c r="I37" s="63"/>
    </row>
    <row r="38" spans="1:9">
      <c r="A38" s="33"/>
      <c r="B38" s="6" t="s">
        <v>5</v>
      </c>
      <c r="C38" s="6" t="s">
        <v>53</v>
      </c>
      <c r="D38" s="6"/>
      <c r="E38" s="6"/>
      <c r="F38" s="6" t="s">
        <v>5</v>
      </c>
      <c r="G38" s="6" t="s">
        <v>53</v>
      </c>
      <c r="H38" s="6"/>
      <c r="I38" s="10"/>
    </row>
    <row r="39" spans="1:9">
      <c r="A39" s="64" t="s">
        <v>40</v>
      </c>
      <c r="B39" s="6"/>
      <c r="C39" s="6"/>
      <c r="D39" s="6"/>
      <c r="E39" s="6"/>
      <c r="F39" s="6"/>
      <c r="G39" s="6"/>
      <c r="H39" s="6"/>
      <c r="I39" s="10"/>
    </row>
    <row r="40" spans="1:9">
      <c r="A40" s="33"/>
      <c r="B40" s="6">
        <v>6</v>
      </c>
      <c r="C40" s="6">
        <v>32</v>
      </c>
      <c r="D40" s="6"/>
      <c r="E40" s="6"/>
      <c r="F40" s="6">
        <v>1</v>
      </c>
      <c r="G40" s="6">
        <v>26</v>
      </c>
      <c r="H40" s="6"/>
      <c r="I40" s="10"/>
    </row>
    <row r="41" spans="1:9">
      <c r="A41" s="33"/>
      <c r="B41" s="6">
        <v>9</v>
      </c>
      <c r="C41" s="6">
        <v>27</v>
      </c>
      <c r="D41" s="6"/>
      <c r="E41" s="6"/>
      <c r="F41" s="6">
        <v>9</v>
      </c>
      <c r="G41" s="6">
        <v>32</v>
      </c>
      <c r="H41" s="6"/>
      <c r="I41" s="10"/>
    </row>
    <row r="42" spans="1:9">
      <c r="A42" s="33"/>
      <c r="B42" s="6">
        <v>11</v>
      </c>
      <c r="C42" s="6">
        <v>33</v>
      </c>
      <c r="D42" s="6"/>
      <c r="E42" s="6"/>
      <c r="F42" s="6">
        <v>11</v>
      </c>
      <c r="G42" s="6">
        <v>29</v>
      </c>
      <c r="H42" s="6"/>
      <c r="I42" s="10"/>
    </row>
    <row r="43" spans="1:9">
      <c r="A43" s="33"/>
      <c r="B43" s="6"/>
      <c r="C43" s="6"/>
      <c r="D43" s="6"/>
      <c r="E43" s="6"/>
      <c r="F43" s="6"/>
      <c r="G43" s="6"/>
      <c r="H43" s="6"/>
      <c r="I43" s="10"/>
    </row>
    <row r="44" spans="1:9">
      <c r="A44" s="33"/>
      <c r="B44" s="6"/>
      <c r="C44" s="6"/>
      <c r="D44" s="6"/>
      <c r="E44" s="6"/>
      <c r="F44" s="6"/>
      <c r="G44" s="6"/>
      <c r="H44" s="6"/>
      <c r="I44" s="10"/>
    </row>
    <row r="45" spans="1:9">
      <c r="A45" s="65" t="s">
        <v>46</v>
      </c>
      <c r="B45" s="57">
        <f>SUM(B40:B43)</f>
        <v>26</v>
      </c>
      <c r="C45" s="57">
        <f>SUM(C40:C44)</f>
        <v>92</v>
      </c>
      <c r="D45" s="57">
        <f>SUM(D40:D44)</f>
        <v>0</v>
      </c>
      <c r="E45" s="57">
        <f t="shared" ref="E45" si="9">SUM(E40:E43)</f>
        <v>0</v>
      </c>
      <c r="F45" s="57">
        <f>SUM(F40:F44)</f>
        <v>21</v>
      </c>
      <c r="G45" s="57">
        <f>SUM(G40:G44)</f>
        <v>87</v>
      </c>
      <c r="H45" s="57">
        <f>SUM(H40:H44)</f>
        <v>0</v>
      </c>
      <c r="I45" s="66">
        <f t="shared" ref="I45" si="10">SUM(I40:I43)</f>
        <v>0</v>
      </c>
    </row>
    <row r="46" spans="1:9" ht="16" thickBot="1">
      <c r="A46" s="67" t="s">
        <v>47</v>
      </c>
      <c r="B46" s="68">
        <f>(B45/SUM(B45:E45))*100</f>
        <v>22.033898305084744</v>
      </c>
      <c r="C46" s="68">
        <f>(C45/SUM(B45:E45))*100</f>
        <v>77.966101694915253</v>
      </c>
      <c r="D46" s="68">
        <f>(D45/SUM(B45:E45))*100</f>
        <v>0</v>
      </c>
      <c r="E46" s="68">
        <f>(E45/SUM(B45:E45))*100</f>
        <v>0</v>
      </c>
      <c r="F46" s="68">
        <f>(F45/SUM(F45:I45))*100</f>
        <v>19.444444444444446</v>
      </c>
      <c r="G46" s="68">
        <f>(G45/SUM(F45:I45))*100</f>
        <v>80.555555555555557</v>
      </c>
      <c r="H46" s="68">
        <f>(H45/SUM(F45:I45))*100</f>
        <v>0</v>
      </c>
      <c r="I46" s="69">
        <f>(I45/SUM(F45:I45))*100</f>
        <v>0</v>
      </c>
    </row>
    <row r="47" spans="1:9" ht="16" thickBot="1">
      <c r="A47" s="52"/>
    </row>
    <row r="48" spans="1:9" ht="20">
      <c r="A48" s="17" t="s">
        <v>55</v>
      </c>
      <c r="B48" s="54"/>
      <c r="C48" s="54"/>
      <c r="D48" s="54"/>
      <c r="E48" s="54"/>
      <c r="F48" s="54"/>
      <c r="G48" s="54"/>
      <c r="H48" s="54"/>
      <c r="I48" s="55"/>
    </row>
    <row r="49" spans="1:9">
      <c r="A49" s="62" t="s">
        <v>54</v>
      </c>
      <c r="B49" s="70" t="s">
        <v>39</v>
      </c>
      <c r="C49" s="70"/>
      <c r="D49" s="70"/>
      <c r="E49" s="70"/>
      <c r="F49" s="70" t="s">
        <v>49</v>
      </c>
      <c r="G49" s="70"/>
      <c r="H49" s="70"/>
      <c r="I49" s="72"/>
    </row>
    <row r="50" spans="1:9">
      <c r="A50" s="33"/>
      <c r="B50" s="6" t="s">
        <v>5</v>
      </c>
      <c r="C50" s="6" t="s">
        <v>53</v>
      </c>
      <c r="D50" s="6"/>
      <c r="E50" s="6"/>
      <c r="F50" s="6" t="s">
        <v>5</v>
      </c>
      <c r="G50" s="6" t="s">
        <v>53</v>
      </c>
      <c r="H50" s="6"/>
      <c r="I50" s="10"/>
    </row>
    <row r="51" spans="1:9">
      <c r="A51" s="64" t="s">
        <v>40</v>
      </c>
      <c r="B51" s="6">
        <v>3</v>
      </c>
      <c r="C51" s="6">
        <v>19</v>
      </c>
      <c r="D51" s="6"/>
      <c r="E51" s="6"/>
      <c r="F51" s="6">
        <v>3</v>
      </c>
      <c r="G51" s="6">
        <v>27</v>
      </c>
      <c r="H51" s="6"/>
      <c r="I51" s="10"/>
    </row>
    <row r="52" spans="1:9">
      <c r="A52" s="33"/>
      <c r="B52" s="6">
        <v>6</v>
      </c>
      <c r="C52" s="6">
        <v>24</v>
      </c>
      <c r="D52" s="6"/>
      <c r="E52" s="6"/>
      <c r="F52" s="6">
        <v>7</v>
      </c>
      <c r="G52" s="6">
        <v>38</v>
      </c>
      <c r="H52" s="6"/>
      <c r="I52" s="10"/>
    </row>
    <row r="53" spans="1:9">
      <c r="A53" s="33"/>
      <c r="B53" s="6">
        <v>3</v>
      </c>
      <c r="C53" s="6">
        <v>17</v>
      </c>
      <c r="D53" s="6"/>
      <c r="E53" s="6"/>
      <c r="F53" s="6">
        <v>2</v>
      </c>
      <c r="G53" s="6">
        <v>19</v>
      </c>
      <c r="H53" s="6"/>
      <c r="I53" s="10"/>
    </row>
    <row r="54" spans="1:9">
      <c r="A54" s="33"/>
      <c r="B54" s="6"/>
      <c r="C54" s="6"/>
      <c r="D54" s="6"/>
      <c r="E54" s="6"/>
      <c r="F54" s="6"/>
      <c r="G54" s="6"/>
      <c r="H54" s="6"/>
      <c r="I54" s="10"/>
    </row>
    <row r="55" spans="1:9">
      <c r="A55" s="33"/>
      <c r="B55" s="6"/>
      <c r="C55" s="6"/>
      <c r="D55" s="6"/>
      <c r="E55" s="6"/>
      <c r="F55" s="59"/>
      <c r="G55" s="59"/>
      <c r="H55" s="59"/>
      <c r="I55" s="10"/>
    </row>
    <row r="56" spans="1:9">
      <c r="A56" s="65" t="s">
        <v>51</v>
      </c>
      <c r="B56" s="57">
        <f>SUM(B51:B55)</f>
        <v>12</v>
      </c>
      <c r="C56" s="57">
        <f>SUM(C51:C55)</f>
        <v>60</v>
      </c>
      <c r="D56" s="57">
        <f>SUM(D51:D55)</f>
        <v>0</v>
      </c>
      <c r="E56" s="57">
        <f t="shared" ref="E56" si="11">SUM(E51:E53)</f>
        <v>0</v>
      </c>
      <c r="F56" s="57">
        <f t="shared" ref="F56:I56" si="12">SUM(F51:F55)</f>
        <v>12</v>
      </c>
      <c r="G56" s="57">
        <f t="shared" si="12"/>
        <v>84</v>
      </c>
      <c r="H56" s="57">
        <f t="shared" si="12"/>
        <v>0</v>
      </c>
      <c r="I56" s="66">
        <f t="shared" ref="I56" si="13">SUM(I51:I53)</f>
        <v>0</v>
      </c>
    </row>
    <row r="57" spans="1:9" ht="16" thickBot="1">
      <c r="A57" s="67" t="s">
        <v>47</v>
      </c>
      <c r="B57" s="68">
        <f>(B56/SUM(B56:E56))*100</f>
        <v>16.666666666666664</v>
      </c>
      <c r="C57" s="68">
        <f>(C56/SUM(B56:E56))*100</f>
        <v>83.333333333333343</v>
      </c>
      <c r="D57" s="68">
        <f>(D56/SUM(B56:E56))*100</f>
        <v>0</v>
      </c>
      <c r="E57" s="68">
        <f>(E56/SUM(B56:E56))*100</f>
        <v>0</v>
      </c>
      <c r="F57" s="68">
        <f>(F56/SUM(F56:I56))*100</f>
        <v>12.5</v>
      </c>
      <c r="G57" s="68">
        <f>(G56/SUM(F56:I56))*100</f>
        <v>87.5</v>
      </c>
      <c r="H57" s="68">
        <f>(H56/SUM(F56:I56))*100</f>
        <v>0</v>
      </c>
      <c r="I57" s="69">
        <f>(I56/SUM(F56:I56))*100</f>
        <v>0</v>
      </c>
    </row>
    <row r="58" spans="1:9" ht="16" thickBot="1"/>
    <row r="59" spans="1:9" ht="20">
      <c r="A59" s="17" t="s">
        <v>61</v>
      </c>
      <c r="B59" s="54"/>
      <c r="C59" s="54"/>
      <c r="D59" s="54"/>
      <c r="E59" s="55"/>
    </row>
    <row r="60" spans="1:9">
      <c r="A60" s="73" t="s">
        <v>48</v>
      </c>
      <c r="B60" s="6"/>
      <c r="C60" s="6"/>
      <c r="D60" s="6"/>
      <c r="E60" s="10"/>
    </row>
    <row r="61" spans="1:9">
      <c r="A61" s="33"/>
      <c r="B61" s="56" t="s">
        <v>39</v>
      </c>
      <c r="C61" s="56"/>
      <c r="D61" s="56" t="s">
        <v>49</v>
      </c>
      <c r="E61" s="63"/>
    </row>
    <row r="62" spans="1:9">
      <c r="A62" s="33"/>
      <c r="B62" s="6" t="s">
        <v>56</v>
      </c>
      <c r="C62" s="6" t="s">
        <v>57</v>
      </c>
      <c r="D62" s="6" t="s">
        <v>56</v>
      </c>
      <c r="E62" s="10" t="s">
        <v>57</v>
      </c>
    </row>
    <row r="63" spans="1:9">
      <c r="A63" s="64" t="s">
        <v>40</v>
      </c>
      <c r="B63" s="6"/>
      <c r="C63" s="6"/>
      <c r="D63" s="6"/>
      <c r="E63" s="10"/>
    </row>
    <row r="64" spans="1:9">
      <c r="A64" s="33"/>
      <c r="B64" s="6"/>
      <c r="C64" s="6"/>
      <c r="D64" s="6"/>
      <c r="E64" s="10"/>
    </row>
    <row r="65" spans="1:5">
      <c r="A65" s="33"/>
      <c r="B65" s="6"/>
      <c r="C65" s="6"/>
      <c r="D65" s="6">
        <v>9</v>
      </c>
      <c r="E65" s="10">
        <v>39</v>
      </c>
    </row>
    <row r="66" spans="1:5">
      <c r="A66" s="33" t="s">
        <v>58</v>
      </c>
      <c r="B66" s="6">
        <v>4</v>
      </c>
      <c r="C66" s="6">
        <v>27</v>
      </c>
      <c r="D66" s="6"/>
      <c r="E66" s="10"/>
    </row>
    <row r="67" spans="1:5">
      <c r="A67" s="33">
        <v>13</v>
      </c>
      <c r="B67" s="6">
        <v>3</v>
      </c>
      <c r="C67" s="6">
        <v>31</v>
      </c>
      <c r="D67" s="6">
        <v>12</v>
      </c>
      <c r="E67" s="10">
        <v>41</v>
      </c>
    </row>
    <row r="68" spans="1:5">
      <c r="A68" s="65" t="s">
        <v>46</v>
      </c>
      <c r="B68" s="57">
        <f>SUM(B64:B66)</f>
        <v>4</v>
      </c>
      <c r="C68" s="57">
        <f t="shared" ref="C68" si="14">SUM(C64:C66)</f>
        <v>27</v>
      </c>
      <c r="D68" s="57">
        <f>SUM(D66:D67)</f>
        <v>12</v>
      </c>
      <c r="E68" s="66">
        <f>SUM(E67)</f>
        <v>41</v>
      </c>
    </row>
    <row r="69" spans="1:5" ht="16" thickBot="1">
      <c r="A69" s="67" t="s">
        <v>47</v>
      </c>
      <c r="B69" s="68">
        <f>(B68/SUM(B68:C68))*100</f>
        <v>12.903225806451612</v>
      </c>
      <c r="C69" s="68">
        <f>(C68/SUM(B68:C68))*100</f>
        <v>87.096774193548384</v>
      </c>
      <c r="D69" s="68">
        <f>(D68/SUM(D68:E68))*100</f>
        <v>22.641509433962266</v>
      </c>
      <c r="E69" s="69">
        <f>(E68/SUM(D68:E68))*100</f>
        <v>77.358490566037744</v>
      </c>
    </row>
    <row r="70" spans="1:5" ht="21" thickBot="1">
      <c r="A70" s="17"/>
    </row>
    <row r="71" spans="1:5" ht="20">
      <c r="A71" s="77" t="s">
        <v>61</v>
      </c>
      <c r="B71" s="78"/>
      <c r="C71" s="78"/>
      <c r="D71" s="78"/>
      <c r="E71" s="79"/>
    </row>
    <row r="72" spans="1:5">
      <c r="A72" s="80" t="s">
        <v>54</v>
      </c>
      <c r="B72" s="74"/>
      <c r="C72" s="74"/>
      <c r="D72" s="74"/>
      <c r="E72" s="81"/>
    </row>
    <row r="73" spans="1:5">
      <c r="A73" s="82"/>
      <c r="B73" s="75" t="s">
        <v>59</v>
      </c>
      <c r="C73" s="75"/>
      <c r="D73" s="74" t="s">
        <v>60</v>
      </c>
      <c r="E73" s="81"/>
    </row>
    <row r="74" spans="1:5">
      <c r="A74" s="82"/>
      <c r="B74" s="74" t="s">
        <v>56</v>
      </c>
      <c r="C74" s="74" t="s">
        <v>57</v>
      </c>
      <c r="D74" s="74" t="s">
        <v>56</v>
      </c>
      <c r="E74" s="81" t="s">
        <v>57</v>
      </c>
    </row>
    <row r="75" spans="1:5">
      <c r="A75" s="83" t="s">
        <v>40</v>
      </c>
      <c r="B75" s="74">
        <v>4</v>
      </c>
      <c r="C75" s="74">
        <v>29</v>
      </c>
      <c r="D75" s="74">
        <v>35</v>
      </c>
      <c r="E75" s="81">
        <v>11</v>
      </c>
    </row>
    <row r="76" spans="1:5">
      <c r="A76" s="82"/>
      <c r="B76" s="74"/>
      <c r="C76" s="74"/>
      <c r="D76" s="74"/>
      <c r="E76" s="81"/>
    </row>
    <row r="77" spans="1:5">
      <c r="A77" s="82">
        <v>17</v>
      </c>
      <c r="B77" s="74">
        <v>1</v>
      </c>
      <c r="C77" s="74">
        <v>3</v>
      </c>
      <c r="D77" s="74"/>
      <c r="E77" s="81"/>
    </row>
    <row r="78" spans="1:5">
      <c r="A78" s="82">
        <v>2</v>
      </c>
      <c r="B78" s="74">
        <v>2</v>
      </c>
      <c r="C78" s="74">
        <v>15</v>
      </c>
      <c r="D78" s="74"/>
      <c r="E78" s="81"/>
    </row>
    <row r="79" spans="1:5">
      <c r="A79" s="82">
        <v>14</v>
      </c>
      <c r="B79" s="74"/>
      <c r="C79" s="74"/>
      <c r="D79" s="74">
        <v>26</v>
      </c>
      <c r="E79" s="81">
        <v>6</v>
      </c>
    </row>
    <row r="80" spans="1:5">
      <c r="A80" s="84" t="s">
        <v>46</v>
      </c>
      <c r="B80" s="76">
        <v>3</v>
      </c>
      <c r="C80" s="76">
        <v>18</v>
      </c>
      <c r="D80" s="76">
        <v>26</v>
      </c>
      <c r="E80" s="85">
        <v>6</v>
      </c>
    </row>
    <row r="81" spans="1:5" ht="16" thickBot="1">
      <c r="A81" s="86" t="s">
        <v>47</v>
      </c>
      <c r="B81" s="87">
        <v>14.28571429</v>
      </c>
      <c r="C81" s="87">
        <v>85.714285709999999</v>
      </c>
      <c r="D81" s="87">
        <v>81.25</v>
      </c>
      <c r="E81" s="88">
        <v>18.75</v>
      </c>
    </row>
  </sheetData>
  <mergeCells count="19">
    <mergeCell ref="B37:E37"/>
    <mergeCell ref="F37:I37"/>
    <mergeCell ref="B61:C61"/>
    <mergeCell ref="D61:E61"/>
    <mergeCell ref="B73:C73"/>
    <mergeCell ref="T3:U3"/>
    <mergeCell ref="V3:W3"/>
    <mergeCell ref="B13:E13"/>
    <mergeCell ref="F13:I13"/>
    <mergeCell ref="B25:E25"/>
    <mergeCell ref="F25:I25"/>
    <mergeCell ref="B3:C3"/>
    <mergeCell ref="D3:E3"/>
    <mergeCell ref="F3:G3"/>
    <mergeCell ref="H3:I3"/>
    <mergeCell ref="J3:K3"/>
    <mergeCell ref="N3:O3"/>
    <mergeCell ref="P3:Q3"/>
    <mergeCell ref="R3:S3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"/>
  <sheetViews>
    <sheetView zoomScale="75" zoomScaleNormal="75" zoomScalePageLayoutView="75" workbookViewId="0">
      <selection activeCell="G23" sqref="G23"/>
    </sheetView>
  </sheetViews>
  <sheetFormatPr baseColWidth="10" defaultRowHeight="15" x14ac:dyDescent="0"/>
  <sheetData>
    <row r="1" spans="1:21" ht="23">
      <c r="A1" s="94" t="s">
        <v>79</v>
      </c>
    </row>
    <row r="2" spans="1:21" ht="16" thickBot="1">
      <c r="A2" s="52"/>
    </row>
    <row r="3" spans="1:21">
      <c r="A3" s="71"/>
      <c r="B3" s="45" t="s">
        <v>39</v>
      </c>
      <c r="C3" s="45"/>
      <c r="D3" s="45"/>
      <c r="E3" s="45"/>
      <c r="F3" s="45" t="s">
        <v>64</v>
      </c>
      <c r="G3" s="45"/>
      <c r="H3" s="45"/>
      <c r="I3" s="45"/>
      <c r="J3" s="45" t="s">
        <v>81</v>
      </c>
      <c r="K3" s="45"/>
      <c r="L3" s="45"/>
      <c r="M3" s="45"/>
      <c r="N3" s="45" t="s">
        <v>82</v>
      </c>
      <c r="O3" s="45"/>
      <c r="P3" s="45"/>
      <c r="Q3" s="45"/>
      <c r="R3" s="45" t="s">
        <v>80</v>
      </c>
      <c r="S3" s="45"/>
      <c r="T3" s="45"/>
      <c r="U3" s="46"/>
    </row>
    <row r="4" spans="1:21">
      <c r="A4" s="33"/>
      <c r="B4" s="6" t="s">
        <v>65</v>
      </c>
      <c r="C4" s="6" t="s">
        <v>66</v>
      </c>
      <c r="D4" s="6" t="s">
        <v>67</v>
      </c>
      <c r="E4" s="6"/>
      <c r="F4" s="6" t="s">
        <v>65</v>
      </c>
      <c r="G4" s="6" t="s">
        <v>66</v>
      </c>
      <c r="H4" s="6" t="s">
        <v>67</v>
      </c>
      <c r="I4" s="6"/>
      <c r="J4" s="6" t="s">
        <v>65</v>
      </c>
      <c r="K4" s="6" t="s">
        <v>66</v>
      </c>
      <c r="L4" s="6" t="s">
        <v>67</v>
      </c>
      <c r="M4" s="6"/>
      <c r="N4" s="6" t="s">
        <v>68</v>
      </c>
      <c r="O4" s="6" t="s">
        <v>66</v>
      </c>
      <c r="P4" s="6" t="s">
        <v>67</v>
      </c>
      <c r="Q4" s="6"/>
      <c r="R4" s="6" t="s">
        <v>68</v>
      </c>
      <c r="S4" s="6" t="s">
        <v>66</v>
      </c>
      <c r="T4" s="6" t="s">
        <v>67</v>
      </c>
      <c r="U4" s="10"/>
    </row>
    <row r="5" spans="1:21">
      <c r="A5" s="64" t="s">
        <v>0</v>
      </c>
      <c r="B5" s="6">
        <v>3</v>
      </c>
      <c r="C5" s="6">
        <v>12</v>
      </c>
      <c r="D5" s="6">
        <v>68</v>
      </c>
      <c r="E5" s="6"/>
      <c r="F5" s="59">
        <v>57</v>
      </c>
      <c r="G5" s="59">
        <v>2</v>
      </c>
      <c r="H5" s="59">
        <v>0</v>
      </c>
      <c r="I5" s="6"/>
      <c r="J5" s="59">
        <v>9</v>
      </c>
      <c r="K5" s="59">
        <v>97</v>
      </c>
      <c r="L5" s="59">
        <v>11</v>
      </c>
      <c r="M5" s="6"/>
      <c r="N5" s="59">
        <v>0</v>
      </c>
      <c r="O5" s="59">
        <v>13</v>
      </c>
      <c r="P5" s="59">
        <v>25</v>
      </c>
      <c r="Q5" s="6"/>
      <c r="R5" s="59">
        <v>5</v>
      </c>
      <c r="S5" s="59">
        <v>10</v>
      </c>
      <c r="T5" s="59">
        <v>87</v>
      </c>
      <c r="U5" s="10"/>
    </row>
    <row r="6" spans="1:21" ht="16" thickBot="1">
      <c r="A6" s="102" t="s">
        <v>1</v>
      </c>
      <c r="B6" s="98"/>
      <c r="C6" s="98"/>
      <c r="D6" s="98"/>
      <c r="E6" s="98"/>
      <c r="F6" s="98">
        <v>126</v>
      </c>
      <c r="G6" s="98">
        <v>10</v>
      </c>
      <c r="H6" s="98">
        <v>0</v>
      </c>
      <c r="I6" s="98"/>
      <c r="J6" s="104">
        <v>2</v>
      </c>
      <c r="K6" s="104">
        <v>39</v>
      </c>
      <c r="L6" s="104">
        <v>4</v>
      </c>
      <c r="M6" s="98"/>
      <c r="N6" s="104"/>
      <c r="O6" s="104"/>
      <c r="P6" s="104"/>
      <c r="Q6" s="98"/>
      <c r="R6" s="98"/>
      <c r="S6" s="98"/>
      <c r="T6" s="98"/>
      <c r="U6" s="99"/>
    </row>
    <row r="7" spans="1:21">
      <c r="B7" s="5"/>
      <c r="C7" s="5"/>
      <c r="D7" s="5"/>
      <c r="E7" s="5"/>
      <c r="F7" s="18"/>
      <c r="G7" s="18"/>
      <c r="H7" s="18"/>
      <c r="I7" s="5"/>
      <c r="J7" s="18"/>
      <c r="K7" s="18"/>
      <c r="L7" s="18"/>
      <c r="M7" s="5"/>
      <c r="N7" s="18"/>
      <c r="O7" s="18"/>
      <c r="P7" s="18"/>
      <c r="Q7" s="5"/>
      <c r="R7" s="5"/>
      <c r="S7" s="5"/>
      <c r="T7" s="5"/>
      <c r="U7" s="5"/>
    </row>
    <row r="8" spans="1:21" ht="23">
      <c r="A8" s="94" t="s">
        <v>72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</row>
    <row r="9" spans="1:21" ht="16" thickBot="1"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1:21">
      <c r="A10" s="71"/>
      <c r="B10" s="45" t="s">
        <v>39</v>
      </c>
      <c r="C10" s="45"/>
      <c r="D10" s="45"/>
      <c r="E10" s="45"/>
      <c r="F10" s="45" t="s">
        <v>64</v>
      </c>
      <c r="G10" s="45"/>
      <c r="H10" s="45"/>
      <c r="I10" s="45"/>
      <c r="J10" s="45" t="s">
        <v>82</v>
      </c>
      <c r="K10" s="45"/>
      <c r="L10" s="45"/>
      <c r="M10" s="46"/>
      <c r="N10" s="58"/>
      <c r="O10" s="58"/>
      <c r="P10" s="58"/>
      <c r="Q10" s="58"/>
      <c r="R10" s="58"/>
      <c r="S10" s="58"/>
      <c r="T10" s="58"/>
      <c r="U10" s="58"/>
    </row>
    <row r="11" spans="1:21">
      <c r="A11" s="33"/>
      <c r="B11" s="6" t="s">
        <v>65</v>
      </c>
      <c r="C11" s="6" t="s">
        <v>66</v>
      </c>
      <c r="D11" s="6" t="s">
        <v>67</v>
      </c>
      <c r="E11" s="6"/>
      <c r="F11" s="6" t="s">
        <v>65</v>
      </c>
      <c r="G11" s="6" t="s">
        <v>66</v>
      </c>
      <c r="H11" s="6" t="s">
        <v>67</v>
      </c>
      <c r="I11" s="6"/>
      <c r="J11" s="6" t="s">
        <v>65</v>
      </c>
      <c r="K11" s="6" t="s">
        <v>66</v>
      </c>
      <c r="L11" s="6" t="s">
        <v>67</v>
      </c>
      <c r="M11" s="10"/>
      <c r="N11" s="5"/>
      <c r="O11" s="5"/>
      <c r="P11" s="5"/>
      <c r="Q11" s="5"/>
      <c r="R11" s="5"/>
      <c r="S11" s="5"/>
      <c r="T11" s="5"/>
      <c r="U11" s="5"/>
    </row>
    <row r="12" spans="1:21">
      <c r="A12" s="64" t="s">
        <v>0</v>
      </c>
      <c r="B12" s="6">
        <v>0</v>
      </c>
      <c r="C12" s="6">
        <v>5</v>
      </c>
      <c r="D12" s="6">
        <v>40</v>
      </c>
      <c r="E12" s="6"/>
      <c r="F12" s="59">
        <v>27</v>
      </c>
      <c r="G12" s="59">
        <v>14</v>
      </c>
      <c r="H12" s="59">
        <v>0</v>
      </c>
      <c r="I12" s="6"/>
      <c r="J12" s="59">
        <v>0</v>
      </c>
      <c r="K12" s="59">
        <v>2</v>
      </c>
      <c r="L12" s="59">
        <v>28</v>
      </c>
      <c r="M12" s="10"/>
      <c r="N12" s="18"/>
      <c r="O12" s="18"/>
      <c r="P12" s="18"/>
      <c r="Q12" s="5"/>
      <c r="R12" s="18"/>
      <c r="S12" s="18"/>
      <c r="T12" s="18"/>
      <c r="U12" s="5"/>
    </row>
    <row r="13" spans="1:21" ht="16" thickBot="1">
      <c r="A13" s="102" t="s">
        <v>1</v>
      </c>
      <c r="B13" s="98">
        <v>0</v>
      </c>
      <c r="C13" s="98">
        <v>7</v>
      </c>
      <c r="D13" s="98">
        <v>34</v>
      </c>
      <c r="E13" s="98"/>
      <c r="F13" s="98">
        <v>24</v>
      </c>
      <c r="G13" s="98">
        <v>9</v>
      </c>
      <c r="H13" s="98">
        <v>0</v>
      </c>
      <c r="I13" s="98"/>
      <c r="J13" s="104">
        <v>0</v>
      </c>
      <c r="K13" s="104">
        <v>8</v>
      </c>
      <c r="L13" s="104">
        <v>27</v>
      </c>
      <c r="M13" s="99"/>
      <c r="N13" s="18"/>
      <c r="O13" s="18"/>
      <c r="P13" s="18"/>
      <c r="Q13" s="5"/>
      <c r="R13" s="5"/>
      <c r="S13" s="5"/>
      <c r="T13" s="5"/>
      <c r="U13" s="5"/>
    </row>
  </sheetData>
  <mergeCells count="10">
    <mergeCell ref="B3:E3"/>
    <mergeCell ref="F3:I3"/>
    <mergeCell ref="J3:M3"/>
    <mergeCell ref="N3:Q3"/>
    <mergeCell ref="R3:U3"/>
    <mergeCell ref="B10:E10"/>
    <mergeCell ref="F10:I10"/>
    <mergeCell ref="J10:M10"/>
    <mergeCell ref="N10:Q10"/>
    <mergeCell ref="R10:U10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topLeftCell="A24" zoomScale="75" zoomScaleNormal="75" zoomScalePageLayoutView="75" workbookViewId="0">
      <selection activeCell="F59" sqref="F59"/>
    </sheetView>
  </sheetViews>
  <sheetFormatPr baseColWidth="10" defaultRowHeight="15" x14ac:dyDescent="0"/>
  <cols>
    <col min="1" max="1" width="29.6640625" customWidth="1"/>
    <col min="2" max="2" width="10.5" customWidth="1"/>
    <col min="3" max="4" width="11.83203125" bestFit="1" customWidth="1"/>
    <col min="5" max="5" width="11" bestFit="1" customWidth="1"/>
    <col min="6" max="7" width="11.83203125" bestFit="1" customWidth="1"/>
    <col min="9" max="9" width="30.5" customWidth="1"/>
    <col min="10" max="10" width="20.83203125" customWidth="1"/>
    <col min="11" max="11" width="18.6640625" customWidth="1"/>
    <col min="12" max="12" width="20.5" customWidth="1"/>
    <col min="13" max="13" width="19" customWidth="1"/>
    <col min="14" max="14" width="19.83203125" customWidth="1"/>
    <col min="15" max="15" width="20.33203125" customWidth="1"/>
  </cols>
  <sheetData>
    <row r="1" spans="1:15" ht="27" customHeight="1">
      <c r="A1" s="20" t="s">
        <v>19</v>
      </c>
    </row>
    <row r="3" spans="1:15" ht="14" customHeight="1">
      <c r="A3" s="3"/>
    </row>
    <row r="4" spans="1:15" ht="16" thickBot="1">
      <c r="A4" s="2"/>
      <c r="B4" s="4"/>
    </row>
    <row r="5" spans="1:15" ht="21" thickBot="1">
      <c r="A5" s="17" t="s">
        <v>6</v>
      </c>
      <c r="B5" s="44" t="s">
        <v>3</v>
      </c>
      <c r="C5" s="44"/>
      <c r="D5" s="45" t="s">
        <v>7</v>
      </c>
      <c r="E5" s="45"/>
      <c r="F5" s="45" t="s">
        <v>8</v>
      </c>
      <c r="G5" s="46"/>
      <c r="I5" s="17" t="s">
        <v>11</v>
      </c>
      <c r="J5" s="44" t="s">
        <v>3</v>
      </c>
      <c r="K5" s="44"/>
      <c r="L5" s="45" t="s">
        <v>7</v>
      </c>
      <c r="M5" s="45"/>
      <c r="N5" s="45" t="s">
        <v>8</v>
      </c>
      <c r="O5" s="46"/>
    </row>
    <row r="6" spans="1:15">
      <c r="A6" s="8" t="s">
        <v>17</v>
      </c>
      <c r="B6" s="6" t="s">
        <v>4</v>
      </c>
      <c r="C6" s="6" t="s">
        <v>5</v>
      </c>
      <c r="D6" s="6" t="s">
        <v>4</v>
      </c>
      <c r="E6" s="6" t="s">
        <v>5</v>
      </c>
      <c r="F6" s="6" t="s">
        <v>4</v>
      </c>
      <c r="G6" s="10" t="s">
        <v>5</v>
      </c>
      <c r="I6" s="8" t="s">
        <v>17</v>
      </c>
      <c r="J6" s="6" t="s">
        <v>12</v>
      </c>
      <c r="K6" s="6" t="s">
        <v>13</v>
      </c>
      <c r="L6" s="6" t="s">
        <v>12</v>
      </c>
      <c r="M6" s="6" t="s">
        <v>13</v>
      </c>
      <c r="N6" s="6" t="s">
        <v>12</v>
      </c>
      <c r="O6" s="10" t="s">
        <v>13</v>
      </c>
    </row>
    <row r="7" spans="1:15">
      <c r="A7" s="9" t="s">
        <v>0</v>
      </c>
      <c r="B7" s="15">
        <v>54</v>
      </c>
      <c r="C7" s="14">
        <v>12</v>
      </c>
      <c r="D7" s="5">
        <v>82</v>
      </c>
      <c r="E7" s="14">
        <v>9</v>
      </c>
      <c r="F7" s="18">
        <v>72</v>
      </c>
      <c r="G7" s="19">
        <v>11</v>
      </c>
      <c r="I7" s="9" t="s">
        <v>0</v>
      </c>
      <c r="J7" s="15">
        <v>34</v>
      </c>
      <c r="K7" s="14">
        <v>0</v>
      </c>
      <c r="L7" s="18">
        <v>43</v>
      </c>
      <c r="M7" s="14">
        <v>6</v>
      </c>
      <c r="N7" s="18">
        <v>6</v>
      </c>
      <c r="O7" s="19">
        <v>46</v>
      </c>
    </row>
    <row r="8" spans="1:15">
      <c r="A8" s="9" t="s">
        <v>1</v>
      </c>
      <c r="B8" s="16">
        <v>48</v>
      </c>
      <c r="C8" s="7">
        <v>8</v>
      </c>
      <c r="D8" s="5">
        <v>67</v>
      </c>
      <c r="E8" s="7">
        <v>10</v>
      </c>
      <c r="F8" s="18">
        <v>91</v>
      </c>
      <c r="G8" s="11">
        <v>16</v>
      </c>
      <c r="I8" s="9" t="s">
        <v>1</v>
      </c>
      <c r="J8" s="16">
        <v>24</v>
      </c>
      <c r="K8" s="7">
        <v>0</v>
      </c>
      <c r="L8" s="18">
        <v>29</v>
      </c>
      <c r="M8" s="7">
        <v>10</v>
      </c>
      <c r="N8" s="18">
        <v>23</v>
      </c>
      <c r="O8" s="11">
        <v>47</v>
      </c>
    </row>
    <row r="9" spans="1:15">
      <c r="A9" s="9" t="s">
        <v>2</v>
      </c>
      <c r="B9" s="16">
        <v>74</v>
      </c>
      <c r="C9" s="7">
        <v>13</v>
      </c>
      <c r="D9" s="5">
        <v>86</v>
      </c>
      <c r="E9" s="7">
        <v>10</v>
      </c>
      <c r="F9" s="5">
        <v>102</v>
      </c>
      <c r="G9" s="11">
        <v>11</v>
      </c>
      <c r="I9" s="9" t="s">
        <v>2</v>
      </c>
      <c r="J9" s="16">
        <v>43</v>
      </c>
      <c r="K9" s="7">
        <v>1</v>
      </c>
      <c r="L9" s="18">
        <v>50</v>
      </c>
      <c r="M9" s="7">
        <v>3</v>
      </c>
      <c r="N9" s="18">
        <v>13</v>
      </c>
      <c r="O9" s="11">
        <v>48</v>
      </c>
    </row>
    <row r="10" spans="1:15">
      <c r="A10" s="22" t="s">
        <v>9</v>
      </c>
      <c r="B10" s="21">
        <f>SUM(B7:B9)</f>
        <v>176</v>
      </c>
      <c r="C10" s="21">
        <f t="shared" ref="C10:G10" si="0">SUM(C7:C9)</f>
        <v>33</v>
      </c>
      <c r="D10" s="21">
        <f t="shared" si="0"/>
        <v>235</v>
      </c>
      <c r="E10" s="21">
        <f t="shared" si="0"/>
        <v>29</v>
      </c>
      <c r="F10" s="21">
        <f t="shared" si="0"/>
        <v>265</v>
      </c>
      <c r="G10" s="23">
        <f t="shared" si="0"/>
        <v>38</v>
      </c>
      <c r="I10" s="22" t="s">
        <v>9</v>
      </c>
      <c r="J10" s="21">
        <f>SUM(J7:J9)</f>
        <v>101</v>
      </c>
      <c r="K10" s="21">
        <f t="shared" ref="K10:O10" si="1">SUM(K7:K9)</f>
        <v>1</v>
      </c>
      <c r="L10" s="21">
        <f t="shared" si="1"/>
        <v>122</v>
      </c>
      <c r="M10" s="21">
        <f t="shared" si="1"/>
        <v>19</v>
      </c>
      <c r="N10" s="21">
        <f t="shared" si="1"/>
        <v>42</v>
      </c>
      <c r="O10" s="21">
        <f t="shared" si="1"/>
        <v>141</v>
      </c>
    </row>
    <row r="11" spans="1:15" ht="16" thickBot="1">
      <c r="A11" s="24" t="s">
        <v>10</v>
      </c>
      <c r="B11" s="26">
        <f>B10/3</f>
        <v>58.666666666666664</v>
      </c>
      <c r="C11" s="26">
        <f>33/3</f>
        <v>11</v>
      </c>
      <c r="D11" s="26">
        <f>235/3</f>
        <v>78.333333333333329</v>
      </c>
      <c r="E11" s="26">
        <f>29/3</f>
        <v>9.6666666666666661</v>
      </c>
      <c r="F11" s="26">
        <f>265/3</f>
        <v>88.333333333333329</v>
      </c>
      <c r="G11" s="27">
        <f>38/3</f>
        <v>12.666666666666666</v>
      </c>
      <c r="I11" s="24" t="s">
        <v>10</v>
      </c>
      <c r="J11" s="26">
        <f>J10/3</f>
        <v>33.666666666666664</v>
      </c>
      <c r="K11" s="26">
        <f t="shared" ref="K11:O11" si="2">K10/3</f>
        <v>0.33333333333333331</v>
      </c>
      <c r="L11" s="26">
        <f t="shared" si="2"/>
        <v>40.666666666666664</v>
      </c>
      <c r="M11" s="26">
        <f t="shared" si="2"/>
        <v>6.333333333333333</v>
      </c>
      <c r="N11" s="26">
        <f t="shared" si="2"/>
        <v>14</v>
      </c>
      <c r="O11" s="26">
        <f t="shared" si="2"/>
        <v>47</v>
      </c>
    </row>
    <row r="12" spans="1:15" ht="16" thickBot="1"/>
    <row r="13" spans="1:15" ht="21" thickBot="1">
      <c r="A13" s="17" t="s">
        <v>6</v>
      </c>
      <c r="B13" s="44" t="s">
        <v>3</v>
      </c>
      <c r="C13" s="44"/>
      <c r="D13" s="45" t="s">
        <v>7</v>
      </c>
      <c r="E13" s="45"/>
      <c r="F13" s="45" t="s">
        <v>8</v>
      </c>
      <c r="G13" s="46"/>
      <c r="I13" s="17" t="s">
        <v>11</v>
      </c>
      <c r="J13" s="44" t="s">
        <v>3</v>
      </c>
      <c r="K13" s="44"/>
      <c r="L13" s="45" t="s">
        <v>7</v>
      </c>
      <c r="M13" s="45"/>
      <c r="N13" s="45" t="s">
        <v>8</v>
      </c>
      <c r="O13" s="46"/>
    </row>
    <row r="14" spans="1:15">
      <c r="A14" s="8" t="s">
        <v>35</v>
      </c>
      <c r="B14" s="6" t="s">
        <v>4</v>
      </c>
      <c r="C14" s="6" t="s">
        <v>5</v>
      </c>
      <c r="D14" s="6" t="s">
        <v>4</v>
      </c>
      <c r="E14" s="6" t="s">
        <v>5</v>
      </c>
      <c r="F14" s="6" t="s">
        <v>4</v>
      </c>
      <c r="G14" s="10" t="s">
        <v>5</v>
      </c>
      <c r="I14" s="8" t="s">
        <v>35</v>
      </c>
      <c r="J14" s="6" t="s">
        <v>12</v>
      </c>
      <c r="K14" s="6" t="s">
        <v>13</v>
      </c>
      <c r="L14" s="6" t="s">
        <v>12</v>
      </c>
      <c r="M14" s="6" t="s">
        <v>13</v>
      </c>
      <c r="N14" s="6" t="s">
        <v>12</v>
      </c>
      <c r="O14" s="10" t="s">
        <v>13</v>
      </c>
    </row>
    <row r="15" spans="1:15">
      <c r="A15" s="9" t="s">
        <v>0</v>
      </c>
      <c r="B15" s="15">
        <v>130</v>
      </c>
      <c r="C15" s="14">
        <v>24</v>
      </c>
      <c r="D15" s="5">
        <v>58</v>
      </c>
      <c r="E15" s="14">
        <v>1</v>
      </c>
      <c r="F15" s="18">
        <v>110</v>
      </c>
      <c r="G15" s="19">
        <v>6</v>
      </c>
      <c r="I15" s="9" t="s">
        <v>0</v>
      </c>
      <c r="J15" s="15">
        <v>81</v>
      </c>
      <c r="K15" s="14">
        <v>0</v>
      </c>
      <c r="L15" s="18">
        <v>2</v>
      </c>
      <c r="M15" s="14">
        <v>38</v>
      </c>
      <c r="N15" s="18">
        <v>5</v>
      </c>
      <c r="O15" s="19">
        <v>73</v>
      </c>
    </row>
    <row r="16" spans="1:15">
      <c r="A16" s="9" t="s">
        <v>1</v>
      </c>
      <c r="B16" s="16">
        <v>54</v>
      </c>
      <c r="C16" s="7">
        <v>6</v>
      </c>
      <c r="D16" s="5">
        <v>70</v>
      </c>
      <c r="E16" s="7">
        <v>0</v>
      </c>
      <c r="F16" s="18">
        <v>36</v>
      </c>
      <c r="G16" s="11">
        <v>0</v>
      </c>
      <c r="I16" s="9" t="s">
        <v>1</v>
      </c>
      <c r="J16" s="16">
        <v>0</v>
      </c>
      <c r="K16" s="7">
        <v>43</v>
      </c>
      <c r="L16" s="18">
        <v>6</v>
      </c>
      <c r="M16" s="7">
        <v>39</v>
      </c>
      <c r="N16" s="18">
        <v>0</v>
      </c>
      <c r="O16" s="11">
        <v>32</v>
      </c>
    </row>
    <row r="17" spans="1:15">
      <c r="A17" s="9" t="s">
        <v>2</v>
      </c>
      <c r="B17" s="16">
        <v>40</v>
      </c>
      <c r="C17" s="7">
        <v>2</v>
      </c>
      <c r="D17" s="5" t="s">
        <v>14</v>
      </c>
      <c r="E17" s="7" t="s">
        <v>14</v>
      </c>
      <c r="F17" s="5">
        <v>42</v>
      </c>
      <c r="G17" s="11">
        <v>0</v>
      </c>
      <c r="I17" s="9" t="s">
        <v>2</v>
      </c>
      <c r="J17" s="16">
        <v>2</v>
      </c>
      <c r="K17" s="7">
        <v>29</v>
      </c>
      <c r="L17" s="18" t="s">
        <v>15</v>
      </c>
      <c r="M17" s="7" t="s">
        <v>16</v>
      </c>
      <c r="N17" s="18">
        <v>0</v>
      </c>
      <c r="O17" s="11">
        <v>31</v>
      </c>
    </row>
    <row r="18" spans="1:15">
      <c r="A18" s="22" t="s">
        <v>9</v>
      </c>
      <c r="B18" s="21">
        <f>SUM(B15:B17)</f>
        <v>224</v>
      </c>
      <c r="C18" s="21">
        <f>SUM(C15:C17)</f>
        <v>32</v>
      </c>
      <c r="D18" s="21">
        <f>SUM(D15:D16)</f>
        <v>128</v>
      </c>
      <c r="E18" s="21">
        <f>SUM(E15:E16)</f>
        <v>1</v>
      </c>
      <c r="F18" s="21">
        <f>SUM(F15:F17)</f>
        <v>188</v>
      </c>
      <c r="G18" s="21">
        <f>SUM(G15:G17)</f>
        <v>6</v>
      </c>
      <c r="I18" s="22" t="s">
        <v>9</v>
      </c>
      <c r="J18" s="21">
        <f>SUM(J15:J17)</f>
        <v>83</v>
      </c>
      <c r="K18" s="21">
        <f>SUM(K15:K17)</f>
        <v>72</v>
      </c>
      <c r="L18" s="21">
        <f>SUM(L15:L16)</f>
        <v>8</v>
      </c>
      <c r="M18" s="21">
        <f>SUM(M15:M16)</f>
        <v>77</v>
      </c>
      <c r="N18" s="21">
        <f>SUM(N15:N17)</f>
        <v>5</v>
      </c>
      <c r="O18" s="21">
        <f>SUM(O15:O17)</f>
        <v>136</v>
      </c>
    </row>
    <row r="19" spans="1:15" ht="16" thickBot="1">
      <c r="A19" s="24" t="s">
        <v>10</v>
      </c>
      <c r="B19" s="26">
        <f>B18/3</f>
        <v>74.666666666666671</v>
      </c>
      <c r="C19" s="26">
        <f>C18/3</f>
        <v>10.666666666666666</v>
      </c>
      <c r="D19" s="26">
        <f>D18/2</f>
        <v>64</v>
      </c>
      <c r="E19" s="26">
        <f>E18/2</f>
        <v>0.5</v>
      </c>
      <c r="F19" s="26">
        <f>F18/3</f>
        <v>62.666666666666664</v>
      </c>
      <c r="G19" s="26">
        <f>G18/3</f>
        <v>2</v>
      </c>
      <c r="I19" s="24" t="s">
        <v>10</v>
      </c>
      <c r="J19" s="26">
        <f>J18/3</f>
        <v>27.666666666666668</v>
      </c>
      <c r="K19" s="26">
        <f>K18/3</f>
        <v>24</v>
      </c>
      <c r="L19" s="26">
        <f>L18/2</f>
        <v>4</v>
      </c>
      <c r="M19" s="26">
        <f>M18/2</f>
        <v>38.5</v>
      </c>
      <c r="N19" s="26">
        <f>N18/3</f>
        <v>1.6666666666666667</v>
      </c>
      <c r="O19" s="26">
        <f>O18/3</f>
        <v>45.333333333333336</v>
      </c>
    </row>
    <row r="20" spans="1:15" ht="16" thickBot="1"/>
    <row r="21" spans="1:15" ht="21" thickBot="1">
      <c r="A21" s="17" t="s">
        <v>6</v>
      </c>
      <c r="B21" s="44" t="s">
        <v>3</v>
      </c>
      <c r="C21" s="44"/>
      <c r="D21" s="45" t="s">
        <v>7</v>
      </c>
      <c r="E21" s="45"/>
      <c r="F21" s="45" t="s">
        <v>8</v>
      </c>
      <c r="G21" s="46"/>
      <c r="I21" s="17" t="s">
        <v>11</v>
      </c>
      <c r="J21" s="44" t="s">
        <v>3</v>
      </c>
      <c r="K21" s="44"/>
      <c r="L21" s="45" t="s">
        <v>7</v>
      </c>
      <c r="M21" s="45"/>
      <c r="N21" s="45" t="s">
        <v>8</v>
      </c>
      <c r="O21" s="46"/>
    </row>
    <row r="22" spans="1:15">
      <c r="A22" s="8" t="s">
        <v>18</v>
      </c>
      <c r="B22" s="6" t="s">
        <v>4</v>
      </c>
      <c r="C22" s="6" t="s">
        <v>5</v>
      </c>
      <c r="D22" s="6" t="s">
        <v>4</v>
      </c>
      <c r="E22" s="6" t="s">
        <v>5</v>
      </c>
      <c r="F22" s="6" t="s">
        <v>4</v>
      </c>
      <c r="G22" s="10" t="s">
        <v>5</v>
      </c>
      <c r="I22" s="8" t="s">
        <v>18</v>
      </c>
      <c r="J22" s="6" t="s">
        <v>12</v>
      </c>
      <c r="K22" s="6" t="s">
        <v>13</v>
      </c>
      <c r="L22" s="6" t="s">
        <v>12</v>
      </c>
      <c r="M22" s="6" t="s">
        <v>13</v>
      </c>
      <c r="N22" s="6" t="s">
        <v>12</v>
      </c>
      <c r="O22" s="10" t="s">
        <v>13</v>
      </c>
    </row>
    <row r="23" spans="1:15">
      <c r="A23" s="9" t="s">
        <v>0</v>
      </c>
      <c r="B23" s="15">
        <v>56</v>
      </c>
      <c r="C23" s="14">
        <v>15</v>
      </c>
      <c r="D23" s="5">
        <v>51</v>
      </c>
      <c r="E23" s="14">
        <v>2</v>
      </c>
      <c r="F23" s="18">
        <v>49</v>
      </c>
      <c r="G23" s="19">
        <v>6</v>
      </c>
      <c r="I23" s="9" t="s">
        <v>0</v>
      </c>
      <c r="J23" s="15">
        <v>37</v>
      </c>
      <c r="K23" s="14">
        <v>0</v>
      </c>
      <c r="L23" s="18">
        <v>3</v>
      </c>
      <c r="M23" s="14">
        <v>27</v>
      </c>
      <c r="N23" s="18">
        <v>0</v>
      </c>
      <c r="O23" s="19">
        <v>37</v>
      </c>
    </row>
    <row r="24" spans="1:15">
      <c r="A24" s="9" t="s">
        <v>1</v>
      </c>
      <c r="B24" s="16">
        <v>40</v>
      </c>
      <c r="C24" s="7">
        <v>17</v>
      </c>
      <c r="D24" s="5">
        <v>49</v>
      </c>
      <c r="E24" s="7">
        <v>2</v>
      </c>
      <c r="F24" s="18">
        <v>60</v>
      </c>
      <c r="G24" s="11">
        <v>9</v>
      </c>
      <c r="I24" s="9" t="s">
        <v>1</v>
      </c>
      <c r="J24" s="16">
        <v>27</v>
      </c>
      <c r="K24" s="7">
        <v>0</v>
      </c>
      <c r="L24" s="18">
        <v>8</v>
      </c>
      <c r="M24" s="7">
        <v>19</v>
      </c>
      <c r="N24" s="18">
        <v>2</v>
      </c>
      <c r="O24" s="11">
        <v>40</v>
      </c>
    </row>
    <row r="25" spans="1:15">
      <c r="A25" s="9" t="s">
        <v>2</v>
      </c>
      <c r="B25" s="16">
        <v>65</v>
      </c>
      <c r="C25" s="7">
        <v>24</v>
      </c>
      <c r="D25" s="5">
        <v>43</v>
      </c>
      <c r="E25" s="7">
        <v>1</v>
      </c>
      <c r="F25" s="18">
        <v>65</v>
      </c>
      <c r="G25" s="11">
        <v>14</v>
      </c>
      <c r="I25" s="9" t="s">
        <v>2</v>
      </c>
      <c r="J25" s="16">
        <v>46</v>
      </c>
      <c r="K25" s="7">
        <v>1</v>
      </c>
      <c r="L25" s="18">
        <v>3</v>
      </c>
      <c r="M25" s="7">
        <v>21</v>
      </c>
      <c r="N25" s="18">
        <v>5</v>
      </c>
      <c r="O25" s="11">
        <v>44</v>
      </c>
    </row>
    <row r="26" spans="1:15">
      <c r="A26" s="22" t="s">
        <v>9</v>
      </c>
      <c r="B26" s="21">
        <f>SUM(B23:B25)</f>
        <v>161</v>
      </c>
      <c r="C26" s="21">
        <f t="shared" ref="C26:G26" si="3">SUM(C23:C25)</f>
        <v>56</v>
      </c>
      <c r="D26" s="21">
        <f t="shared" si="3"/>
        <v>143</v>
      </c>
      <c r="E26" s="21">
        <f t="shared" si="3"/>
        <v>5</v>
      </c>
      <c r="F26" s="21">
        <f t="shared" si="3"/>
        <v>174</v>
      </c>
      <c r="G26" s="21">
        <f t="shared" si="3"/>
        <v>29</v>
      </c>
      <c r="I26" s="22" t="s">
        <v>9</v>
      </c>
      <c r="J26" s="21">
        <f>SUM(J23:J25)</f>
        <v>110</v>
      </c>
      <c r="K26" s="21">
        <f t="shared" ref="K26:O26" si="4">SUM(K23:K25)</f>
        <v>1</v>
      </c>
      <c r="L26" s="21">
        <f t="shared" si="4"/>
        <v>14</v>
      </c>
      <c r="M26" s="21">
        <f t="shared" si="4"/>
        <v>67</v>
      </c>
      <c r="N26" s="21">
        <f t="shared" si="4"/>
        <v>7</v>
      </c>
      <c r="O26" s="21">
        <f t="shared" si="4"/>
        <v>121</v>
      </c>
    </row>
    <row r="27" spans="1:15" ht="16" thickBot="1">
      <c r="A27" s="24" t="s">
        <v>10</v>
      </c>
      <c r="B27" s="26">
        <f>B26/3</f>
        <v>53.666666666666664</v>
      </c>
      <c r="C27" s="26">
        <f t="shared" ref="C27:G27" si="5">C26/3</f>
        <v>18.666666666666668</v>
      </c>
      <c r="D27" s="26">
        <f t="shared" si="5"/>
        <v>47.666666666666664</v>
      </c>
      <c r="E27" s="26">
        <f t="shared" si="5"/>
        <v>1.6666666666666667</v>
      </c>
      <c r="F27" s="26">
        <f t="shared" si="5"/>
        <v>58</v>
      </c>
      <c r="G27" s="26">
        <f t="shared" si="5"/>
        <v>9.6666666666666661</v>
      </c>
      <c r="I27" s="24" t="s">
        <v>10</v>
      </c>
      <c r="J27" s="26">
        <f>J26/3</f>
        <v>36.666666666666664</v>
      </c>
      <c r="K27" s="26">
        <f t="shared" ref="K27:O27" si="6">K26/3</f>
        <v>0.33333333333333331</v>
      </c>
      <c r="L27" s="26">
        <f t="shared" si="6"/>
        <v>4.666666666666667</v>
      </c>
      <c r="M27" s="26">
        <f t="shared" si="6"/>
        <v>22.333333333333332</v>
      </c>
      <c r="N27" s="26">
        <f t="shared" si="6"/>
        <v>2.3333333333333335</v>
      </c>
      <c r="O27" s="26">
        <f t="shared" si="6"/>
        <v>40.333333333333336</v>
      </c>
    </row>
    <row r="28" spans="1:15" ht="16" thickBot="1"/>
    <row r="29" spans="1:15" ht="21" thickBot="1">
      <c r="A29" s="17" t="s">
        <v>6</v>
      </c>
      <c r="B29" s="44" t="s">
        <v>3</v>
      </c>
      <c r="C29" s="44"/>
      <c r="D29" s="45" t="s">
        <v>7</v>
      </c>
      <c r="E29" s="45"/>
      <c r="F29" s="45" t="s">
        <v>8</v>
      </c>
      <c r="G29" s="46"/>
      <c r="I29" s="17" t="s">
        <v>11</v>
      </c>
      <c r="J29" s="44" t="s">
        <v>3</v>
      </c>
      <c r="K29" s="44"/>
      <c r="L29" s="45" t="s">
        <v>7</v>
      </c>
      <c r="M29" s="45"/>
      <c r="N29" s="45" t="s">
        <v>8</v>
      </c>
      <c r="O29" s="46"/>
    </row>
    <row r="30" spans="1:15">
      <c r="A30" s="8" t="s">
        <v>36</v>
      </c>
      <c r="B30" s="6" t="s">
        <v>4</v>
      </c>
      <c r="C30" s="6" t="s">
        <v>5</v>
      </c>
      <c r="D30" s="6" t="s">
        <v>4</v>
      </c>
      <c r="E30" s="6" t="s">
        <v>5</v>
      </c>
      <c r="F30" s="6" t="s">
        <v>4</v>
      </c>
      <c r="G30" s="10" t="s">
        <v>5</v>
      </c>
      <c r="I30" s="8" t="s">
        <v>36</v>
      </c>
      <c r="J30" s="6" t="s">
        <v>12</v>
      </c>
      <c r="K30" s="6" t="s">
        <v>13</v>
      </c>
      <c r="L30" s="6" t="s">
        <v>12</v>
      </c>
      <c r="M30" s="6" t="s">
        <v>13</v>
      </c>
      <c r="N30" s="6" t="s">
        <v>12</v>
      </c>
      <c r="O30" s="10" t="s">
        <v>13</v>
      </c>
    </row>
    <row r="31" spans="1:15" ht="16" thickBot="1">
      <c r="A31" s="12" t="s">
        <v>0</v>
      </c>
      <c r="B31" s="28">
        <v>102</v>
      </c>
      <c r="C31" s="29">
        <v>21</v>
      </c>
      <c r="D31" s="13">
        <v>76</v>
      </c>
      <c r="E31" s="29">
        <v>3</v>
      </c>
      <c r="F31" s="30">
        <v>56</v>
      </c>
      <c r="G31" s="31">
        <v>9</v>
      </c>
      <c r="I31" s="12" t="s">
        <v>0</v>
      </c>
      <c r="J31" s="28">
        <v>62</v>
      </c>
      <c r="K31" s="29">
        <v>0</v>
      </c>
      <c r="L31" s="30">
        <v>13</v>
      </c>
      <c r="M31" s="29">
        <v>28</v>
      </c>
      <c r="N31" s="30">
        <v>3</v>
      </c>
      <c r="O31" s="31">
        <v>35</v>
      </c>
    </row>
    <row r="32" spans="1:15" ht="16" thickBot="1">
      <c r="A32" s="18"/>
      <c r="B32" s="18"/>
      <c r="C32" s="18"/>
      <c r="D32" s="18"/>
      <c r="E32" s="18"/>
      <c r="F32" s="18"/>
      <c r="G32" s="18"/>
      <c r="I32" s="18"/>
      <c r="J32" s="18"/>
      <c r="K32" s="18"/>
      <c r="L32" s="18"/>
      <c r="M32" s="18"/>
      <c r="N32" s="18"/>
      <c r="O32" s="18"/>
    </row>
    <row r="33" spans="1:15" ht="21" thickBot="1">
      <c r="A33" s="17" t="s">
        <v>6</v>
      </c>
      <c r="B33" s="44" t="s">
        <v>3</v>
      </c>
      <c r="C33" s="44"/>
      <c r="D33" s="45" t="s">
        <v>7</v>
      </c>
      <c r="E33" s="45"/>
      <c r="F33" s="45" t="s">
        <v>8</v>
      </c>
      <c r="G33" s="46"/>
      <c r="I33" s="17" t="s">
        <v>11</v>
      </c>
      <c r="J33" s="44" t="s">
        <v>3</v>
      </c>
      <c r="K33" s="44"/>
      <c r="L33" s="45" t="s">
        <v>7</v>
      </c>
      <c r="M33" s="45"/>
      <c r="N33" s="45" t="s">
        <v>8</v>
      </c>
      <c r="O33" s="46"/>
    </row>
    <row r="34" spans="1:15">
      <c r="A34" s="8" t="s">
        <v>21</v>
      </c>
      <c r="B34" s="6" t="s">
        <v>4</v>
      </c>
      <c r="C34" s="6" t="s">
        <v>5</v>
      </c>
      <c r="D34" s="6" t="s">
        <v>4</v>
      </c>
      <c r="E34" s="6" t="s">
        <v>5</v>
      </c>
      <c r="F34" s="6" t="s">
        <v>4</v>
      </c>
      <c r="G34" s="10" t="s">
        <v>5</v>
      </c>
      <c r="I34" s="8" t="s">
        <v>21</v>
      </c>
      <c r="J34" s="6" t="s">
        <v>12</v>
      </c>
      <c r="K34" s="6" t="s">
        <v>13</v>
      </c>
      <c r="L34" s="6" t="s">
        <v>12</v>
      </c>
      <c r="M34" s="6" t="s">
        <v>13</v>
      </c>
      <c r="N34" s="6" t="s">
        <v>12</v>
      </c>
      <c r="O34" s="10" t="s">
        <v>13</v>
      </c>
    </row>
    <row r="35" spans="1:15" ht="16" thickBot="1">
      <c r="A35" s="12" t="s">
        <v>0</v>
      </c>
      <c r="B35" s="28">
        <v>40</v>
      </c>
      <c r="C35" s="29">
        <v>7</v>
      </c>
      <c r="D35" s="13">
        <v>97</v>
      </c>
      <c r="E35" s="29">
        <v>13</v>
      </c>
      <c r="F35" s="30" t="s">
        <v>20</v>
      </c>
      <c r="G35" s="31" t="s">
        <v>20</v>
      </c>
      <c r="I35" s="12" t="s">
        <v>0</v>
      </c>
      <c r="J35" s="28">
        <v>23</v>
      </c>
      <c r="K35" s="29">
        <v>0</v>
      </c>
      <c r="L35" s="30">
        <v>36</v>
      </c>
      <c r="M35" s="29">
        <v>17</v>
      </c>
      <c r="N35" s="30" t="s">
        <v>15</v>
      </c>
      <c r="O35" s="31" t="s">
        <v>15</v>
      </c>
    </row>
    <row r="36" spans="1:15" ht="16" thickBot="1">
      <c r="A36" s="18"/>
      <c r="B36" s="18"/>
      <c r="C36" s="18"/>
      <c r="D36" s="18"/>
      <c r="E36" s="18"/>
      <c r="F36" s="18"/>
      <c r="G36" s="18"/>
    </row>
    <row r="37" spans="1:15" ht="21" thickBot="1">
      <c r="A37" s="17" t="s">
        <v>6</v>
      </c>
      <c r="B37" s="44" t="s">
        <v>3</v>
      </c>
      <c r="C37" s="44"/>
      <c r="D37" s="45" t="s">
        <v>7</v>
      </c>
      <c r="E37" s="45"/>
      <c r="F37" s="45" t="s">
        <v>8</v>
      </c>
      <c r="G37" s="46"/>
      <c r="I37" s="17" t="s">
        <v>11</v>
      </c>
      <c r="J37" s="44" t="s">
        <v>3</v>
      </c>
      <c r="K37" s="44"/>
      <c r="L37" s="45" t="s">
        <v>7</v>
      </c>
      <c r="M37" s="45"/>
      <c r="N37" s="45" t="s">
        <v>8</v>
      </c>
      <c r="O37" s="46"/>
    </row>
    <row r="38" spans="1:15">
      <c r="A38" s="8" t="s">
        <v>37</v>
      </c>
      <c r="B38" s="6" t="s">
        <v>4</v>
      </c>
      <c r="C38" s="6" t="s">
        <v>5</v>
      </c>
      <c r="D38" s="6" t="s">
        <v>4</v>
      </c>
      <c r="E38" s="6" t="s">
        <v>5</v>
      </c>
      <c r="F38" s="6" t="s">
        <v>4</v>
      </c>
      <c r="G38" s="10" t="s">
        <v>5</v>
      </c>
      <c r="I38" s="8" t="s">
        <v>37</v>
      </c>
      <c r="J38" s="6" t="s">
        <v>12</v>
      </c>
      <c r="K38" s="6" t="s">
        <v>13</v>
      </c>
      <c r="L38" s="6" t="s">
        <v>12</v>
      </c>
      <c r="M38" s="6" t="s">
        <v>13</v>
      </c>
      <c r="N38" s="6" t="s">
        <v>12</v>
      </c>
      <c r="O38" s="10" t="s">
        <v>13</v>
      </c>
    </row>
    <row r="39" spans="1:15" ht="16" thickBot="1">
      <c r="A39" s="12" t="s">
        <v>0</v>
      </c>
      <c r="B39" s="28">
        <v>38</v>
      </c>
      <c r="C39" s="29">
        <v>5</v>
      </c>
      <c r="D39" s="13">
        <v>53</v>
      </c>
      <c r="E39" s="29">
        <v>19</v>
      </c>
      <c r="F39" s="30" t="s">
        <v>20</v>
      </c>
      <c r="G39" s="31" t="s">
        <v>20</v>
      </c>
      <c r="I39" s="12" t="s">
        <v>0</v>
      </c>
      <c r="J39" s="28">
        <v>20</v>
      </c>
      <c r="K39" s="29">
        <v>1</v>
      </c>
      <c r="L39" s="30">
        <v>24</v>
      </c>
      <c r="M39" s="29">
        <v>7</v>
      </c>
      <c r="N39" s="30" t="s">
        <v>15</v>
      </c>
      <c r="O39" s="31" t="s">
        <v>15</v>
      </c>
    </row>
    <row r="40" spans="1:15" ht="16" thickBot="1"/>
    <row r="41" spans="1:15" ht="21" thickBot="1">
      <c r="A41" s="17" t="s">
        <v>6</v>
      </c>
      <c r="B41" s="44" t="s">
        <v>3</v>
      </c>
      <c r="C41" s="44"/>
      <c r="D41" s="45" t="s">
        <v>7</v>
      </c>
      <c r="E41" s="45"/>
      <c r="F41" s="45" t="s">
        <v>8</v>
      </c>
      <c r="G41" s="46"/>
      <c r="I41" s="17" t="s">
        <v>11</v>
      </c>
      <c r="J41" s="44" t="s">
        <v>3</v>
      </c>
      <c r="K41" s="44"/>
      <c r="L41" s="45" t="s">
        <v>7</v>
      </c>
      <c r="M41" s="45"/>
      <c r="N41" s="45" t="s">
        <v>8</v>
      </c>
      <c r="O41" s="46"/>
    </row>
    <row r="42" spans="1:15">
      <c r="A42" s="8" t="s">
        <v>38</v>
      </c>
      <c r="B42" s="6" t="s">
        <v>4</v>
      </c>
      <c r="C42" s="6" t="s">
        <v>5</v>
      </c>
      <c r="D42" s="6" t="s">
        <v>4</v>
      </c>
      <c r="E42" s="6" t="s">
        <v>5</v>
      </c>
      <c r="F42" s="6" t="s">
        <v>4</v>
      </c>
      <c r="G42" s="10" t="s">
        <v>5</v>
      </c>
      <c r="I42" s="8" t="s">
        <v>38</v>
      </c>
      <c r="J42" s="6" t="s">
        <v>12</v>
      </c>
      <c r="K42" s="6" t="s">
        <v>13</v>
      </c>
      <c r="L42" s="6" t="s">
        <v>12</v>
      </c>
      <c r="M42" s="6" t="s">
        <v>13</v>
      </c>
      <c r="N42" s="6" t="s">
        <v>12</v>
      </c>
      <c r="O42" s="10" t="s">
        <v>13</v>
      </c>
    </row>
    <row r="43" spans="1:15" ht="16" thickBot="1">
      <c r="A43" s="12" t="s">
        <v>0</v>
      </c>
      <c r="B43" s="28">
        <v>62</v>
      </c>
      <c r="C43" s="29">
        <v>11</v>
      </c>
      <c r="D43" s="13">
        <v>99</v>
      </c>
      <c r="E43" s="29">
        <v>7</v>
      </c>
      <c r="F43" s="30">
        <v>63</v>
      </c>
      <c r="G43" s="31">
        <v>13</v>
      </c>
      <c r="I43" s="12" t="s">
        <v>0</v>
      </c>
      <c r="J43" s="28">
        <v>38</v>
      </c>
      <c r="K43" s="29">
        <v>0</v>
      </c>
      <c r="L43" s="30">
        <v>54</v>
      </c>
      <c r="M43" s="29">
        <v>8</v>
      </c>
      <c r="N43" s="30">
        <v>20</v>
      </c>
      <c r="O43" s="31">
        <v>25</v>
      </c>
    </row>
    <row r="44" spans="1:15" ht="16" thickBot="1"/>
    <row r="45" spans="1:15" ht="21" thickBot="1">
      <c r="A45" s="17" t="s">
        <v>6</v>
      </c>
      <c r="B45" s="44" t="s">
        <v>3</v>
      </c>
      <c r="C45" s="44"/>
      <c r="D45" s="45" t="s">
        <v>7</v>
      </c>
      <c r="E45" s="45"/>
      <c r="F45" s="45" t="s">
        <v>8</v>
      </c>
      <c r="G45" s="46"/>
      <c r="I45" s="17" t="s">
        <v>11</v>
      </c>
      <c r="J45" s="44" t="s">
        <v>3</v>
      </c>
      <c r="K45" s="44"/>
      <c r="L45" s="45" t="s">
        <v>7</v>
      </c>
      <c r="M45" s="45"/>
      <c r="N45" s="45" t="s">
        <v>8</v>
      </c>
      <c r="O45" s="46"/>
    </row>
    <row r="46" spans="1:15">
      <c r="A46" s="8" t="s">
        <v>34</v>
      </c>
      <c r="B46" s="6" t="s">
        <v>4</v>
      </c>
      <c r="C46" s="6" t="s">
        <v>5</v>
      </c>
      <c r="D46" s="6" t="s">
        <v>4</v>
      </c>
      <c r="E46" s="6" t="s">
        <v>5</v>
      </c>
      <c r="F46" s="6" t="s">
        <v>4</v>
      </c>
      <c r="G46" s="10" t="s">
        <v>5</v>
      </c>
      <c r="I46" s="8" t="s">
        <v>34</v>
      </c>
      <c r="J46" s="6" t="s">
        <v>12</v>
      </c>
      <c r="K46" s="6" t="s">
        <v>13</v>
      </c>
      <c r="L46" s="6" t="s">
        <v>12</v>
      </c>
      <c r="M46" s="6" t="s">
        <v>13</v>
      </c>
      <c r="N46" s="6" t="s">
        <v>12</v>
      </c>
      <c r="O46" s="10" t="s">
        <v>13</v>
      </c>
    </row>
    <row r="47" spans="1:15">
      <c r="A47" s="9" t="s">
        <v>0</v>
      </c>
      <c r="B47" s="15">
        <v>77</v>
      </c>
      <c r="C47" s="14">
        <v>23</v>
      </c>
      <c r="D47" s="5">
        <v>94</v>
      </c>
      <c r="E47" s="14">
        <v>2</v>
      </c>
      <c r="F47" s="18">
        <v>66</v>
      </c>
      <c r="G47" s="19">
        <v>12</v>
      </c>
      <c r="I47" s="9" t="s">
        <v>0</v>
      </c>
      <c r="J47" s="15">
        <v>36</v>
      </c>
      <c r="K47" s="14">
        <v>0</v>
      </c>
      <c r="L47" s="18">
        <v>31</v>
      </c>
      <c r="M47" s="14">
        <v>5</v>
      </c>
      <c r="N47" s="18">
        <v>15</v>
      </c>
      <c r="O47" s="19">
        <v>21</v>
      </c>
    </row>
    <row r="48" spans="1:15" ht="16" thickBot="1">
      <c r="A48" s="12" t="s">
        <v>1</v>
      </c>
      <c r="B48" s="41">
        <v>73</v>
      </c>
      <c r="C48" s="42">
        <v>25</v>
      </c>
      <c r="D48" s="13">
        <v>83</v>
      </c>
      <c r="E48" s="42">
        <v>3</v>
      </c>
      <c r="F48" s="30">
        <v>68</v>
      </c>
      <c r="G48" s="43">
        <v>11</v>
      </c>
      <c r="I48" s="12" t="s">
        <v>1</v>
      </c>
      <c r="J48" s="41">
        <v>34</v>
      </c>
      <c r="K48" s="42">
        <v>0</v>
      </c>
      <c r="L48" s="30">
        <v>30</v>
      </c>
      <c r="M48" s="42">
        <v>4</v>
      </c>
      <c r="N48" s="30">
        <v>16</v>
      </c>
      <c r="O48" s="43">
        <v>18</v>
      </c>
    </row>
  </sheetData>
  <mergeCells count="48">
    <mergeCell ref="N5:O5"/>
    <mergeCell ref="B5:C5"/>
    <mergeCell ref="D5:E5"/>
    <mergeCell ref="F5:G5"/>
    <mergeCell ref="J5:K5"/>
    <mergeCell ref="L5:M5"/>
    <mergeCell ref="N21:O21"/>
    <mergeCell ref="B13:C13"/>
    <mergeCell ref="D13:E13"/>
    <mergeCell ref="F13:G13"/>
    <mergeCell ref="J13:K13"/>
    <mergeCell ref="L13:M13"/>
    <mergeCell ref="N13:O13"/>
    <mergeCell ref="B21:C21"/>
    <mergeCell ref="D21:E21"/>
    <mergeCell ref="F21:G21"/>
    <mergeCell ref="J21:K21"/>
    <mergeCell ref="L21:M21"/>
    <mergeCell ref="N33:O33"/>
    <mergeCell ref="B29:C29"/>
    <mergeCell ref="D29:E29"/>
    <mergeCell ref="F29:G29"/>
    <mergeCell ref="J29:K29"/>
    <mergeCell ref="L29:M29"/>
    <mergeCell ref="N29:O29"/>
    <mergeCell ref="B33:C33"/>
    <mergeCell ref="D33:E33"/>
    <mergeCell ref="F33:G33"/>
    <mergeCell ref="J33:K33"/>
    <mergeCell ref="L33:M33"/>
    <mergeCell ref="N41:O41"/>
    <mergeCell ref="B37:C37"/>
    <mergeCell ref="D37:E37"/>
    <mergeCell ref="F37:G37"/>
    <mergeCell ref="J37:K37"/>
    <mergeCell ref="L37:M37"/>
    <mergeCell ref="N37:O37"/>
    <mergeCell ref="B41:C41"/>
    <mergeCell ref="D41:E41"/>
    <mergeCell ref="F41:G41"/>
    <mergeCell ref="J41:K41"/>
    <mergeCell ref="L41:M41"/>
    <mergeCell ref="N45:O45"/>
    <mergeCell ref="B45:C45"/>
    <mergeCell ref="D45:E45"/>
    <mergeCell ref="F45:G45"/>
    <mergeCell ref="J45:K45"/>
    <mergeCell ref="L45:M45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zoomScale="75" zoomScaleNormal="75" zoomScalePageLayoutView="75" workbookViewId="0">
      <selection activeCell="F19" sqref="F19"/>
    </sheetView>
  </sheetViews>
  <sheetFormatPr baseColWidth="10" defaultRowHeight="15" x14ac:dyDescent="0"/>
  <sheetData>
    <row r="1" spans="1:8" ht="21" thickBot="1">
      <c r="A1" s="53" t="s">
        <v>63</v>
      </c>
      <c r="B1" s="53"/>
      <c r="C1" s="53"/>
    </row>
    <row r="2" spans="1:8" ht="18">
      <c r="A2" s="89" t="s">
        <v>52</v>
      </c>
      <c r="B2" s="60"/>
      <c r="C2" s="60"/>
      <c r="D2" s="60"/>
      <c r="E2" s="60"/>
      <c r="F2" s="60"/>
      <c r="G2" s="60"/>
      <c r="H2" s="61"/>
    </row>
    <row r="3" spans="1:8">
      <c r="A3" s="90" t="s">
        <v>59</v>
      </c>
      <c r="B3" s="56"/>
      <c r="C3" s="56"/>
      <c r="D3" s="56"/>
      <c r="E3" s="56" t="s">
        <v>62</v>
      </c>
      <c r="F3" s="56"/>
      <c r="G3" s="56"/>
      <c r="H3" s="63"/>
    </row>
    <row r="4" spans="1:8">
      <c r="A4" s="33">
        <v>0</v>
      </c>
      <c r="B4" s="6">
        <v>1</v>
      </c>
      <c r="C4" s="6">
        <v>2</v>
      </c>
      <c r="D4" s="6">
        <v>3</v>
      </c>
      <c r="E4" s="6">
        <v>0</v>
      </c>
      <c r="F4" s="6">
        <v>1</v>
      </c>
      <c r="G4" s="6">
        <v>2</v>
      </c>
      <c r="H4" s="10">
        <v>3</v>
      </c>
    </row>
    <row r="5" spans="1:8">
      <c r="A5" s="33">
        <v>1</v>
      </c>
      <c r="B5" s="6">
        <v>7</v>
      </c>
      <c r="C5" s="6">
        <v>19</v>
      </c>
      <c r="D5" s="6"/>
      <c r="E5" s="59">
        <v>10</v>
      </c>
      <c r="F5" s="59">
        <v>19</v>
      </c>
      <c r="G5" s="59">
        <v>25</v>
      </c>
      <c r="H5" s="10"/>
    </row>
    <row r="6" spans="1:8">
      <c r="A6" s="33">
        <v>5</v>
      </c>
      <c r="B6" s="6">
        <v>11</v>
      </c>
      <c r="C6" s="6">
        <v>21</v>
      </c>
      <c r="D6" s="6"/>
      <c r="E6" s="59">
        <v>7</v>
      </c>
      <c r="F6" s="59">
        <v>21</v>
      </c>
      <c r="G6" s="59">
        <v>28</v>
      </c>
      <c r="H6" s="10"/>
    </row>
    <row r="7" spans="1:8">
      <c r="A7" s="33">
        <v>3</v>
      </c>
      <c r="B7" s="6">
        <v>15</v>
      </c>
      <c r="C7" s="6">
        <v>25</v>
      </c>
      <c r="D7" s="6"/>
      <c r="E7" s="59">
        <v>5</v>
      </c>
      <c r="F7" s="59">
        <v>24</v>
      </c>
      <c r="G7" s="59">
        <v>28</v>
      </c>
      <c r="H7" s="10"/>
    </row>
    <row r="8" spans="1:8">
      <c r="A8" s="33"/>
      <c r="B8" s="6"/>
      <c r="C8" s="6"/>
      <c r="D8" s="6"/>
      <c r="E8" s="6"/>
      <c r="F8" s="6"/>
      <c r="G8" s="6"/>
      <c r="H8" s="10"/>
    </row>
    <row r="9" spans="1:8">
      <c r="A9" s="33"/>
      <c r="B9" s="6"/>
      <c r="C9" s="6"/>
      <c r="D9" s="6"/>
      <c r="E9" s="6"/>
      <c r="F9" s="6"/>
      <c r="G9" s="6"/>
      <c r="H9" s="10"/>
    </row>
    <row r="10" spans="1:8">
      <c r="A10" s="91">
        <f t="shared" ref="A10:H10" si="0">SUM(A5:A7)</f>
        <v>9</v>
      </c>
      <c r="B10" s="57">
        <f t="shared" si="0"/>
        <v>33</v>
      </c>
      <c r="C10" s="57">
        <f t="shared" si="0"/>
        <v>65</v>
      </c>
      <c r="D10" s="57">
        <f t="shared" si="0"/>
        <v>0</v>
      </c>
      <c r="E10" s="57">
        <f t="shared" si="0"/>
        <v>22</v>
      </c>
      <c r="F10" s="57">
        <f t="shared" si="0"/>
        <v>64</v>
      </c>
      <c r="G10" s="57">
        <f t="shared" si="0"/>
        <v>81</v>
      </c>
      <c r="H10" s="66">
        <f t="shared" si="0"/>
        <v>0</v>
      </c>
    </row>
    <row r="11" spans="1:8" ht="16" thickBot="1">
      <c r="A11" s="92">
        <f>(A10/SUM(A10:D10))*100</f>
        <v>8.4112149532710276</v>
      </c>
      <c r="B11" s="68">
        <f>(B10/SUM(A10:D10))*100</f>
        <v>30.841121495327101</v>
      </c>
      <c r="C11" s="68">
        <f>(C10/SUM(A10:D10))*100</f>
        <v>60.747663551401864</v>
      </c>
      <c r="D11" s="68">
        <f>(D10/SUM(A10:D10))*100</f>
        <v>0</v>
      </c>
      <c r="E11" s="68">
        <f>(E10/SUM(E10:H10))*100</f>
        <v>13.17365269461078</v>
      </c>
      <c r="F11" s="68">
        <f>(F10/SUM(E10:H10))*100</f>
        <v>38.323353293413177</v>
      </c>
      <c r="G11" s="68">
        <f>(G10/SUM(E10:H10))*100</f>
        <v>48.50299401197605</v>
      </c>
      <c r="H11" s="69">
        <f>(H10/SUM(E10:H10))*100</f>
        <v>0</v>
      </c>
    </row>
    <row r="12" spans="1:8" ht="16" thickBot="1"/>
    <row r="13" spans="1:8" ht="18">
      <c r="A13" s="89" t="s">
        <v>61</v>
      </c>
      <c r="B13" s="60"/>
      <c r="C13" s="60"/>
      <c r="D13" s="61"/>
    </row>
    <row r="14" spans="1:8">
      <c r="A14" s="90" t="s">
        <v>59</v>
      </c>
      <c r="B14" s="56"/>
      <c r="C14" s="56" t="s">
        <v>62</v>
      </c>
      <c r="D14" s="63"/>
    </row>
    <row r="15" spans="1:8">
      <c r="A15" s="33" t="s">
        <v>56</v>
      </c>
      <c r="B15" s="6" t="s">
        <v>57</v>
      </c>
      <c r="C15" s="6" t="s">
        <v>56</v>
      </c>
      <c r="D15" s="10" t="s">
        <v>57</v>
      </c>
    </row>
    <row r="16" spans="1:8">
      <c r="A16" s="33">
        <v>6</v>
      </c>
      <c r="B16" s="6">
        <v>21</v>
      </c>
      <c r="C16" s="6">
        <v>9</v>
      </c>
      <c r="D16" s="10">
        <v>24</v>
      </c>
    </row>
    <row r="17" spans="1:4">
      <c r="A17" s="33">
        <v>9</v>
      </c>
      <c r="B17" s="6">
        <v>25</v>
      </c>
      <c r="C17" s="6">
        <v>8</v>
      </c>
      <c r="D17" s="10">
        <v>31</v>
      </c>
    </row>
    <row r="18" spans="1:4">
      <c r="A18" s="33">
        <v>7</v>
      </c>
      <c r="B18" s="6">
        <v>26</v>
      </c>
      <c r="C18" s="6">
        <v>4</v>
      </c>
      <c r="D18" s="10">
        <v>26</v>
      </c>
    </row>
    <row r="19" spans="1:4">
      <c r="A19" s="33"/>
      <c r="B19" s="6"/>
      <c r="C19" s="6"/>
      <c r="D19" s="10"/>
    </row>
    <row r="20" spans="1:4">
      <c r="A20" s="33"/>
      <c r="B20" s="6"/>
      <c r="C20" s="6"/>
      <c r="D20" s="10"/>
    </row>
    <row r="21" spans="1:4">
      <c r="A21" s="91">
        <f t="shared" ref="A21:D21" si="1">SUM(A16:A18)</f>
        <v>22</v>
      </c>
      <c r="B21" s="57">
        <f t="shared" si="1"/>
        <v>72</v>
      </c>
      <c r="C21" s="57">
        <f t="shared" si="1"/>
        <v>21</v>
      </c>
      <c r="D21" s="66">
        <f t="shared" si="1"/>
        <v>81</v>
      </c>
    </row>
    <row r="22" spans="1:4" ht="16" thickBot="1">
      <c r="A22" s="92">
        <f t="shared" ref="A22:C22" si="2">(A21/SUM(A21:D21))*100</f>
        <v>11.224489795918368</v>
      </c>
      <c r="B22" s="68">
        <f>B21/SUM(A21:B21)</f>
        <v>0.76595744680851063</v>
      </c>
      <c r="C22" s="68">
        <f t="shared" si="2"/>
        <v>20.588235294117645</v>
      </c>
      <c r="D22" s="69">
        <f>B21/SUM(A21:B21)</f>
        <v>0.76595744680851063</v>
      </c>
    </row>
  </sheetData>
  <mergeCells count="4">
    <mergeCell ref="A3:D3"/>
    <mergeCell ref="E3:H3"/>
    <mergeCell ref="A14:B14"/>
    <mergeCell ref="C14:D14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"/>
  <sheetViews>
    <sheetView zoomScale="75" zoomScaleNormal="75" zoomScalePageLayoutView="75" workbookViewId="0">
      <selection activeCell="C19" sqref="C19"/>
    </sheetView>
  </sheetViews>
  <sheetFormatPr baseColWidth="10" defaultRowHeight="15" x14ac:dyDescent="0"/>
  <cols>
    <col min="1" max="1" width="29.1640625" customWidth="1"/>
    <col min="2" max="2" width="18" customWidth="1"/>
    <col min="3" max="3" width="16" customWidth="1"/>
    <col min="4" max="4" width="13.6640625" customWidth="1"/>
    <col min="5" max="5" width="12.5" customWidth="1"/>
    <col min="6" max="6" width="13.6640625" customWidth="1"/>
    <col min="7" max="8" width="12.83203125" customWidth="1"/>
    <col min="9" max="9" width="16.5" customWidth="1"/>
    <col min="11" max="11" width="23.33203125" customWidth="1"/>
    <col min="12" max="12" width="15.83203125" customWidth="1"/>
    <col min="13" max="13" width="17.5" customWidth="1"/>
    <col min="17" max="17" width="13.1640625" customWidth="1"/>
  </cols>
  <sheetData>
    <row r="1" spans="1:19" ht="21">
      <c r="A1" s="1" t="s">
        <v>24</v>
      </c>
    </row>
    <row r="2" spans="1:19" ht="16" thickBot="1"/>
    <row r="3" spans="1:19" ht="20">
      <c r="A3" s="32" t="s">
        <v>6</v>
      </c>
      <c r="B3" s="45" t="s">
        <v>22</v>
      </c>
      <c r="C3" s="45"/>
      <c r="D3" s="45" t="s">
        <v>23</v>
      </c>
      <c r="E3" s="45"/>
      <c r="F3" s="45" t="s">
        <v>25</v>
      </c>
      <c r="G3" s="45"/>
      <c r="H3" s="45" t="s">
        <v>26</v>
      </c>
      <c r="I3" s="46"/>
      <c r="K3" s="34"/>
      <c r="L3" s="51"/>
      <c r="M3" s="51"/>
      <c r="N3" s="51"/>
      <c r="O3" s="51"/>
      <c r="P3" s="51"/>
      <c r="Q3" s="51"/>
      <c r="R3" s="51"/>
      <c r="S3" s="51"/>
    </row>
    <row r="4" spans="1:19">
      <c r="A4" s="33" t="s">
        <v>28</v>
      </c>
      <c r="B4" s="6" t="s">
        <v>27</v>
      </c>
      <c r="C4" s="6" t="s">
        <v>5</v>
      </c>
      <c r="D4" s="6" t="s">
        <v>27</v>
      </c>
      <c r="E4" s="6" t="s">
        <v>5</v>
      </c>
      <c r="F4" s="6" t="s">
        <v>27</v>
      </c>
      <c r="G4" s="6" t="s">
        <v>5</v>
      </c>
      <c r="H4" s="6" t="s">
        <v>27</v>
      </c>
      <c r="I4" s="10" t="s">
        <v>5</v>
      </c>
      <c r="K4" s="18"/>
      <c r="L4" s="18"/>
      <c r="M4" s="18"/>
      <c r="N4" s="18"/>
      <c r="O4" s="18"/>
      <c r="P4" s="18"/>
      <c r="Q4" s="18"/>
      <c r="R4" s="18"/>
      <c r="S4" s="18"/>
    </row>
    <row r="5" spans="1:19">
      <c r="A5" s="9" t="s">
        <v>0</v>
      </c>
      <c r="B5" s="15">
        <v>96</v>
      </c>
      <c r="C5" s="14">
        <v>1</v>
      </c>
      <c r="D5" s="5">
        <v>70</v>
      </c>
      <c r="E5" s="14">
        <v>7</v>
      </c>
      <c r="F5" s="18">
        <v>31</v>
      </c>
      <c r="G5" s="14">
        <v>4</v>
      </c>
      <c r="H5" s="18">
        <v>30</v>
      </c>
      <c r="I5" s="11">
        <v>12</v>
      </c>
      <c r="K5" s="18"/>
      <c r="L5" s="18"/>
      <c r="M5" s="18"/>
      <c r="N5" s="18"/>
      <c r="O5" s="18"/>
      <c r="P5" s="18"/>
      <c r="Q5" s="18"/>
      <c r="R5" s="18"/>
      <c r="S5" s="18"/>
    </row>
    <row r="6" spans="1:19">
      <c r="A6" s="9" t="s">
        <v>1</v>
      </c>
      <c r="B6" s="16">
        <v>61</v>
      </c>
      <c r="C6" s="7">
        <v>1</v>
      </c>
      <c r="D6" s="5">
        <v>78</v>
      </c>
      <c r="E6" s="7">
        <v>9</v>
      </c>
      <c r="F6" s="18">
        <v>57</v>
      </c>
      <c r="G6" s="7">
        <v>4</v>
      </c>
      <c r="H6" s="18">
        <v>80</v>
      </c>
      <c r="I6" s="11">
        <v>19</v>
      </c>
      <c r="K6" s="18"/>
      <c r="L6" s="18"/>
      <c r="M6" s="18"/>
      <c r="N6" s="18"/>
      <c r="O6" s="18"/>
      <c r="P6" s="18"/>
      <c r="Q6" s="18"/>
      <c r="R6" s="18"/>
      <c r="S6" s="18"/>
    </row>
    <row r="7" spans="1:19">
      <c r="A7" s="9" t="s">
        <v>2</v>
      </c>
      <c r="B7" s="16">
        <v>83</v>
      </c>
      <c r="C7" s="7">
        <v>0</v>
      </c>
      <c r="D7" s="5">
        <v>71</v>
      </c>
      <c r="E7" s="7">
        <v>6</v>
      </c>
      <c r="F7" s="5">
        <v>65</v>
      </c>
      <c r="G7" s="7">
        <v>8</v>
      </c>
      <c r="H7" s="5" t="s">
        <v>29</v>
      </c>
      <c r="I7" s="11" t="s">
        <v>30</v>
      </c>
      <c r="K7" s="18"/>
      <c r="L7" s="18"/>
      <c r="M7" s="18"/>
      <c r="N7" s="18"/>
      <c r="O7" s="18"/>
      <c r="P7" s="18"/>
      <c r="Q7" s="18"/>
      <c r="R7" s="18"/>
      <c r="S7" s="18"/>
    </row>
    <row r="8" spans="1:19">
      <c r="A8" s="22" t="s">
        <v>9</v>
      </c>
      <c r="B8" s="21">
        <f>SUM(B5:B7)</f>
        <v>240</v>
      </c>
      <c r="C8" s="21">
        <f t="shared" ref="C8:I8" si="0">SUM(C5:C7)</f>
        <v>2</v>
      </c>
      <c r="D8" s="21">
        <f t="shared" si="0"/>
        <v>219</v>
      </c>
      <c r="E8" s="21">
        <f t="shared" si="0"/>
        <v>22</v>
      </c>
      <c r="F8" s="21">
        <f t="shared" si="0"/>
        <v>153</v>
      </c>
      <c r="G8" s="21">
        <f t="shared" si="0"/>
        <v>16</v>
      </c>
      <c r="H8" s="21">
        <f t="shared" si="0"/>
        <v>110</v>
      </c>
      <c r="I8" s="21">
        <f t="shared" si="0"/>
        <v>31</v>
      </c>
    </row>
    <row r="9" spans="1:19" ht="16" thickBot="1">
      <c r="A9" s="24" t="s">
        <v>10</v>
      </c>
      <c r="B9" s="25">
        <f>B8/3</f>
        <v>80</v>
      </c>
      <c r="C9" s="25">
        <f t="shared" ref="C9:G9" si="1">C8/3</f>
        <v>0.66666666666666663</v>
      </c>
      <c r="D9" s="25">
        <f t="shared" si="1"/>
        <v>73</v>
      </c>
      <c r="E9" s="25">
        <f t="shared" si="1"/>
        <v>7.333333333333333</v>
      </c>
      <c r="F9" s="25">
        <f t="shared" si="1"/>
        <v>51</v>
      </c>
      <c r="G9" s="25">
        <f t="shared" si="1"/>
        <v>5.333333333333333</v>
      </c>
      <c r="H9" s="25">
        <f>H8/2</f>
        <v>55</v>
      </c>
      <c r="I9" s="25">
        <f>I8/2</f>
        <v>15.5</v>
      </c>
    </row>
  </sheetData>
  <mergeCells count="8">
    <mergeCell ref="P3:Q3"/>
    <mergeCell ref="R3:S3"/>
    <mergeCell ref="B3:C3"/>
    <mergeCell ref="D3:E3"/>
    <mergeCell ref="F3:G3"/>
    <mergeCell ref="H3:I3"/>
    <mergeCell ref="L3:M3"/>
    <mergeCell ref="N3:O3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F24" sqref="F24"/>
    </sheetView>
  </sheetViews>
  <sheetFormatPr baseColWidth="10" defaultRowHeight="15" x14ac:dyDescent="0"/>
  <cols>
    <col min="1" max="1" width="19.83203125" customWidth="1"/>
    <col min="3" max="3" width="20.5" customWidth="1"/>
  </cols>
  <sheetData>
    <row r="1" spans="1:5" ht="20">
      <c r="A1" s="32" t="s">
        <v>72</v>
      </c>
      <c r="B1" s="54"/>
      <c r="C1" s="101" t="s">
        <v>63</v>
      </c>
      <c r="D1" s="54"/>
      <c r="E1" s="55"/>
    </row>
    <row r="2" spans="1:5">
      <c r="A2" s="33" t="s">
        <v>71</v>
      </c>
      <c r="B2" s="5"/>
      <c r="C2" s="6" t="s">
        <v>71</v>
      </c>
      <c r="D2" s="5"/>
      <c r="E2" s="11"/>
    </row>
    <row r="3" spans="1:5">
      <c r="A3" s="33">
        <v>7.7110000000000003</v>
      </c>
      <c r="B3" s="5"/>
      <c r="C3" s="100">
        <v>44.677075180226566</v>
      </c>
      <c r="D3" s="5"/>
      <c r="E3" s="11"/>
    </row>
    <row r="4" spans="1:5">
      <c r="A4" s="33">
        <v>10.930999999999999</v>
      </c>
      <c r="B4" s="5"/>
      <c r="C4" s="100">
        <v>22.94538414006179</v>
      </c>
      <c r="D4" s="5"/>
      <c r="E4" s="11"/>
    </row>
    <row r="5" spans="1:5">
      <c r="A5" s="33">
        <v>9.3320000000000007</v>
      </c>
      <c r="B5" s="5"/>
      <c r="C5" s="100">
        <v>35.584164778578781</v>
      </c>
      <c r="D5" s="5"/>
      <c r="E5" s="11"/>
    </row>
    <row r="6" spans="1:5">
      <c r="A6" s="33">
        <v>10.553000000000001</v>
      </c>
      <c r="B6" s="5"/>
      <c r="C6" s="100">
        <v>27.944304840370751</v>
      </c>
      <c r="D6" s="5"/>
      <c r="E6" s="11"/>
    </row>
    <row r="7" spans="1:5">
      <c r="A7" s="33">
        <v>9.3680000000000003</v>
      </c>
      <c r="B7" s="5"/>
      <c r="C7" s="100">
        <v>40.422030895983518</v>
      </c>
      <c r="D7" s="5"/>
      <c r="E7" s="11"/>
    </row>
    <row r="8" spans="1:5">
      <c r="A8" s="33">
        <v>8.8390000000000004</v>
      </c>
      <c r="B8" s="5"/>
      <c r="C8" s="100">
        <v>23.041483007209063</v>
      </c>
      <c r="D8" s="5"/>
      <c r="E8" s="11"/>
    </row>
    <row r="9" spans="1:5">
      <c r="A9" s="33">
        <v>8.7560000000000002</v>
      </c>
      <c r="B9" s="5"/>
      <c r="C9" s="100">
        <v>24.305005149330587</v>
      </c>
      <c r="D9" s="5"/>
      <c r="E9" s="11"/>
    </row>
    <row r="10" spans="1:5">
      <c r="A10" s="33">
        <v>7.8869999999999996</v>
      </c>
      <c r="B10" s="5"/>
      <c r="C10" s="100">
        <v>26.514389289392376</v>
      </c>
      <c r="D10" s="5"/>
      <c r="E10" s="11"/>
    </row>
    <row r="11" spans="1:5">
      <c r="A11" s="33"/>
      <c r="B11" s="5"/>
      <c r="C11" s="100">
        <v>36.035295571575688</v>
      </c>
      <c r="D11" s="5"/>
      <c r="E11" s="11"/>
    </row>
    <row r="12" spans="1:5">
      <c r="A12" s="33"/>
      <c r="B12" s="5"/>
      <c r="C12" s="100">
        <v>26.766203913491243</v>
      </c>
      <c r="D12" s="5"/>
      <c r="E12" s="11"/>
    </row>
    <row r="13" spans="1:5" ht="16" thickBot="1">
      <c r="A13" s="102"/>
      <c r="B13" s="13"/>
      <c r="C13" s="103">
        <v>20.929977342945413</v>
      </c>
      <c r="D13" s="13"/>
      <c r="E13" s="43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workbookViewId="0">
      <selection activeCell="H19" sqref="H19"/>
    </sheetView>
  </sheetViews>
  <sheetFormatPr baseColWidth="10" defaultRowHeight="15" x14ac:dyDescent="0"/>
  <cols>
    <col min="2" max="2" width="11.83203125" bestFit="1" customWidth="1"/>
    <col min="3" max="4" width="12.83203125" bestFit="1" customWidth="1"/>
    <col min="5" max="5" width="11.83203125" bestFit="1" customWidth="1"/>
  </cols>
  <sheetData>
    <row r="1" spans="1:11" ht="23">
      <c r="A1" s="95" t="s">
        <v>18</v>
      </c>
      <c r="B1" s="60"/>
      <c r="C1" s="60"/>
      <c r="D1" s="60"/>
      <c r="E1" s="61"/>
      <c r="G1" s="95" t="s">
        <v>21</v>
      </c>
      <c r="H1" s="60"/>
      <c r="I1" s="60"/>
      <c r="J1" s="60"/>
      <c r="K1" s="61"/>
    </row>
    <row r="2" spans="1:11">
      <c r="A2" s="33" t="s">
        <v>77</v>
      </c>
      <c r="B2" s="6"/>
      <c r="C2" s="6"/>
      <c r="D2" s="6"/>
      <c r="E2" s="10"/>
      <c r="G2" s="33" t="s">
        <v>77</v>
      </c>
      <c r="H2" s="6"/>
      <c r="I2" s="6"/>
      <c r="J2" s="6"/>
      <c r="K2" s="10"/>
    </row>
    <row r="3" spans="1:11">
      <c r="A3" s="33"/>
      <c r="B3" s="6" t="s">
        <v>73</v>
      </c>
      <c r="C3" s="6" t="s">
        <v>74</v>
      </c>
      <c r="D3" s="6" t="s">
        <v>75</v>
      </c>
      <c r="E3" s="10" t="s">
        <v>76</v>
      </c>
      <c r="G3" s="33"/>
      <c r="H3" s="6" t="s">
        <v>73</v>
      </c>
      <c r="I3" s="6" t="s">
        <v>74</v>
      </c>
      <c r="J3" s="6" t="s">
        <v>75</v>
      </c>
      <c r="K3" s="10" t="s">
        <v>76</v>
      </c>
    </row>
    <row r="4" spans="1:11">
      <c r="A4" s="33" t="s">
        <v>0</v>
      </c>
      <c r="B4" s="6">
        <v>0</v>
      </c>
      <c r="C4" s="6">
        <v>11</v>
      </c>
      <c r="D4" s="6">
        <v>20</v>
      </c>
      <c r="E4" s="10">
        <v>3</v>
      </c>
      <c r="G4" s="33" t="s">
        <v>0</v>
      </c>
      <c r="H4" s="6">
        <v>9</v>
      </c>
      <c r="I4" s="6">
        <v>17</v>
      </c>
      <c r="J4" s="6">
        <v>13</v>
      </c>
      <c r="K4" s="10">
        <v>1</v>
      </c>
    </row>
    <row r="5" spans="1:11">
      <c r="A5" s="33" t="s">
        <v>78</v>
      </c>
      <c r="B5" s="6">
        <v>11</v>
      </c>
      <c r="C5" s="6">
        <v>14</v>
      </c>
      <c r="D5" s="6">
        <v>23</v>
      </c>
      <c r="E5" s="10">
        <v>1</v>
      </c>
      <c r="G5" s="33" t="s">
        <v>78</v>
      </c>
      <c r="H5" s="6">
        <v>20</v>
      </c>
      <c r="I5" s="6">
        <v>29</v>
      </c>
      <c r="J5" s="6">
        <v>11</v>
      </c>
      <c r="K5" s="10">
        <v>2</v>
      </c>
    </row>
    <row r="6" spans="1:11">
      <c r="A6" s="33" t="s">
        <v>2</v>
      </c>
      <c r="B6" s="6">
        <v>15</v>
      </c>
      <c r="C6" s="6">
        <v>21</v>
      </c>
      <c r="D6" s="6">
        <v>21</v>
      </c>
      <c r="E6" s="10">
        <v>4</v>
      </c>
      <c r="G6" s="33" t="s">
        <v>2</v>
      </c>
      <c r="H6" s="6">
        <v>27</v>
      </c>
      <c r="I6" s="6">
        <v>18</v>
      </c>
      <c r="J6" s="6">
        <v>15</v>
      </c>
      <c r="K6" s="10">
        <v>0</v>
      </c>
    </row>
    <row r="7" spans="1:11">
      <c r="A7" s="91" t="s">
        <v>9</v>
      </c>
      <c r="B7" s="57">
        <f>SUM(B4:B6)</f>
        <v>26</v>
      </c>
      <c r="C7" s="57">
        <f t="shared" ref="C7:E7" si="0">SUM(C4:C6)</f>
        <v>46</v>
      </c>
      <c r="D7" s="57">
        <f t="shared" si="0"/>
        <v>64</v>
      </c>
      <c r="E7" s="66">
        <f t="shared" si="0"/>
        <v>8</v>
      </c>
      <c r="G7" s="91" t="s">
        <v>9</v>
      </c>
      <c r="H7" s="6">
        <f>SUM(H4:H6)</f>
        <v>56</v>
      </c>
      <c r="I7" s="6">
        <f t="shared" ref="I7:K7" si="1">SUM(I4:I6)</f>
        <v>64</v>
      </c>
      <c r="J7" s="6">
        <f t="shared" si="1"/>
        <v>39</v>
      </c>
      <c r="K7" s="10">
        <f t="shared" si="1"/>
        <v>3</v>
      </c>
    </row>
    <row r="8" spans="1:11" ht="16" thickBot="1">
      <c r="A8" s="92" t="s">
        <v>10</v>
      </c>
      <c r="B8" s="96">
        <f>B7/3</f>
        <v>8.6666666666666661</v>
      </c>
      <c r="C8" s="96">
        <f t="shared" ref="C8:E8" si="2">C7/3</f>
        <v>15.333333333333334</v>
      </c>
      <c r="D8" s="96">
        <f t="shared" si="2"/>
        <v>21.333333333333332</v>
      </c>
      <c r="E8" s="97">
        <f t="shared" si="2"/>
        <v>2.6666666666666665</v>
      </c>
      <c r="G8" s="92" t="s">
        <v>10</v>
      </c>
      <c r="H8" s="98">
        <f>H7/3</f>
        <v>18.666666666666668</v>
      </c>
      <c r="I8" s="98">
        <f t="shared" ref="I8:K8" si="3">I7/3</f>
        <v>21.333333333333332</v>
      </c>
      <c r="J8" s="98">
        <f t="shared" si="3"/>
        <v>13</v>
      </c>
      <c r="K8" s="99">
        <f t="shared" si="3"/>
        <v>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w1118 data</vt:lpstr>
      <vt:lpstr>DNA damage</vt:lpstr>
      <vt:lpstr>RNAi data (young flies)</vt:lpstr>
      <vt:lpstr>RNAi data (aging)</vt:lpstr>
      <vt:lpstr>Rapamycin data</vt:lpstr>
      <vt:lpstr>p-S6 levels</vt:lpstr>
      <vt:lpstr>Double IR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 Artoni</dc:creator>
  <cp:lastModifiedBy>Filippo Artoni</cp:lastModifiedBy>
  <dcterms:created xsi:type="dcterms:W3CDTF">2017-07-12T18:38:14Z</dcterms:created>
  <dcterms:modified xsi:type="dcterms:W3CDTF">2017-08-09T22:24:23Z</dcterms:modified>
</cp:coreProperties>
</file>