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7060" yWindow="5680" windowWidth="24480" windowHeight="17260" tabRatio="500"/>
  </bookViews>
  <sheets>
    <sheet name="Fig. 6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1" l="1"/>
  <c r="G25" i="1"/>
  <c r="L25" i="1"/>
  <c r="M25" i="1"/>
  <c r="F26" i="1"/>
  <c r="G26" i="1"/>
  <c r="L26" i="1"/>
  <c r="M26" i="1"/>
  <c r="F27" i="1"/>
  <c r="G27" i="1"/>
  <c r="L27" i="1"/>
  <c r="M27" i="1"/>
  <c r="F28" i="1"/>
  <c r="G28" i="1"/>
  <c r="L28" i="1"/>
  <c r="M28" i="1"/>
  <c r="F29" i="1"/>
  <c r="G29" i="1"/>
  <c r="L29" i="1"/>
  <c r="M29" i="1"/>
  <c r="F30" i="1"/>
  <c r="G30" i="1"/>
  <c r="L30" i="1"/>
  <c r="M30" i="1"/>
  <c r="B34" i="1"/>
  <c r="C34" i="1"/>
  <c r="D34" i="1"/>
  <c r="E34" i="1"/>
  <c r="F34" i="1"/>
  <c r="G34" i="1"/>
  <c r="H34" i="1"/>
  <c r="I34" i="1"/>
  <c r="J34" i="1"/>
  <c r="K34" i="1"/>
  <c r="L34" i="1"/>
  <c r="M34" i="1"/>
  <c r="B35" i="1"/>
  <c r="C35" i="1"/>
  <c r="D35" i="1"/>
  <c r="E35" i="1"/>
  <c r="F35" i="1"/>
  <c r="G35" i="1"/>
  <c r="H35" i="1"/>
  <c r="I35" i="1"/>
  <c r="J35" i="1"/>
  <c r="K35" i="1"/>
  <c r="L35" i="1"/>
  <c r="M35" i="1"/>
  <c r="B36" i="1"/>
  <c r="C36" i="1"/>
  <c r="D36" i="1"/>
  <c r="E36" i="1"/>
  <c r="F36" i="1"/>
  <c r="G36" i="1"/>
  <c r="H36" i="1"/>
  <c r="I36" i="1"/>
  <c r="J36" i="1"/>
  <c r="K36" i="1"/>
  <c r="L36" i="1"/>
  <c r="M36" i="1"/>
  <c r="B37" i="1"/>
  <c r="C37" i="1"/>
  <c r="D37" i="1"/>
  <c r="E37" i="1"/>
  <c r="F37" i="1"/>
  <c r="G37" i="1"/>
  <c r="H37" i="1"/>
  <c r="I37" i="1"/>
  <c r="J37" i="1"/>
  <c r="K37" i="1"/>
  <c r="L37" i="1"/>
  <c r="M37" i="1"/>
  <c r="B38" i="1"/>
  <c r="C38" i="1"/>
  <c r="D38" i="1"/>
  <c r="E38" i="1"/>
  <c r="F38" i="1"/>
  <c r="G38" i="1"/>
  <c r="H38" i="1"/>
  <c r="I38" i="1"/>
  <c r="J38" i="1"/>
  <c r="K38" i="1"/>
  <c r="L38" i="1"/>
  <c r="M38" i="1"/>
  <c r="B39" i="1"/>
  <c r="C39" i="1"/>
  <c r="D39" i="1"/>
  <c r="E39" i="1"/>
  <c r="F39" i="1"/>
  <c r="G39" i="1"/>
  <c r="H39" i="1"/>
  <c r="I39" i="1"/>
  <c r="J39" i="1"/>
  <c r="K39" i="1"/>
  <c r="L39" i="1"/>
  <c r="M39" i="1"/>
  <c r="H15" i="1"/>
  <c r="G15" i="1"/>
  <c r="F15" i="1"/>
  <c r="F14" i="1"/>
  <c r="G14" i="1"/>
  <c r="H14" i="1"/>
  <c r="J14" i="1"/>
  <c r="I14" i="1"/>
  <c r="H13" i="1"/>
  <c r="G13" i="1"/>
  <c r="F13" i="1"/>
  <c r="F12" i="1"/>
  <c r="G12" i="1"/>
  <c r="H12" i="1"/>
  <c r="J12" i="1"/>
  <c r="I12" i="1"/>
  <c r="H11" i="1"/>
  <c r="G11" i="1"/>
  <c r="F11" i="1"/>
  <c r="A11" i="1"/>
  <c r="F10" i="1"/>
  <c r="G10" i="1"/>
  <c r="H10" i="1"/>
  <c r="J10" i="1"/>
  <c r="I10" i="1"/>
  <c r="A10" i="1"/>
  <c r="H9" i="1"/>
  <c r="G9" i="1"/>
  <c r="F9" i="1"/>
  <c r="A9" i="1"/>
  <c r="F8" i="1"/>
  <c r="G8" i="1"/>
  <c r="H8" i="1"/>
  <c r="J8" i="1"/>
  <c r="I8" i="1"/>
  <c r="A8" i="1"/>
  <c r="H7" i="1"/>
  <c r="G7" i="1"/>
  <c r="F7" i="1"/>
  <c r="A7" i="1"/>
  <c r="F6" i="1"/>
  <c r="G6" i="1"/>
  <c r="H6" i="1"/>
  <c r="J6" i="1"/>
  <c r="I6" i="1"/>
  <c r="A6" i="1"/>
  <c r="H5" i="1"/>
  <c r="G5" i="1"/>
  <c r="F5" i="1"/>
  <c r="A5" i="1"/>
  <c r="F4" i="1"/>
  <c r="G4" i="1"/>
  <c r="H4" i="1"/>
  <c r="J4" i="1"/>
  <c r="I4" i="1"/>
  <c r="A4" i="1"/>
</calcChain>
</file>

<file path=xl/sharedStrings.xml><?xml version="1.0" encoding="utf-8"?>
<sst xmlns="http://schemas.openxmlformats.org/spreadsheetml/2006/main" count="81" uniqueCount="34">
  <si>
    <t>Sample</t>
  </si>
  <si>
    <t>raw data</t>
  </si>
  <si>
    <t>bound*5/(bound*5+unbound*20)*100</t>
  </si>
  <si>
    <t>FGF2-Y81pCMF-GFP</t>
  </si>
  <si>
    <t>Exp.1</t>
  </si>
  <si>
    <t>Exp.2</t>
  </si>
  <si>
    <t>Exp.3</t>
  </si>
  <si>
    <t>Mean (n=3)</t>
  </si>
  <si>
    <t>SD (n=3)</t>
  </si>
  <si>
    <t>Bound</t>
  </si>
  <si>
    <t>Unbound</t>
  </si>
  <si>
    <t>IL-1β_GFP</t>
  </si>
  <si>
    <t>GFP</t>
  </si>
  <si>
    <t>B</t>
  </si>
  <si>
    <t>20% of sample loaded</t>
  </si>
  <si>
    <t>UB</t>
  </si>
  <si>
    <t>5%  of sample  loaded</t>
  </si>
  <si>
    <t>Figure 6B</t>
  </si>
  <si>
    <t>IL-1β-GFP</t>
  </si>
  <si>
    <t>K127Q,R128Q,K133Q</t>
  </si>
  <si>
    <t>K127Q, R128Q</t>
  </si>
  <si>
    <t>C77/95A</t>
  </si>
  <si>
    <t>WT</t>
  </si>
  <si>
    <t>SD (n=4)</t>
  </si>
  <si>
    <t>Mean (n=4)</t>
  </si>
  <si>
    <t>Exp.4</t>
  </si>
  <si>
    <t>% of FGF2-Y81pCMF-GFP-WT</t>
  </si>
  <si>
    <t>PM</t>
  </si>
  <si>
    <t>PM+2PIP2</t>
  </si>
  <si>
    <t>normalized data</t>
  </si>
  <si>
    <t>one Exp. = mean of duplicate</t>
  </si>
  <si>
    <t>FGF2-Y81pCMF-GFP-</t>
  </si>
  <si>
    <t>corrected fluorescent units</t>
  </si>
  <si>
    <t>Figure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</si>
</sst>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2"/>
      <name val="Arial"/>
    </font>
    <font>
      <sz val="12"/>
      <name val="Calibri"/>
      <scheme val="minor"/>
    </font>
    <font>
      <b/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Fill="1" applyBorder="1"/>
    <xf numFmtId="0" fontId="0" fillId="0" borderId="1" xfId="0" applyNumberFormat="1" applyFont="1" applyFill="1" applyBorder="1" applyAlignment="1"/>
    <xf numFmtId="164" fontId="1" fillId="0" borderId="1" xfId="0" applyNumberFormat="1" applyFont="1" applyFill="1" applyBorder="1"/>
    <xf numFmtId="9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164" fontId="0" fillId="0" borderId="1" xfId="0" applyNumberFormat="1" applyFont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ont="1" applyFill="1" applyBorder="1"/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/>
    <xf numFmtId="0" fontId="0" fillId="0" borderId="0" xfId="0" applyFont="1" applyAlignment="1"/>
    <xf numFmtId="2" fontId="0" fillId="0" borderId="0" xfId="0" applyNumberFormat="1" applyFont="1" applyAlignment="1"/>
    <xf numFmtId="0" fontId="0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/>
    <xf numFmtId="2" fontId="1" fillId="0" borderId="1" xfId="0" applyNumberFormat="1" applyFont="1" applyBorder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/>
    <xf numFmtId="2" fontId="0" fillId="0" borderId="1" xfId="0" applyNumberFormat="1" applyFont="1" applyBorder="1" applyAlignment="1"/>
    <xf numFmtId="0" fontId="4" fillId="0" borderId="12" xfId="0" applyFont="1" applyBorder="1" applyAlignment="1">
      <alignment horizontal="left"/>
    </xf>
    <xf numFmtId="0" fontId="4" fillId="0" borderId="12" xfId="0" applyFont="1" applyBorder="1" applyAlignment="1"/>
    <xf numFmtId="2" fontId="0" fillId="0" borderId="12" xfId="0" applyNumberFormat="1" applyFont="1" applyBorder="1" applyAlignment="1"/>
    <xf numFmtId="0" fontId="0" fillId="0" borderId="12" xfId="0" applyFont="1" applyBorder="1" applyAlignment="1"/>
    <xf numFmtId="0" fontId="5" fillId="0" borderId="11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0" fillId="0" borderId="1" xfId="0" applyFont="1" applyBorder="1" applyAlignment="1"/>
    <xf numFmtId="2" fontId="0" fillId="2" borderId="1" xfId="0" applyNumberFormat="1" applyFont="1" applyFill="1" applyBorder="1" applyAlignment="1"/>
    <xf numFmtId="2" fontId="0" fillId="2" borderId="5" xfId="0" applyNumberFormat="1" applyFont="1" applyFill="1" applyBorder="1" applyAlignment="1"/>
    <xf numFmtId="0" fontId="4" fillId="0" borderId="4" xfId="0" applyFont="1" applyBorder="1" applyAlignment="1">
      <alignment horizontal="left"/>
    </xf>
    <xf numFmtId="2" fontId="0" fillId="0" borderId="3" xfId="0" applyNumberFormat="1" applyFont="1" applyBorder="1" applyAlignment="1"/>
    <xf numFmtId="2" fontId="0" fillId="2" borderId="3" xfId="0" applyNumberFormat="1" applyFont="1" applyFill="1" applyBorder="1" applyAlignment="1"/>
    <xf numFmtId="2" fontId="0" fillId="2" borderId="2" xfId="0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workbookViewId="0">
      <selection activeCell="N11" sqref="N11"/>
    </sheetView>
  </sheetViews>
  <sheetFormatPr baseColWidth="10" defaultRowHeight="15" x14ac:dyDescent="0"/>
  <cols>
    <col min="1" max="1" width="23" style="11" bestFit="1" customWidth="1"/>
    <col min="2" max="2" width="8.83203125" style="11" bestFit="1" customWidth="1"/>
    <col min="3" max="5" width="10.83203125" style="11"/>
    <col min="6" max="10" width="10.83203125" style="12"/>
    <col min="11" max="14" width="10.83203125" style="11"/>
    <col min="15" max="15" width="20.5" style="11" bestFit="1" customWidth="1"/>
    <col min="16" max="16384" width="10.83203125" style="11"/>
  </cols>
  <sheetData>
    <row r="1" spans="1:10">
      <c r="A1" s="11" t="s">
        <v>17</v>
      </c>
    </row>
    <row r="2" spans="1:10">
      <c r="A2" s="1" t="s">
        <v>0</v>
      </c>
      <c r="B2" s="1"/>
      <c r="C2" s="8" t="s">
        <v>1</v>
      </c>
      <c r="D2" s="8"/>
      <c r="E2" s="8"/>
      <c r="F2" s="9" t="s">
        <v>2</v>
      </c>
      <c r="G2" s="13"/>
      <c r="H2" s="13"/>
      <c r="I2" s="13"/>
      <c r="J2" s="13"/>
    </row>
    <row r="3" spans="1:10">
      <c r="A3" s="1" t="s">
        <v>3</v>
      </c>
      <c r="B3" s="1"/>
      <c r="C3" s="1" t="s">
        <v>4</v>
      </c>
      <c r="D3" s="1" t="s">
        <v>5</v>
      </c>
      <c r="E3" s="1" t="s">
        <v>6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>
      <c r="A4" s="3" t="str">
        <f>"-WT"</f>
        <v>-WT</v>
      </c>
      <c r="B4" s="14" t="s">
        <v>9</v>
      </c>
      <c r="C4" s="4">
        <v>3922768</v>
      </c>
      <c r="D4" s="4">
        <v>2390299</v>
      </c>
      <c r="E4" s="4">
        <v>2163701</v>
      </c>
      <c r="F4" s="15">
        <f>C4*5/(C4*5+C5*20)*100</f>
        <v>98.855297324323018</v>
      </c>
      <c r="G4" s="15">
        <f t="shared" ref="G4:H4" si="0">D4*5/(D4*5+D5*20)*100</f>
        <v>96.313313549265757</v>
      </c>
      <c r="H4" s="15">
        <f t="shared" si="0"/>
        <v>97.961893714767442</v>
      </c>
      <c r="I4" s="5">
        <f>AVERAGE(F4:H4)</f>
        <v>97.71016819611873</v>
      </c>
      <c r="J4" s="5">
        <f>STDEV(F4:H4)</f>
        <v>1.2895521240794456</v>
      </c>
    </row>
    <row r="5" spans="1:10">
      <c r="A5" s="3" t="str">
        <f>"-WT"</f>
        <v>-WT</v>
      </c>
      <c r="B5" s="14" t="s">
        <v>10</v>
      </c>
      <c r="C5" s="4">
        <v>11356</v>
      </c>
      <c r="D5" s="4">
        <v>22874</v>
      </c>
      <c r="E5" s="4">
        <v>11254</v>
      </c>
      <c r="F5" s="15">
        <f>C5*20/(C4*5+C5*20)*100</f>
        <v>1.1447026756769834</v>
      </c>
      <c r="G5" s="15">
        <f t="shared" ref="G5:H5" si="1">D5*20/(D4*5+D5*20)*100</f>
        <v>3.6866864507342467</v>
      </c>
      <c r="H5" s="15">
        <f t="shared" si="1"/>
        <v>2.038106285232558</v>
      </c>
      <c r="I5" s="5"/>
      <c r="J5" s="5"/>
    </row>
    <row r="6" spans="1:10">
      <c r="A6" s="3" t="str">
        <f>"-C77A,C95A"</f>
        <v>-C77A,C95A</v>
      </c>
      <c r="B6" s="14" t="s">
        <v>9</v>
      </c>
      <c r="C6" s="4">
        <v>3788461</v>
      </c>
      <c r="D6" s="14">
        <v>2247156</v>
      </c>
      <c r="E6" s="4">
        <v>2011160</v>
      </c>
      <c r="F6" s="15">
        <f>C6*5/(C6*5+C7*20)*100</f>
        <v>99.100046692729151</v>
      </c>
      <c r="G6" s="15">
        <f t="shared" ref="G6:H6" si="2">D6*5/(D6*5+D7*20)*100</f>
        <v>93.024823111938304</v>
      </c>
      <c r="H6" s="15">
        <f t="shared" si="2"/>
        <v>97.919271472362766</v>
      </c>
      <c r="I6" s="5">
        <f>AVERAGE(F6:H6)</f>
        <v>96.68138042567675</v>
      </c>
      <c r="J6" s="5">
        <f>STDEV(F6:H6)</f>
        <v>3.2212367301625568</v>
      </c>
    </row>
    <row r="7" spans="1:10">
      <c r="A7" s="3" t="str">
        <f>"-C77A,C95A"</f>
        <v>-C77A,C95A</v>
      </c>
      <c r="B7" s="14" t="s">
        <v>10</v>
      </c>
      <c r="C7" s="4">
        <v>8601</v>
      </c>
      <c r="D7" s="14">
        <v>42124</v>
      </c>
      <c r="E7" s="4">
        <v>10684</v>
      </c>
      <c r="F7" s="15">
        <f>C7*20/(C6*5+C7*20)*100</f>
        <v>0.89995330727085565</v>
      </c>
      <c r="G7" s="15">
        <f t="shared" ref="G7:H7" si="3">D7*20/(D6*5+D7*20)*100</f>
        <v>6.9751768880616902</v>
      </c>
      <c r="H7" s="15">
        <f t="shared" si="3"/>
        <v>2.0807285276372318</v>
      </c>
      <c r="I7" s="5"/>
      <c r="J7" s="5"/>
    </row>
    <row r="8" spans="1:10">
      <c r="A8" s="3" t="str">
        <f>"-K127Q,R128Q,K133Q"</f>
        <v>-K127Q,R128Q,K133Q</v>
      </c>
      <c r="B8" s="14" t="s">
        <v>9</v>
      </c>
      <c r="C8" s="4">
        <v>677938</v>
      </c>
      <c r="D8" s="4">
        <v>14589</v>
      </c>
      <c r="E8" s="4">
        <v>10017</v>
      </c>
      <c r="F8" s="15">
        <f>C8*5/(C8*5+C9*20)*100</f>
        <v>15.020075124968264</v>
      </c>
      <c r="G8" s="15">
        <f t="shared" ref="G8:H8" si="4">D8*5/(D8*5+D9*20)*100</f>
        <v>0.35188328348179454</v>
      </c>
      <c r="H8" s="15">
        <f t="shared" si="4"/>
        <v>0.2889660657430253</v>
      </c>
      <c r="I8" s="5">
        <f>AVERAGE(F8:H8)</f>
        <v>5.2203081580643618</v>
      </c>
      <c r="J8" s="5">
        <f>STDEV(F8:H8)</f>
        <v>8.486905448883455</v>
      </c>
    </row>
    <row r="9" spans="1:10">
      <c r="A9" s="3" t="str">
        <f t="shared" ref="A9" si="5">"-K127Q,R128Q,K133Q"</f>
        <v>-K127Q,R128Q,K133Q</v>
      </c>
      <c r="B9" s="14" t="s">
        <v>10</v>
      </c>
      <c r="C9" s="4">
        <v>958902</v>
      </c>
      <c r="D9" s="4">
        <v>1032847</v>
      </c>
      <c r="E9" s="4">
        <v>864120</v>
      </c>
      <c r="F9" s="15">
        <f>C9*20/(C8*5+C9*20)*100</f>
        <v>84.979924875031742</v>
      </c>
      <c r="G9" s="15">
        <f t="shared" ref="G9:H9" si="6">D9*20/(D8*5+D9*20)*100</f>
        <v>99.648116716518203</v>
      </c>
      <c r="H9" s="15">
        <f t="shared" si="6"/>
        <v>99.711033934256974</v>
      </c>
      <c r="I9" s="5"/>
      <c r="J9" s="5"/>
    </row>
    <row r="10" spans="1:10">
      <c r="A10" s="3" t="str">
        <f>"-K127Q,R128Q"</f>
        <v>-K127Q,R128Q</v>
      </c>
      <c r="B10" s="14" t="s">
        <v>9</v>
      </c>
      <c r="C10" s="4">
        <v>3285575</v>
      </c>
      <c r="D10" s="4">
        <v>3239601</v>
      </c>
      <c r="E10" s="4">
        <v>2537773</v>
      </c>
      <c r="F10" s="15">
        <f>C10*5/(C10*5+C11*20)*100</f>
        <v>91.284152982691282</v>
      </c>
      <c r="G10" s="15">
        <f t="shared" ref="G10:H10" si="7">D10*5/(D10*5+D11*20)*100</f>
        <v>89.018295787624552</v>
      </c>
      <c r="H10" s="15">
        <f t="shared" si="7"/>
        <v>93.48218393620246</v>
      </c>
      <c r="I10" s="5">
        <f>AVERAGE(F10:H10)</f>
        <v>91.261544235506108</v>
      </c>
      <c r="J10" s="5">
        <f>STDEV(F10:H10)</f>
        <v>2.2320299544003745</v>
      </c>
    </row>
    <row r="11" spans="1:10">
      <c r="A11" s="3" t="str">
        <f>"-K127Q,R128Q"</f>
        <v>-K127Q,R128Q</v>
      </c>
      <c r="B11" s="14" t="s">
        <v>10</v>
      </c>
      <c r="C11" s="4">
        <v>78427</v>
      </c>
      <c r="D11" s="4">
        <v>99913</v>
      </c>
      <c r="E11" s="4">
        <v>44235</v>
      </c>
      <c r="F11" s="15">
        <f>C11*20/(C10*5+C11*20)*100</f>
        <v>8.7158470173087252</v>
      </c>
      <c r="G11" s="15">
        <f t="shared" ref="G11:H11" si="8">D11*20/(D10*5+D11*20)*100</f>
        <v>10.981704212375453</v>
      </c>
      <c r="H11" s="15">
        <f t="shared" si="8"/>
        <v>6.5178160637975351</v>
      </c>
      <c r="I11" s="5"/>
      <c r="J11" s="5"/>
    </row>
    <row r="12" spans="1:10">
      <c r="A12" s="3" t="s">
        <v>11</v>
      </c>
      <c r="B12" s="14" t="s">
        <v>9</v>
      </c>
      <c r="C12" s="4">
        <v>678339</v>
      </c>
      <c r="D12" s="4">
        <v>36544</v>
      </c>
      <c r="E12" s="4">
        <v>3104</v>
      </c>
      <c r="F12" s="15">
        <f>C12*5/(C12*5+C13*20)*100</f>
        <v>14.134692141683857</v>
      </c>
      <c r="G12" s="15">
        <f t="shared" ref="G12:H12" si="9">D12*5/(D12*5+D13*20)*100</f>
        <v>0.96901609228563068</v>
      </c>
      <c r="H12" s="15">
        <f t="shared" si="9"/>
        <v>8.1934758392769466E-2</v>
      </c>
      <c r="I12" s="5">
        <f>AVERAGE(F12:H12)</f>
        <v>5.0618809974540859</v>
      </c>
      <c r="J12" s="5">
        <f>STDEV(F12:H12)</f>
        <v>7.8697938262307883</v>
      </c>
    </row>
    <row r="13" spans="1:10">
      <c r="A13" s="3" t="s">
        <v>11</v>
      </c>
      <c r="B13" s="14" t="s">
        <v>10</v>
      </c>
      <c r="C13" s="4">
        <v>1030192</v>
      </c>
      <c r="D13" s="4">
        <v>933676</v>
      </c>
      <c r="E13" s="4">
        <v>946319</v>
      </c>
      <c r="F13" s="15">
        <f>C13*20/(C12*5+C13*20)*100</f>
        <v>85.865307858316143</v>
      </c>
      <c r="G13" s="15">
        <f t="shared" ref="G13:H13" si="10">D13*20/(D12*5+D13*20)*100</f>
        <v>99.030983907714358</v>
      </c>
      <c r="H13" s="15">
        <f t="shared" si="10"/>
        <v>99.918065241607238</v>
      </c>
      <c r="I13" s="5"/>
      <c r="J13" s="5"/>
    </row>
    <row r="14" spans="1:10">
      <c r="A14" s="3" t="s">
        <v>12</v>
      </c>
      <c r="B14" s="14" t="s">
        <v>9</v>
      </c>
      <c r="C14" s="4">
        <v>729209</v>
      </c>
      <c r="D14" s="4">
        <v>6639</v>
      </c>
      <c r="E14" s="4">
        <v>71601</v>
      </c>
      <c r="F14" s="15">
        <f>C14*5/(C14*5+C15*20)*100</f>
        <v>24.602417093543025</v>
      </c>
      <c r="G14" s="15">
        <f t="shared" ref="G14:H14" si="11">D14*5/(D14*5+D15*20)*100</f>
        <v>0.24989319597174728</v>
      </c>
      <c r="H14" s="15">
        <f t="shared" si="11"/>
        <v>2.4493536499135726</v>
      </c>
      <c r="I14" s="5">
        <f>AVERAGE(F14:H14)</f>
        <v>9.1005546464761142</v>
      </c>
      <c r="J14" s="5">
        <f>STDEV(F14:H14)</f>
        <v>13.469974427145395</v>
      </c>
    </row>
    <row r="15" spans="1:10">
      <c r="A15" s="3" t="s">
        <v>12</v>
      </c>
      <c r="B15" s="14" t="s">
        <v>10</v>
      </c>
      <c r="C15" s="4">
        <v>558691</v>
      </c>
      <c r="D15" s="4">
        <v>662524</v>
      </c>
      <c r="E15" s="4">
        <v>712915</v>
      </c>
      <c r="F15" s="15">
        <f>C15*20/(C14*5+C15*20)*100</f>
        <v>75.397582906456975</v>
      </c>
      <c r="G15" s="15">
        <f t="shared" ref="G15:H15" si="12">D15*20/(D14*5+D15*20)*100</f>
        <v>99.750106804028249</v>
      </c>
      <c r="H15" s="15">
        <f t="shared" si="12"/>
        <v>97.550646350086424</v>
      </c>
      <c r="I15" s="5"/>
      <c r="J15" s="5"/>
    </row>
    <row r="17" spans="1:14">
      <c r="A17" s="16" t="s">
        <v>13</v>
      </c>
      <c r="B17" s="17" t="s">
        <v>9</v>
      </c>
      <c r="C17" s="6" t="s">
        <v>14</v>
      </c>
    </row>
    <row r="18" spans="1:14">
      <c r="A18" s="16" t="s">
        <v>15</v>
      </c>
      <c r="B18" s="17" t="s">
        <v>10</v>
      </c>
      <c r="C18" s="6" t="s">
        <v>16</v>
      </c>
    </row>
    <row r="19" spans="1:14">
      <c r="D19" s="7"/>
    </row>
    <row r="20" spans="1:14">
      <c r="D20" s="7"/>
    </row>
    <row r="21" spans="1:14">
      <c r="A21" s="18" t="s">
        <v>33</v>
      </c>
      <c r="B21" s="18"/>
      <c r="C21" s="18"/>
      <c r="D21" s="18"/>
      <c r="E21" s="18"/>
      <c r="F21" s="19"/>
      <c r="G21" s="19"/>
      <c r="H21" s="18"/>
      <c r="I21" s="18"/>
      <c r="J21" s="18"/>
      <c r="K21" s="18"/>
      <c r="L21" s="19"/>
      <c r="M21" s="18"/>
      <c r="N21" s="18"/>
    </row>
    <row r="22" spans="1:14">
      <c r="A22" s="18" t="s">
        <v>32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19"/>
      <c r="M22" s="18"/>
      <c r="N22" s="18"/>
    </row>
    <row r="23" spans="1:14" s="10" customFormat="1">
      <c r="A23" s="21" t="s">
        <v>31</v>
      </c>
      <c r="B23" s="22" t="s">
        <v>28</v>
      </c>
      <c r="C23" s="23"/>
      <c r="D23" s="23"/>
      <c r="E23" s="23"/>
      <c r="F23" s="23"/>
      <c r="G23" s="24"/>
      <c r="H23" s="22" t="s">
        <v>27</v>
      </c>
      <c r="I23" s="23"/>
      <c r="J23" s="23"/>
      <c r="K23" s="23"/>
      <c r="L23" s="23"/>
      <c r="M23" s="24"/>
      <c r="N23" s="25"/>
    </row>
    <row r="24" spans="1:14" s="10" customFormat="1">
      <c r="A24" s="21" t="s">
        <v>30</v>
      </c>
      <c r="B24" s="21" t="s">
        <v>4</v>
      </c>
      <c r="C24" s="21" t="s">
        <v>5</v>
      </c>
      <c r="D24" s="21" t="s">
        <v>6</v>
      </c>
      <c r="E24" s="21" t="s">
        <v>25</v>
      </c>
      <c r="F24" s="26" t="s">
        <v>24</v>
      </c>
      <c r="G24" s="26" t="s">
        <v>23</v>
      </c>
      <c r="H24" s="21" t="s">
        <v>4</v>
      </c>
      <c r="I24" s="21" t="s">
        <v>5</v>
      </c>
      <c r="J24" s="21" t="s">
        <v>6</v>
      </c>
      <c r="K24" s="21" t="s">
        <v>25</v>
      </c>
      <c r="L24" s="26" t="s">
        <v>24</v>
      </c>
      <c r="M24" s="26" t="s">
        <v>23</v>
      </c>
      <c r="N24" s="25"/>
    </row>
    <row r="25" spans="1:14">
      <c r="A25" s="27" t="s">
        <v>22</v>
      </c>
      <c r="B25" s="28">
        <v>150.82</v>
      </c>
      <c r="C25" s="28">
        <v>203.19</v>
      </c>
      <c r="D25" s="28">
        <v>231.49</v>
      </c>
      <c r="E25" s="28">
        <v>164.65</v>
      </c>
      <c r="F25" s="29">
        <f>AVERAGE(B25:E25)</f>
        <v>187.53749999999999</v>
      </c>
      <c r="G25" s="29">
        <f>STDEV(B25:E25)</f>
        <v>36.737063369300493</v>
      </c>
      <c r="H25" s="28">
        <v>1.48</v>
      </c>
      <c r="I25" s="28">
        <v>1.7</v>
      </c>
      <c r="J25" s="28">
        <v>1.4</v>
      </c>
      <c r="K25" s="28">
        <v>1.9</v>
      </c>
      <c r="L25" s="29">
        <f>AVERAGE(H25:K25)</f>
        <v>1.62</v>
      </c>
      <c r="M25" s="29">
        <f>STDEV(H25:K25)</f>
        <v>0.2256841450641415</v>
      </c>
      <c r="N25" s="18"/>
    </row>
    <row r="26" spans="1:14">
      <c r="A26" s="27" t="s">
        <v>21</v>
      </c>
      <c r="B26" s="28">
        <v>58.46</v>
      </c>
      <c r="C26" s="28">
        <v>67.650000000000006</v>
      </c>
      <c r="D26" s="28">
        <v>101.78</v>
      </c>
      <c r="E26" s="28">
        <v>61.67</v>
      </c>
      <c r="F26" s="29">
        <f>AVERAGE(B26:E26)</f>
        <v>72.39</v>
      </c>
      <c r="G26" s="29">
        <f>STDEV(B26:E26)</f>
        <v>19.959984969934233</v>
      </c>
      <c r="H26" s="28">
        <v>2.0099999999999998</v>
      </c>
      <c r="I26" s="28">
        <v>1.39</v>
      </c>
      <c r="J26" s="28">
        <v>1.0900000000000001</v>
      </c>
      <c r="K26" s="28">
        <v>1.83</v>
      </c>
      <c r="L26" s="29">
        <f>AVERAGE(H26:K26)</f>
        <v>1.5799999999999998</v>
      </c>
      <c r="M26" s="29">
        <f>STDEV(H26:K26)</f>
        <v>0.41777186757048873</v>
      </c>
      <c r="N26" s="18"/>
    </row>
    <row r="27" spans="1:14">
      <c r="A27" s="27" t="s">
        <v>20</v>
      </c>
      <c r="B27" s="28">
        <v>2.6</v>
      </c>
      <c r="C27" s="28">
        <v>2.37</v>
      </c>
      <c r="D27" s="28">
        <v>2.73</v>
      </c>
      <c r="E27" s="28">
        <v>2.13</v>
      </c>
      <c r="F27" s="29">
        <f>AVERAGE(B27:E27)</f>
        <v>2.4575000000000005</v>
      </c>
      <c r="G27" s="29">
        <f>STDEV(B27:E27)</f>
        <v>0.26424420523447628</v>
      </c>
      <c r="H27" s="28">
        <v>1.36</v>
      </c>
      <c r="I27" s="28">
        <v>1.33</v>
      </c>
      <c r="J27" s="28">
        <v>1.2</v>
      </c>
      <c r="K27" s="28">
        <v>2.19</v>
      </c>
      <c r="L27" s="29">
        <f>AVERAGE(H27:K27)</f>
        <v>1.52</v>
      </c>
      <c r="M27" s="29">
        <f>STDEV(H27:K27)</f>
        <v>0.45203244721295593</v>
      </c>
      <c r="N27" s="18"/>
    </row>
    <row r="28" spans="1:14">
      <c r="A28" s="27" t="s">
        <v>19</v>
      </c>
      <c r="B28" s="28">
        <v>3.24</v>
      </c>
      <c r="C28" s="28">
        <v>2.61</v>
      </c>
      <c r="D28" s="28">
        <v>3.31</v>
      </c>
      <c r="E28" s="28">
        <v>2.4</v>
      </c>
      <c r="F28" s="29">
        <f>AVERAGE(B28:E28)</f>
        <v>2.89</v>
      </c>
      <c r="G28" s="29">
        <f>STDEV(B28:E28)</f>
        <v>0.45365184888854887</v>
      </c>
      <c r="H28" s="28">
        <v>1.86</v>
      </c>
      <c r="I28" s="28">
        <v>1.4</v>
      </c>
      <c r="J28" s="28">
        <v>1.56</v>
      </c>
      <c r="K28" s="28">
        <v>1.86</v>
      </c>
      <c r="L28" s="29">
        <f>AVERAGE(H28:K28)</f>
        <v>1.6700000000000002</v>
      </c>
      <c r="M28" s="29">
        <f>STDEV(H28:K28)</f>
        <v>0.22891046284519162</v>
      </c>
      <c r="N28" s="18"/>
    </row>
    <row r="29" spans="1:14">
      <c r="A29" s="27" t="s">
        <v>18</v>
      </c>
      <c r="B29" s="28">
        <v>3.1</v>
      </c>
      <c r="C29" s="28">
        <v>3.04</v>
      </c>
      <c r="D29" s="28">
        <v>4.84</v>
      </c>
      <c r="E29" s="28">
        <v>2.33</v>
      </c>
      <c r="F29" s="29">
        <f>AVERAGE(B29:E29)</f>
        <v>3.3275000000000001</v>
      </c>
      <c r="G29" s="29">
        <f>STDEV(B29:E29)</f>
        <v>1.0672511419530077</v>
      </c>
      <c r="H29" s="28">
        <v>2.8</v>
      </c>
      <c r="I29" s="28">
        <v>2.2000000000000002</v>
      </c>
      <c r="J29" s="28">
        <v>0.86</v>
      </c>
      <c r="K29" s="28">
        <v>2.04</v>
      </c>
      <c r="L29" s="29">
        <f>AVERAGE(H29:K29)</f>
        <v>1.9750000000000001</v>
      </c>
      <c r="M29" s="29">
        <f>STDEV(H29:K29)</f>
        <v>0.8121370984425389</v>
      </c>
      <c r="N29" s="18"/>
    </row>
    <row r="30" spans="1:14">
      <c r="A30" s="27" t="s">
        <v>12</v>
      </c>
      <c r="B30" s="28">
        <v>3.21</v>
      </c>
      <c r="C30" s="28">
        <v>2.75</v>
      </c>
      <c r="D30" s="28">
        <v>4.2</v>
      </c>
      <c r="E30" s="28">
        <v>2.11</v>
      </c>
      <c r="F30" s="29">
        <f>AVERAGE(B30:E30)</f>
        <v>3.0674999999999999</v>
      </c>
      <c r="G30" s="29">
        <f>STDEV(B30:E30)</f>
        <v>0.87948375008675816</v>
      </c>
      <c r="H30" s="28">
        <v>2.86</v>
      </c>
      <c r="I30" s="28">
        <v>2.04</v>
      </c>
      <c r="J30" s="28">
        <v>1.21</v>
      </c>
      <c r="K30" s="28">
        <v>1.95</v>
      </c>
      <c r="L30" s="29">
        <f>AVERAGE(H30:K30)</f>
        <v>2.0150000000000001</v>
      </c>
      <c r="M30" s="29">
        <f>STDEV(H30:K30)</f>
        <v>0.67500617281127984</v>
      </c>
      <c r="N30" s="18"/>
    </row>
    <row r="31" spans="1:14" ht="16" thickBot="1">
      <c r="A31" s="30"/>
      <c r="B31" s="31"/>
      <c r="C31" s="31"/>
      <c r="D31" s="31"/>
      <c r="E31" s="31"/>
      <c r="F31" s="32"/>
      <c r="G31" s="32"/>
      <c r="H31" s="31"/>
      <c r="I31" s="31"/>
      <c r="J31" s="31"/>
      <c r="K31" s="31"/>
      <c r="L31" s="32"/>
      <c r="M31" s="33"/>
      <c r="N31" s="18"/>
    </row>
    <row r="32" spans="1:14" s="10" customFormat="1">
      <c r="A32" s="34" t="s">
        <v>29</v>
      </c>
      <c r="B32" s="35" t="s">
        <v>28</v>
      </c>
      <c r="C32" s="36"/>
      <c r="D32" s="36"/>
      <c r="E32" s="36"/>
      <c r="F32" s="36"/>
      <c r="G32" s="37"/>
      <c r="H32" s="35" t="s">
        <v>27</v>
      </c>
      <c r="I32" s="36"/>
      <c r="J32" s="36"/>
      <c r="K32" s="36"/>
      <c r="L32" s="36"/>
      <c r="M32" s="38"/>
      <c r="N32" s="25"/>
    </row>
    <row r="33" spans="1:14">
      <c r="A33" s="39" t="s">
        <v>26</v>
      </c>
      <c r="B33" s="40" t="s">
        <v>4</v>
      </c>
      <c r="C33" s="40" t="s">
        <v>5</v>
      </c>
      <c r="D33" s="40" t="s">
        <v>6</v>
      </c>
      <c r="E33" s="40" t="s">
        <v>25</v>
      </c>
      <c r="F33" s="41" t="s">
        <v>24</v>
      </c>
      <c r="G33" s="41" t="s">
        <v>23</v>
      </c>
      <c r="H33" s="40" t="s">
        <v>4</v>
      </c>
      <c r="I33" s="40" t="s">
        <v>5</v>
      </c>
      <c r="J33" s="40" t="s">
        <v>6</v>
      </c>
      <c r="K33" s="40" t="s">
        <v>25</v>
      </c>
      <c r="L33" s="41" t="s">
        <v>24</v>
      </c>
      <c r="M33" s="42" t="s">
        <v>23</v>
      </c>
      <c r="N33" s="18"/>
    </row>
    <row r="34" spans="1:14">
      <c r="A34" s="39" t="s">
        <v>22</v>
      </c>
      <c r="B34" s="29">
        <f>B25/$F$25*100</f>
        <v>80.421249083516628</v>
      </c>
      <c r="C34" s="29">
        <f>C25/$F$25*100</f>
        <v>108.34633073385322</v>
      </c>
      <c r="D34" s="29">
        <f>D25/$F$25*100</f>
        <v>123.43664600413251</v>
      </c>
      <c r="E34" s="29">
        <f>E25/$F$25*100</f>
        <v>87.795774178497638</v>
      </c>
      <c r="F34" s="41">
        <f>AVERAGE(B34:E34)</f>
        <v>100</v>
      </c>
      <c r="G34" s="41">
        <f>STDEV(B34:E34)</f>
        <v>19.589182627101486</v>
      </c>
      <c r="H34" s="29">
        <f>H25/$B$25*100</f>
        <v>0.98130221456040312</v>
      </c>
      <c r="I34" s="29">
        <f>I25/$C$25*100</f>
        <v>0.8366553472119691</v>
      </c>
      <c r="J34" s="29">
        <f>J25/$D$25*100</f>
        <v>0.6047777441790142</v>
      </c>
      <c r="K34" s="29">
        <f>K25/$E$25*100</f>
        <v>1.1539629517157606</v>
      </c>
      <c r="L34" s="41">
        <f>AVERAGE(H34:K34)</f>
        <v>0.89417456441678667</v>
      </c>
      <c r="M34" s="42">
        <f>STDEV(H34:K34)</f>
        <v>0.2324795428322953</v>
      </c>
      <c r="N34" s="18"/>
    </row>
    <row r="35" spans="1:14">
      <c r="A35" s="39" t="s">
        <v>21</v>
      </c>
      <c r="B35" s="29">
        <f>B26/$B$25*100</f>
        <v>38.761437475135921</v>
      </c>
      <c r="C35" s="29">
        <f>C26/$C$25*100</f>
        <v>33.293961316993951</v>
      </c>
      <c r="D35" s="29">
        <f>D26/$D$25*100</f>
        <v>43.96734200181433</v>
      </c>
      <c r="E35" s="29">
        <f>E26/$E$25*100</f>
        <v>37.455208017005774</v>
      </c>
      <c r="F35" s="41">
        <f>AVERAGE(B35:E35)</f>
        <v>38.369487202737488</v>
      </c>
      <c r="G35" s="41">
        <f>STDEV(B35:E35)</f>
        <v>4.4002451755137386</v>
      </c>
      <c r="H35" s="29">
        <f>H26/$B$25*100</f>
        <v>1.3327144940989257</v>
      </c>
      <c r="I35" s="29">
        <f>I26/$C$25*100</f>
        <v>0.68408878389684524</v>
      </c>
      <c r="J35" s="29">
        <f>J26/$D$25*100</f>
        <v>0.47086267225366107</v>
      </c>
      <c r="K35" s="29">
        <f>K26/$E$25*100</f>
        <v>1.1114485271788643</v>
      </c>
      <c r="L35" s="41">
        <f>AVERAGE(H35:K35)</f>
        <v>0.89977861935707404</v>
      </c>
      <c r="M35" s="42">
        <f>STDEV(H35:K35)</f>
        <v>0.39273766321225018</v>
      </c>
      <c r="N35" s="18"/>
    </row>
    <row r="36" spans="1:14">
      <c r="A36" s="39" t="s">
        <v>20</v>
      </c>
      <c r="B36" s="29">
        <f>B27/$B$25*100</f>
        <v>1.7239092958493569</v>
      </c>
      <c r="C36" s="29">
        <f>C27/$C$25*100</f>
        <v>1.1663959840543334</v>
      </c>
      <c r="D36" s="29">
        <f>D27/$D$25*100</f>
        <v>1.1793166011490777</v>
      </c>
      <c r="E36" s="29">
        <f>E27/$E$25*100</f>
        <v>1.2936532037655633</v>
      </c>
      <c r="F36" s="41">
        <f>AVERAGE(B36:E36)</f>
        <v>1.3408187712045829</v>
      </c>
      <c r="G36" s="41">
        <f>STDEV(B36:E36)</f>
        <v>0.2617181693058081</v>
      </c>
      <c r="H36" s="29">
        <f>H27/$B$25*100</f>
        <v>0.90173717013658683</v>
      </c>
      <c r="I36" s="29">
        <f>I27/$C$25*100</f>
        <v>0.65455977164230528</v>
      </c>
      <c r="J36" s="29">
        <f>J27/$D$25*100</f>
        <v>0.51838092358201215</v>
      </c>
      <c r="K36" s="29">
        <f>K27/$E$25*100</f>
        <v>1.3300941390829031</v>
      </c>
      <c r="L36" s="41">
        <f>AVERAGE(H36:K36)</f>
        <v>0.85119300111095186</v>
      </c>
      <c r="M36" s="42">
        <f>STDEV(H36:K36)</f>
        <v>0.35652466901731611</v>
      </c>
      <c r="N36" s="18"/>
    </row>
    <row r="37" spans="1:14">
      <c r="A37" s="39" t="s">
        <v>19</v>
      </c>
      <c r="B37" s="29">
        <f>B28/$B$25*100</f>
        <v>2.1482561994430447</v>
      </c>
      <c r="C37" s="29">
        <f>C28/$C$25*100</f>
        <v>1.2845120330724937</v>
      </c>
      <c r="D37" s="29">
        <f>D28/$D$25*100</f>
        <v>1.4298673808803837</v>
      </c>
      <c r="E37" s="29">
        <f>E28/$E$25*100</f>
        <v>1.4576374126935923</v>
      </c>
      <c r="F37" s="41">
        <f>AVERAGE(B37:E37)</f>
        <v>1.5800682565223787</v>
      </c>
      <c r="G37" s="41">
        <f>STDEV(B37:E37)</f>
        <v>0.38632483493584607</v>
      </c>
      <c r="H37" s="29">
        <f>H28/$B$25*100</f>
        <v>1.2332581885691554</v>
      </c>
      <c r="I37" s="29">
        <f>I28/$C$25*100</f>
        <v>0.68901028593926861</v>
      </c>
      <c r="J37" s="29">
        <f>J28/$D$25*100</f>
        <v>0.6738952006566159</v>
      </c>
      <c r="K37" s="29">
        <f>K28/$E$25*100</f>
        <v>1.1296689948375342</v>
      </c>
      <c r="L37" s="41">
        <f>AVERAGE(H37:K37)</f>
        <v>0.93145816750064359</v>
      </c>
      <c r="M37" s="42">
        <f>STDEV(H37:K37)</f>
        <v>0.2918278270679619</v>
      </c>
      <c r="N37" s="18"/>
    </row>
    <row r="38" spans="1:14">
      <c r="A38" s="27" t="s">
        <v>18</v>
      </c>
      <c r="B38" s="29">
        <f>B29/$B$25*100</f>
        <v>2.0554303142819257</v>
      </c>
      <c r="C38" s="29">
        <f>C29/$C$25*100</f>
        <v>1.4961366208966977</v>
      </c>
      <c r="D38" s="29">
        <f>D29/$D$25*100</f>
        <v>2.0908030584474488</v>
      </c>
      <c r="E38" s="29">
        <f>E29/$E$25*100</f>
        <v>1.415122988156696</v>
      </c>
      <c r="F38" s="41">
        <f>AVERAGE(B38:E38)</f>
        <v>1.7643732454456922</v>
      </c>
      <c r="G38" s="41">
        <f>STDEV(B38:E38)</f>
        <v>0.35832818714216358</v>
      </c>
      <c r="H38" s="29">
        <f>H29/$B$25*100</f>
        <v>1.8565177032223843</v>
      </c>
      <c r="I38" s="29">
        <f>I29/$C$25*100</f>
        <v>1.0827304493331367</v>
      </c>
      <c r="J38" s="29">
        <f>J29/$D$25*100</f>
        <v>0.37150632856710875</v>
      </c>
      <c r="K38" s="29">
        <f>K29/$E$25*100</f>
        <v>1.2389918007895537</v>
      </c>
      <c r="L38" s="41">
        <f>AVERAGE(H38:K38)</f>
        <v>1.1374365704780458</v>
      </c>
      <c r="M38" s="42">
        <f>STDEV(H38:K38)</f>
        <v>0.610200250037361</v>
      </c>
      <c r="N38" s="18"/>
    </row>
    <row r="39" spans="1:14" ht="16" thickBot="1">
      <c r="A39" s="43" t="s">
        <v>12</v>
      </c>
      <c r="B39" s="44">
        <f>B30/$B$25*100</f>
        <v>2.1283649383370906</v>
      </c>
      <c r="C39" s="44">
        <f>C30/$C$25*100</f>
        <v>1.3534130616664206</v>
      </c>
      <c r="D39" s="44">
        <f>D30/$D$25*100</f>
        <v>1.8143332325370427</v>
      </c>
      <c r="E39" s="44">
        <f>E30/$E$25*100</f>
        <v>1.28150622532645</v>
      </c>
      <c r="F39" s="45">
        <f>AVERAGE(B39:E39)</f>
        <v>1.644404364466751</v>
      </c>
      <c r="G39" s="45">
        <f>STDEV(B39:E39)</f>
        <v>0.39977687733763279</v>
      </c>
      <c r="H39" s="44">
        <f>H30/$B$25*100</f>
        <v>1.8963002254342924</v>
      </c>
      <c r="I39" s="44">
        <f>I30/$C$25*100</f>
        <v>1.0039864166543628</v>
      </c>
      <c r="J39" s="44">
        <f>J30/$D$25*100</f>
        <v>0.52270076461186221</v>
      </c>
      <c r="K39" s="44">
        <f>K30/$E$25*100</f>
        <v>1.1843303978135438</v>
      </c>
      <c r="L39" s="45">
        <f>AVERAGE(H39:K39)</f>
        <v>1.1518294511285154</v>
      </c>
      <c r="M39" s="46">
        <f>STDEV(H39:K39)</f>
        <v>0.56948910214084569</v>
      </c>
      <c r="N39" s="18"/>
    </row>
    <row r="40" spans="1:14">
      <c r="A40" s="18"/>
      <c r="B40" s="18"/>
      <c r="C40" s="18"/>
      <c r="D40" s="18"/>
      <c r="E40" s="18"/>
      <c r="F40" s="19"/>
      <c r="G40" s="19"/>
      <c r="H40" s="18"/>
      <c r="I40" s="18"/>
      <c r="J40" s="18"/>
      <c r="K40" s="18"/>
      <c r="L40" s="19"/>
      <c r="M40" s="18"/>
      <c r="N40" s="18"/>
    </row>
  </sheetData>
  <mergeCells count="7">
    <mergeCell ref="B32:G32"/>
    <mergeCell ref="H32:M32"/>
    <mergeCell ref="C2:E2"/>
    <mergeCell ref="F2:J2"/>
    <mergeCell ref="B22:K22"/>
    <mergeCell ref="B23:G23"/>
    <mergeCell ref="H23:M2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6B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Steringer</dc:creator>
  <cp:lastModifiedBy>Julia Steringer</cp:lastModifiedBy>
  <dcterms:created xsi:type="dcterms:W3CDTF">2017-07-17T13:30:38Z</dcterms:created>
  <dcterms:modified xsi:type="dcterms:W3CDTF">2017-07-18T09:27:14Z</dcterms:modified>
</cp:coreProperties>
</file>