
<file path=[Content_Types].xml><?xml version="1.0" encoding="utf-8"?>
<Types xmlns="http://schemas.openxmlformats.org/package/2006/content-types">
  <Default Extension="xml" ContentType="application/xml"/>
  <Default Extension="jpeg" ContentType="image/jpeg"/>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125"/>
  <workbookPr showInkAnnotation="0" autoCompressPictures="0"/>
  <bookViews>
    <workbookView xWindow="0" yWindow="0" windowWidth="30920" windowHeight="24700" tabRatio="500"/>
  </bookViews>
  <sheets>
    <sheet name="Fig.1-HSQC" sheetId="11" r:id="rId1"/>
    <sheet name="Fig.1-HSQC+Overview" sheetId="12" r:id="rId2"/>
    <sheet name="Fig.2" sheetId="4" r:id="rId3"/>
    <sheet name="Fig.6B" sheetId="3" r:id="rId4"/>
    <sheet name="Fig.6C" sheetId="2" r:id="rId5"/>
    <sheet name="Fig.9" sheetId="1" r:id="rId6"/>
    <sheet name="Fig.11" sheetId="7" r:id="rId7"/>
    <sheet name="Fig.12" sheetId="6" r:id="rId8"/>
  </sheets>
  <calcPr calcId="140001" concurrentCalc="0"/>
  <extLst>
    <ext xmlns:mx="http://schemas.microsoft.com/office/mac/excel/2008/main" uri="{7523E5D3-25F3-A5E0-1632-64F254C22452}">
      <mx:ArchID Flags="2"/>
    </ext>
    <ext xmlns:x14="http://schemas.microsoft.com/office/spreadsheetml/2009/9/main" uri="{79F54976-1DA5-4618-B147-4CDE4B953A38}">
      <x14:workbookPr defaultImageDpi="32767"/>
    </ext>
  </extLst>
</workbook>
</file>

<file path=xl/calcChain.xml><?xml version="1.0" encoding="utf-8"?>
<calcChain xmlns="http://schemas.openxmlformats.org/spreadsheetml/2006/main">
  <c r="E23" i="6" l="1"/>
  <c r="G23" i="6"/>
  <c r="G22" i="6"/>
  <c r="F22" i="6"/>
  <c r="E22" i="6"/>
  <c r="K90" i="6"/>
  <c r="K91" i="6"/>
  <c r="K92" i="6"/>
  <c r="K93" i="6"/>
  <c r="K94" i="6"/>
  <c r="K95" i="6"/>
  <c r="K96" i="6"/>
  <c r="K97" i="6"/>
  <c r="K98" i="6"/>
  <c r="G21" i="6"/>
  <c r="E21" i="6"/>
  <c r="G20" i="6"/>
  <c r="F20" i="6"/>
  <c r="E20" i="6"/>
  <c r="F98" i="6"/>
  <c r="F18" i="6"/>
  <c r="F90" i="6"/>
  <c r="F91" i="6"/>
  <c r="F92" i="6"/>
  <c r="F93" i="6"/>
  <c r="F94" i="6"/>
  <c r="F95" i="6"/>
  <c r="F96" i="6"/>
  <c r="F97" i="6"/>
  <c r="G18" i="6"/>
  <c r="G19" i="6"/>
  <c r="E19" i="6"/>
  <c r="E18" i="6"/>
  <c r="E16" i="6"/>
  <c r="F16" i="6"/>
  <c r="G16" i="6"/>
  <c r="G15" i="6"/>
  <c r="F15" i="6"/>
  <c r="E15" i="6"/>
  <c r="K60" i="6"/>
  <c r="K61" i="6"/>
  <c r="K62" i="6"/>
  <c r="K63" i="6"/>
  <c r="K64" i="6"/>
  <c r="K65" i="6"/>
  <c r="K66" i="6"/>
  <c r="K67" i="6"/>
  <c r="K68" i="6"/>
  <c r="K69" i="6"/>
  <c r="K70" i="6"/>
  <c r="K71" i="6"/>
  <c r="K72" i="6"/>
  <c r="K73" i="6"/>
  <c r="K74" i="6"/>
  <c r="K75" i="6"/>
  <c r="K76" i="6"/>
  <c r="K77" i="6"/>
  <c r="K78" i="6"/>
  <c r="K79" i="6"/>
  <c r="K80" i="6"/>
  <c r="K81" i="6"/>
  <c r="K82" i="6"/>
  <c r="K83" i="6"/>
  <c r="K84" i="6"/>
  <c r="K85" i="6"/>
  <c r="K86" i="6"/>
  <c r="K87" i="6"/>
  <c r="K88" i="6"/>
  <c r="K89" i="6"/>
  <c r="G14" i="6"/>
  <c r="F14" i="6"/>
  <c r="E14" i="6"/>
  <c r="G13" i="6"/>
  <c r="F13" i="6"/>
  <c r="E13"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G12" i="6"/>
  <c r="F12" i="6"/>
  <c r="E12" i="6"/>
  <c r="G11" i="6"/>
  <c r="F11" i="6"/>
  <c r="E11" i="6"/>
  <c r="F9" i="6"/>
  <c r="F8" i="6"/>
  <c r="E9" i="6"/>
  <c r="E8" i="6"/>
  <c r="G9" i="6"/>
  <c r="G8" i="6"/>
  <c r="K30" i="6"/>
  <c r="K31" i="6"/>
  <c r="K32" i="6"/>
  <c r="K33" i="6"/>
  <c r="K34" i="6"/>
  <c r="K35" i="6"/>
  <c r="K36" i="6"/>
  <c r="K37" i="6"/>
  <c r="K38" i="6"/>
  <c r="K39" i="6"/>
  <c r="K40" i="6"/>
  <c r="K41" i="6"/>
  <c r="K42" i="6"/>
  <c r="K43" i="6"/>
  <c r="K44" i="6"/>
  <c r="K45" i="6"/>
  <c r="K46" i="6"/>
  <c r="K47" i="6"/>
  <c r="K48" i="6"/>
  <c r="K49" i="6"/>
  <c r="K50" i="6"/>
  <c r="K51" i="6"/>
  <c r="K52" i="6"/>
  <c r="K53" i="6"/>
  <c r="K54" i="6"/>
  <c r="K55" i="6"/>
  <c r="K56" i="6"/>
  <c r="K57" i="6"/>
  <c r="K58" i="6"/>
  <c r="K59" i="6"/>
  <c r="G7" i="6"/>
  <c r="G6" i="6"/>
  <c r="F7" i="6"/>
  <c r="F6" i="6"/>
  <c r="E7" i="6"/>
  <c r="E6"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G5" i="6"/>
  <c r="F5" i="6"/>
  <c r="E5" i="6"/>
  <c r="F17" i="6"/>
  <c r="E17" i="6"/>
  <c r="G4" i="6"/>
  <c r="F4" i="6"/>
  <c r="E4" i="6"/>
  <c r="F10" i="6"/>
  <c r="E10" i="6"/>
  <c r="F3" i="6"/>
  <c r="E3" i="6"/>
  <c r="H120" i="6"/>
  <c r="H110" i="6"/>
  <c r="K54" i="1"/>
  <c r="K55" i="1"/>
  <c r="K56" i="1"/>
  <c r="K57" i="1"/>
  <c r="K58" i="1"/>
  <c r="K59" i="1"/>
  <c r="L54" i="1"/>
  <c r="L55" i="1"/>
  <c r="L56" i="1"/>
  <c r="L57" i="1"/>
  <c r="L58" i="1"/>
  <c r="L53" i="1"/>
  <c r="K53" i="1"/>
  <c r="L60" i="1"/>
  <c r="L59" i="1"/>
  <c r="K60" i="1"/>
  <c r="L45" i="1"/>
  <c r="L46" i="1"/>
  <c r="L47" i="1"/>
  <c r="L48" i="1"/>
  <c r="L50" i="1"/>
  <c r="L49" i="1"/>
  <c r="K45" i="1"/>
  <c r="K46" i="1"/>
  <c r="K47" i="1"/>
  <c r="K48" i="1"/>
  <c r="K50" i="1"/>
  <c r="K49" i="1"/>
  <c r="L44" i="1"/>
  <c r="K44" i="1"/>
  <c r="L13" i="1"/>
  <c r="L14" i="1"/>
  <c r="L15" i="1"/>
  <c r="L16" i="1"/>
  <c r="L17" i="1"/>
  <c r="L18" i="1"/>
  <c r="L20" i="1"/>
  <c r="L19" i="1"/>
  <c r="K13" i="1"/>
  <c r="K14" i="1"/>
  <c r="K15" i="1"/>
  <c r="K16" i="1"/>
  <c r="K17" i="1"/>
  <c r="K18" i="1"/>
  <c r="K20" i="1"/>
  <c r="K19" i="1"/>
  <c r="L33" i="1"/>
  <c r="L34" i="1"/>
  <c r="L35" i="1"/>
  <c r="L36" i="1"/>
  <c r="L37" i="1"/>
  <c r="L38" i="1"/>
  <c r="L39" i="1"/>
  <c r="L41" i="1"/>
  <c r="K33" i="1"/>
  <c r="K34" i="1"/>
  <c r="K35" i="1"/>
  <c r="K36" i="1"/>
  <c r="K37" i="1"/>
  <c r="K38" i="1"/>
  <c r="K39" i="1"/>
  <c r="K41" i="1"/>
  <c r="L40" i="1"/>
  <c r="K40" i="1"/>
  <c r="A53" i="1"/>
  <c r="A44" i="1"/>
  <c r="K32" i="1"/>
  <c r="L32" i="1"/>
  <c r="K4" i="1"/>
  <c r="K5" i="1"/>
  <c r="K6" i="1"/>
  <c r="K7" i="1"/>
  <c r="K8" i="1"/>
  <c r="K9" i="1"/>
  <c r="K10" i="1"/>
  <c r="K11" i="1"/>
  <c r="K12" i="1"/>
  <c r="K55" i="4"/>
  <c r="L55" i="4"/>
  <c r="M55" i="4"/>
  <c r="O55" i="4"/>
  <c r="N55" i="4"/>
  <c r="I55" i="4"/>
  <c r="H55" i="4"/>
  <c r="K54" i="4"/>
  <c r="L54" i="4"/>
  <c r="M54" i="4"/>
  <c r="O54" i="4"/>
  <c r="N54" i="4"/>
  <c r="I54" i="4"/>
  <c r="H54" i="4"/>
  <c r="K53" i="4"/>
  <c r="L53" i="4"/>
  <c r="M53" i="4"/>
  <c r="O53" i="4"/>
  <c r="N53" i="4"/>
  <c r="I53" i="4"/>
  <c r="H53" i="4"/>
  <c r="K52" i="4"/>
  <c r="L52" i="4"/>
  <c r="M52" i="4"/>
  <c r="O52" i="4"/>
  <c r="N52" i="4"/>
  <c r="I52" i="4"/>
  <c r="H52" i="4"/>
  <c r="K51" i="4"/>
  <c r="L51" i="4"/>
  <c r="M51" i="4"/>
  <c r="O51" i="4"/>
  <c r="N51" i="4"/>
  <c r="I51" i="4"/>
  <c r="H51" i="4"/>
  <c r="K50" i="4"/>
  <c r="L50" i="4"/>
  <c r="M50" i="4"/>
  <c r="O50" i="4"/>
  <c r="N50" i="4"/>
  <c r="I50" i="4"/>
  <c r="H50" i="4"/>
  <c r="K49" i="4"/>
  <c r="L49" i="4"/>
  <c r="M49" i="4"/>
  <c r="O49" i="4"/>
  <c r="N49" i="4"/>
  <c r="I49" i="4"/>
  <c r="H49" i="4"/>
  <c r="K48" i="4"/>
  <c r="L48" i="4"/>
  <c r="M48" i="4"/>
  <c r="O48" i="4"/>
  <c r="N48" i="4"/>
  <c r="I48" i="4"/>
  <c r="H48" i="4"/>
  <c r="K47" i="4"/>
  <c r="L47" i="4"/>
  <c r="M47" i="4"/>
  <c r="O47" i="4"/>
  <c r="N47" i="4"/>
  <c r="I47" i="4"/>
  <c r="H47" i="4"/>
  <c r="H46" i="4"/>
  <c r="K46" i="4"/>
  <c r="L46" i="4"/>
  <c r="M46" i="4"/>
  <c r="O46" i="4"/>
  <c r="N46" i="4"/>
  <c r="I46" i="4"/>
  <c r="K42" i="4"/>
  <c r="L42" i="4"/>
  <c r="M42" i="4"/>
  <c r="O42" i="4"/>
  <c r="N42" i="4"/>
  <c r="I42" i="4"/>
  <c r="H42" i="4"/>
  <c r="K41" i="4"/>
  <c r="L41" i="4"/>
  <c r="M41" i="4"/>
  <c r="O41" i="4"/>
  <c r="N41" i="4"/>
  <c r="I41" i="4"/>
  <c r="H41" i="4"/>
  <c r="K40" i="4"/>
  <c r="L40" i="4"/>
  <c r="M40" i="4"/>
  <c r="O40" i="4"/>
  <c r="N40" i="4"/>
  <c r="I40" i="4"/>
  <c r="H40" i="4"/>
  <c r="K39" i="4"/>
  <c r="L39" i="4"/>
  <c r="M39" i="4"/>
  <c r="O39" i="4"/>
  <c r="N39" i="4"/>
  <c r="I39" i="4"/>
  <c r="H39" i="4"/>
  <c r="K38" i="4"/>
  <c r="L38" i="4"/>
  <c r="M38" i="4"/>
  <c r="O38" i="4"/>
  <c r="N38" i="4"/>
  <c r="I38" i="4"/>
  <c r="H38" i="4"/>
  <c r="K37" i="4"/>
  <c r="L37" i="4"/>
  <c r="M37" i="4"/>
  <c r="O37" i="4"/>
  <c r="N37" i="4"/>
  <c r="I37" i="4"/>
  <c r="H37" i="4"/>
  <c r="K36" i="4"/>
  <c r="L36" i="4"/>
  <c r="M36" i="4"/>
  <c r="O36" i="4"/>
  <c r="N36" i="4"/>
  <c r="I36" i="4"/>
  <c r="H36" i="4"/>
  <c r="K35" i="4"/>
  <c r="L35" i="4"/>
  <c r="M35" i="4"/>
  <c r="O35" i="4"/>
  <c r="N35" i="4"/>
  <c r="I35" i="4"/>
  <c r="H35" i="4"/>
  <c r="H34" i="4"/>
  <c r="K34" i="4"/>
  <c r="L34" i="4"/>
  <c r="M34" i="4"/>
  <c r="O34" i="4"/>
  <c r="N34" i="4"/>
  <c r="I34" i="4"/>
  <c r="K33" i="4"/>
  <c r="L33" i="4"/>
  <c r="M33" i="4"/>
  <c r="O33" i="4"/>
  <c r="N33" i="4"/>
  <c r="I33" i="4"/>
  <c r="H33" i="4"/>
  <c r="K27" i="4"/>
  <c r="L27" i="4"/>
  <c r="M27" i="4"/>
  <c r="O27" i="4"/>
  <c r="N27" i="4"/>
  <c r="I27" i="4"/>
  <c r="H27" i="4"/>
  <c r="K26" i="4"/>
  <c r="L26" i="4"/>
  <c r="M26" i="4"/>
  <c r="O26" i="4"/>
  <c r="N26" i="4"/>
  <c r="I26" i="4"/>
  <c r="H26" i="4"/>
  <c r="K25" i="4"/>
  <c r="L25" i="4"/>
  <c r="M25" i="4"/>
  <c r="O25" i="4"/>
  <c r="N25" i="4"/>
  <c r="I25" i="4"/>
  <c r="H25" i="4"/>
  <c r="K24" i="4"/>
  <c r="L24" i="4"/>
  <c r="M24" i="4"/>
  <c r="O24" i="4"/>
  <c r="N24" i="4"/>
  <c r="I24" i="4"/>
  <c r="H24" i="4"/>
  <c r="K23" i="4"/>
  <c r="L23" i="4"/>
  <c r="M23" i="4"/>
  <c r="O23" i="4"/>
  <c r="N23" i="4"/>
  <c r="I23" i="4"/>
  <c r="H23" i="4"/>
  <c r="K22" i="4"/>
  <c r="L22" i="4"/>
  <c r="M22" i="4"/>
  <c r="O22" i="4"/>
  <c r="N22" i="4"/>
  <c r="I22" i="4"/>
  <c r="H22" i="4"/>
  <c r="K21" i="4"/>
  <c r="L21" i="4"/>
  <c r="M21" i="4"/>
  <c r="O21" i="4"/>
  <c r="N21" i="4"/>
  <c r="I21" i="4"/>
  <c r="H21" i="4"/>
  <c r="K20" i="4"/>
  <c r="L20" i="4"/>
  <c r="M20" i="4"/>
  <c r="O20" i="4"/>
  <c r="N20" i="4"/>
  <c r="I20" i="4"/>
  <c r="H20" i="4"/>
  <c r="K19" i="4"/>
  <c r="L19" i="4"/>
  <c r="M19" i="4"/>
  <c r="O19" i="4"/>
  <c r="N19" i="4"/>
  <c r="I19" i="4"/>
  <c r="H19" i="4"/>
  <c r="H18" i="4"/>
  <c r="K18" i="4"/>
  <c r="L18" i="4"/>
  <c r="M18" i="4"/>
  <c r="O18" i="4"/>
  <c r="N18" i="4"/>
  <c r="I18" i="4"/>
  <c r="K14" i="4"/>
  <c r="L14" i="4"/>
  <c r="M14" i="4"/>
  <c r="O14" i="4"/>
  <c r="N14" i="4"/>
  <c r="I14" i="4"/>
  <c r="H14" i="4"/>
  <c r="K13" i="4"/>
  <c r="L13" i="4"/>
  <c r="M13" i="4"/>
  <c r="O13" i="4"/>
  <c r="N13" i="4"/>
  <c r="I13" i="4"/>
  <c r="H13" i="4"/>
  <c r="K12" i="4"/>
  <c r="L12" i="4"/>
  <c r="M12" i="4"/>
  <c r="O12" i="4"/>
  <c r="N12" i="4"/>
  <c r="I12" i="4"/>
  <c r="H12" i="4"/>
  <c r="K11" i="4"/>
  <c r="L11" i="4"/>
  <c r="M11" i="4"/>
  <c r="O11" i="4"/>
  <c r="N11" i="4"/>
  <c r="I11" i="4"/>
  <c r="H11" i="4"/>
  <c r="K10" i="4"/>
  <c r="L10" i="4"/>
  <c r="M10" i="4"/>
  <c r="O10" i="4"/>
  <c r="N10" i="4"/>
  <c r="I10" i="4"/>
  <c r="H10" i="4"/>
  <c r="K9" i="4"/>
  <c r="L9" i="4"/>
  <c r="M9" i="4"/>
  <c r="O9" i="4"/>
  <c r="N9" i="4"/>
  <c r="I9" i="4"/>
  <c r="H9" i="4"/>
  <c r="K8" i="4"/>
  <c r="L8" i="4"/>
  <c r="M8" i="4"/>
  <c r="O8" i="4"/>
  <c r="N8" i="4"/>
  <c r="I8" i="4"/>
  <c r="H8" i="4"/>
  <c r="K7" i="4"/>
  <c r="L7" i="4"/>
  <c r="M7" i="4"/>
  <c r="O7" i="4"/>
  <c r="N7" i="4"/>
  <c r="I7" i="4"/>
  <c r="H7" i="4"/>
  <c r="H6" i="4"/>
  <c r="K6" i="4"/>
  <c r="L6" i="4"/>
  <c r="M6" i="4"/>
  <c r="O6" i="4"/>
  <c r="N6" i="4"/>
  <c r="I6" i="4"/>
  <c r="K5" i="4"/>
  <c r="L5" i="4"/>
  <c r="M5" i="4"/>
  <c r="O5" i="4"/>
  <c r="N5" i="4"/>
  <c r="I5" i="4"/>
  <c r="H5" i="4"/>
  <c r="H14" i="3"/>
  <c r="G14" i="3"/>
  <c r="F14" i="3"/>
  <c r="F13" i="3"/>
  <c r="G13" i="3"/>
  <c r="H13" i="3"/>
  <c r="J13" i="3"/>
  <c r="I13" i="3"/>
  <c r="H12" i="3"/>
  <c r="G12" i="3"/>
  <c r="F12" i="3"/>
  <c r="F11" i="3"/>
  <c r="G11" i="3"/>
  <c r="H11" i="3"/>
  <c r="J11" i="3"/>
  <c r="I11" i="3"/>
  <c r="H10" i="3"/>
  <c r="G10" i="3"/>
  <c r="F10" i="3"/>
  <c r="A10" i="3"/>
  <c r="F9" i="3"/>
  <c r="G9" i="3"/>
  <c r="H9" i="3"/>
  <c r="J9" i="3"/>
  <c r="I9" i="3"/>
  <c r="A9" i="3"/>
  <c r="H8" i="3"/>
  <c r="G8" i="3"/>
  <c r="F8" i="3"/>
  <c r="A8" i="3"/>
  <c r="F7" i="3"/>
  <c r="G7" i="3"/>
  <c r="H7" i="3"/>
  <c r="J7" i="3"/>
  <c r="I7" i="3"/>
  <c r="A7" i="3"/>
  <c r="H6" i="3"/>
  <c r="G6" i="3"/>
  <c r="F6" i="3"/>
  <c r="A6" i="3"/>
  <c r="F5" i="3"/>
  <c r="G5" i="3"/>
  <c r="H5" i="3"/>
  <c r="J5" i="3"/>
  <c r="I5" i="3"/>
  <c r="A5" i="3"/>
  <c r="H4" i="3"/>
  <c r="G4" i="3"/>
  <c r="F4" i="3"/>
  <c r="A4" i="3"/>
  <c r="F3" i="3"/>
  <c r="G3" i="3"/>
  <c r="H3" i="3"/>
  <c r="J3" i="3"/>
  <c r="I3" i="3"/>
  <c r="A3" i="3"/>
  <c r="H18" i="2"/>
  <c r="I18" i="2"/>
  <c r="J18" i="2"/>
  <c r="K18" i="2"/>
  <c r="M18" i="2"/>
  <c r="L18" i="2"/>
  <c r="B18" i="2"/>
  <c r="C18" i="2"/>
  <c r="D18" i="2"/>
  <c r="E18" i="2"/>
  <c r="G18" i="2"/>
  <c r="F18" i="2"/>
  <c r="H17" i="2"/>
  <c r="I17" i="2"/>
  <c r="J17" i="2"/>
  <c r="K17" i="2"/>
  <c r="M17" i="2"/>
  <c r="L17" i="2"/>
  <c r="B17" i="2"/>
  <c r="C17" i="2"/>
  <c r="D17" i="2"/>
  <c r="E17" i="2"/>
  <c r="G17" i="2"/>
  <c r="F17" i="2"/>
  <c r="H16" i="2"/>
  <c r="I16" i="2"/>
  <c r="J16" i="2"/>
  <c r="K16" i="2"/>
  <c r="M16" i="2"/>
  <c r="L16" i="2"/>
  <c r="B16" i="2"/>
  <c r="C16" i="2"/>
  <c r="D16" i="2"/>
  <c r="E16" i="2"/>
  <c r="G16" i="2"/>
  <c r="F16" i="2"/>
  <c r="H15" i="2"/>
  <c r="I15" i="2"/>
  <c r="J15" i="2"/>
  <c r="K15" i="2"/>
  <c r="M15" i="2"/>
  <c r="L15" i="2"/>
  <c r="B15" i="2"/>
  <c r="C15" i="2"/>
  <c r="D15" i="2"/>
  <c r="E15" i="2"/>
  <c r="G15" i="2"/>
  <c r="F15" i="2"/>
  <c r="H14" i="2"/>
  <c r="I14" i="2"/>
  <c r="J14" i="2"/>
  <c r="K14" i="2"/>
  <c r="M14" i="2"/>
  <c r="L14" i="2"/>
  <c r="B14" i="2"/>
  <c r="C14" i="2"/>
  <c r="D14" i="2"/>
  <c r="E14" i="2"/>
  <c r="G14" i="2"/>
  <c r="F14" i="2"/>
  <c r="H13" i="2"/>
  <c r="I13" i="2"/>
  <c r="J13" i="2"/>
  <c r="K13" i="2"/>
  <c r="M13" i="2"/>
  <c r="L13" i="2"/>
  <c r="F4" i="2"/>
  <c r="B13" i="2"/>
  <c r="C13" i="2"/>
  <c r="D13" i="2"/>
  <c r="E13" i="2"/>
  <c r="G13" i="2"/>
  <c r="F13" i="2"/>
  <c r="M9" i="2"/>
  <c r="L9" i="2"/>
  <c r="G9" i="2"/>
  <c r="F9" i="2"/>
  <c r="M8" i="2"/>
  <c r="L8" i="2"/>
  <c r="G8" i="2"/>
  <c r="F8" i="2"/>
  <c r="M7" i="2"/>
  <c r="L7" i="2"/>
  <c r="G7" i="2"/>
  <c r="F7" i="2"/>
  <c r="M6" i="2"/>
  <c r="L6" i="2"/>
  <c r="G6" i="2"/>
  <c r="F6" i="2"/>
  <c r="M5" i="2"/>
  <c r="L5" i="2"/>
  <c r="G5" i="2"/>
  <c r="F5" i="2"/>
  <c r="M4" i="2"/>
  <c r="L4" i="2"/>
  <c r="G4" i="2"/>
  <c r="K85" i="1"/>
  <c r="K105" i="1"/>
  <c r="K106" i="1"/>
  <c r="K107" i="1"/>
  <c r="K108" i="1"/>
  <c r="K110" i="1"/>
  <c r="K109" i="1"/>
  <c r="L105" i="1"/>
  <c r="L106" i="1"/>
  <c r="L107" i="1"/>
  <c r="L108" i="1"/>
  <c r="L110" i="1"/>
  <c r="L109" i="1"/>
  <c r="K98" i="1"/>
  <c r="K99" i="1"/>
  <c r="K100" i="1"/>
  <c r="K102" i="1"/>
  <c r="K101" i="1"/>
  <c r="K91" i="1"/>
  <c r="K92" i="1"/>
  <c r="K93" i="1"/>
  <c r="K95" i="1"/>
  <c r="L98" i="1"/>
  <c r="L99" i="1"/>
  <c r="L100" i="1"/>
  <c r="L102" i="1"/>
  <c r="L101" i="1"/>
  <c r="L91" i="1"/>
  <c r="L92" i="1"/>
  <c r="L93" i="1"/>
  <c r="L95" i="1"/>
  <c r="L94" i="1"/>
  <c r="K94" i="1"/>
  <c r="K84" i="1"/>
  <c r="K86" i="1"/>
  <c r="K88" i="1"/>
  <c r="L84" i="1"/>
  <c r="L85" i="1"/>
  <c r="L86" i="1"/>
  <c r="L88" i="1"/>
  <c r="L87" i="1"/>
  <c r="K87" i="1"/>
  <c r="L77" i="1"/>
  <c r="L78" i="1"/>
  <c r="L79" i="1"/>
  <c r="L81" i="1"/>
  <c r="K77" i="1"/>
  <c r="K78" i="1"/>
  <c r="K79" i="1"/>
  <c r="K81" i="1"/>
  <c r="L80" i="1"/>
  <c r="K80" i="1"/>
  <c r="L70" i="1"/>
  <c r="L71" i="1"/>
  <c r="L72" i="1"/>
  <c r="L74" i="1"/>
  <c r="K70" i="1"/>
  <c r="K71" i="1"/>
  <c r="K72" i="1"/>
  <c r="K74" i="1"/>
  <c r="L73" i="1"/>
  <c r="K73" i="1"/>
  <c r="A70" i="1"/>
  <c r="K63" i="1"/>
  <c r="K64" i="1"/>
  <c r="K65" i="1"/>
  <c r="K67" i="1"/>
  <c r="L63" i="1"/>
  <c r="L64" i="1"/>
  <c r="L65" i="1"/>
  <c r="L67" i="1"/>
  <c r="L66" i="1"/>
  <c r="K66" i="1"/>
  <c r="K23" i="1"/>
  <c r="L23" i="1"/>
  <c r="L24" i="1"/>
  <c r="L25" i="1"/>
  <c r="L26" i="1"/>
  <c r="L27" i="1"/>
  <c r="L28" i="1"/>
  <c r="L29" i="1"/>
  <c r="L30" i="1"/>
  <c r="L31" i="1"/>
  <c r="K24" i="1"/>
  <c r="K25" i="1"/>
  <c r="K26" i="1"/>
  <c r="K27" i="1"/>
  <c r="K28" i="1"/>
  <c r="K29" i="1"/>
  <c r="K30" i="1"/>
  <c r="K31" i="1"/>
  <c r="L4" i="1"/>
  <c r="L5" i="1"/>
  <c r="L6" i="1"/>
  <c r="L7" i="1"/>
  <c r="L8" i="1"/>
  <c r="L9" i="1"/>
  <c r="L10" i="1"/>
  <c r="L11" i="1"/>
  <c r="L12" i="1"/>
  <c r="A4" i="1"/>
  <c r="A23" i="1"/>
  <c r="A63" i="1"/>
  <c r="A77" i="1"/>
  <c r="A84" i="1"/>
  <c r="A91" i="1"/>
</calcChain>
</file>

<file path=xl/sharedStrings.xml><?xml version="1.0" encoding="utf-8"?>
<sst xmlns="http://schemas.openxmlformats.org/spreadsheetml/2006/main" count="1176" uniqueCount="262">
  <si>
    <t>Sample</t>
  </si>
  <si>
    <t>FGF2-Y81pCMF-GFP</t>
  </si>
  <si>
    <t>IL-1β_GFP</t>
  </si>
  <si>
    <t>GFP</t>
  </si>
  <si>
    <t>PIP2</t>
  </si>
  <si>
    <t>+</t>
  </si>
  <si>
    <t>-</t>
  </si>
  <si>
    <t>Exp.1</t>
  </si>
  <si>
    <t>GUVs counted</t>
  </si>
  <si>
    <t>Alexa tracer</t>
  </si>
  <si>
    <t>positive for</t>
  </si>
  <si>
    <t>Translocation</t>
  </si>
  <si>
    <t>Exp.2</t>
  </si>
  <si>
    <t>Exp.3</t>
  </si>
  <si>
    <t>Exp.4</t>
  </si>
  <si>
    <t>Exp.5</t>
  </si>
  <si>
    <t>Exp.6</t>
  </si>
  <si>
    <t>Exp.7</t>
  </si>
  <si>
    <t>Exp.8</t>
  </si>
  <si>
    <t>Exp.9</t>
  </si>
  <si>
    <t>% of GUVs positive for</t>
  </si>
  <si>
    <t xml:space="preserve">Mean </t>
  </si>
  <si>
    <t>SD</t>
  </si>
  <si>
    <t>n</t>
  </si>
  <si>
    <t>corrected fluorescent units</t>
  </si>
  <si>
    <t>PM+2PIP2</t>
  </si>
  <si>
    <t>PM</t>
  </si>
  <si>
    <t>one Exp. = mean of duplicate</t>
  </si>
  <si>
    <t>Mean (n=4)</t>
  </si>
  <si>
    <t>SD (n=4)</t>
  </si>
  <si>
    <t>WT</t>
  </si>
  <si>
    <t>C77/95A</t>
  </si>
  <si>
    <t>K127Q, R128Q</t>
  </si>
  <si>
    <t>K127Q,R128Q,K133Q</t>
  </si>
  <si>
    <t>IL-1β-GFP</t>
  </si>
  <si>
    <t>normalized data</t>
  </si>
  <si>
    <t>% of FGF2-Y81pCMF-GFP-WT</t>
  </si>
  <si>
    <t>raw data</t>
  </si>
  <si>
    <t>bound*5/(bound*5+unbound*20)*100</t>
  </si>
  <si>
    <t>Mean (n=3)</t>
  </si>
  <si>
    <t>SD (n=3)</t>
  </si>
  <si>
    <t>Bound</t>
  </si>
  <si>
    <t>Unbound</t>
  </si>
  <si>
    <t>B</t>
  </si>
  <si>
    <t>20% of sample loaded</t>
  </si>
  <si>
    <t>UB</t>
  </si>
  <si>
    <t>5%  of sample  loaded</t>
  </si>
  <si>
    <t>Long-chain Heparin</t>
  </si>
  <si>
    <t xml:space="preserve">normalized to PIP2+0µM Heprin </t>
  </si>
  <si>
    <t>Pellet</t>
  </si>
  <si>
    <t>Heparin conc. (µM)</t>
  </si>
  <si>
    <t>Liposomes</t>
  </si>
  <si>
    <t>Exp1</t>
  </si>
  <si>
    <t>Exp2</t>
  </si>
  <si>
    <t>Exp3</t>
  </si>
  <si>
    <t>mean (n=3)</t>
  </si>
  <si>
    <t>FGF2 signal</t>
  </si>
  <si>
    <t>2.5</t>
  </si>
  <si>
    <t>12.5</t>
  </si>
  <si>
    <t>normalized to PM+0µM Heparin</t>
  </si>
  <si>
    <t>Supernatant</t>
  </si>
  <si>
    <t>Disacharide Heparin</t>
  </si>
  <si>
    <t>FGF2-Y81pCMF-GFP-</t>
  </si>
  <si>
    <t>Exp.10</t>
  </si>
  <si>
    <t>Exp.11</t>
  </si>
  <si>
    <t>Exp.12</t>
  </si>
  <si>
    <t>Exp.13</t>
  </si>
  <si>
    <t>Exp.14</t>
  </si>
  <si>
    <t>Exp.15</t>
  </si>
  <si>
    <t>Exp.16</t>
  </si>
  <si>
    <t>Exp.17</t>
  </si>
  <si>
    <t>Cholesterol</t>
  </si>
  <si>
    <t>long-chain Heparin</t>
  </si>
  <si>
    <t>heparin disaccharide</t>
  </si>
  <si>
    <t>Ni-NTA</t>
  </si>
  <si>
    <t>Mean</t>
  </si>
  <si>
    <t>PIP2 NO H +WT</t>
  </si>
  <si>
    <t>PIP2+H+WT</t>
  </si>
  <si>
    <t>PIP2+DS+WT</t>
  </si>
  <si>
    <t>PIP2 noCholesterol+H+WT</t>
  </si>
  <si>
    <t>C77/95A+H</t>
  </si>
  <si>
    <t>K127Q/R128Q/K133Q +H</t>
  </si>
  <si>
    <t>K127Q/R128Q +H</t>
  </si>
  <si>
    <t>Ni  WT +H</t>
  </si>
  <si>
    <t>noPIP2+H+WT</t>
  </si>
  <si>
    <t>Chart Fig.9</t>
  </si>
  <si>
    <t>IL-1β-GFP +H</t>
  </si>
  <si>
    <t>GFP +H</t>
  </si>
  <si>
    <t>non-leaky</t>
  </si>
  <si>
    <t>leaky</t>
  </si>
  <si>
    <t>GUVs: PM+2%PIP2</t>
  </si>
  <si>
    <t>GUV</t>
  </si>
  <si>
    <t>*Particle number</t>
  </si>
  <si>
    <t>Brightness of a cluster</t>
  </si>
  <si>
    <t>Oligomeric state</t>
  </si>
  <si>
    <t>**Suface protein conc. I</t>
  </si>
  <si>
    <t>Suface protein conc. II</t>
  </si>
  <si>
    <t>Diffusion time</t>
  </si>
  <si>
    <t>Diffusion coeficient</t>
  </si>
  <si>
    <t>[counts/s]</t>
  </si>
  <si>
    <t xml:space="preserve"> [AU]</t>
  </si>
  <si>
    <r>
      <t>[nmol/m</t>
    </r>
    <r>
      <rPr>
        <b/>
        <vertAlign val="superscript"/>
        <sz val="11"/>
        <color theme="1"/>
        <rFont val="Calibri"/>
        <family val="2"/>
        <charset val="238"/>
        <scheme val="minor"/>
      </rPr>
      <t>2</t>
    </r>
    <r>
      <rPr>
        <b/>
        <sz val="11"/>
        <color theme="1"/>
        <rFont val="Calibri"/>
        <scheme val="minor"/>
      </rPr>
      <t>]</t>
    </r>
  </si>
  <si>
    <t>[s]</t>
  </si>
  <si>
    <r>
      <t>[m</t>
    </r>
    <r>
      <rPr>
        <b/>
        <vertAlign val="superscript"/>
        <sz val="11"/>
        <color theme="1"/>
        <rFont val="Calibri"/>
        <family val="2"/>
        <charset val="238"/>
        <scheme val="minor"/>
      </rPr>
      <t xml:space="preserve">2 </t>
    </r>
    <r>
      <rPr>
        <b/>
        <sz val="11"/>
        <color theme="1"/>
        <rFont val="Calibri"/>
        <scheme val="minor"/>
      </rPr>
      <t>/s]</t>
    </r>
  </si>
  <si>
    <r>
      <t>[µm</t>
    </r>
    <r>
      <rPr>
        <b/>
        <vertAlign val="superscript"/>
        <sz val="11"/>
        <color theme="1"/>
        <rFont val="Calibri"/>
        <family val="2"/>
        <charset val="238"/>
        <scheme val="minor"/>
      </rPr>
      <t xml:space="preserve">2 </t>
    </r>
    <r>
      <rPr>
        <b/>
        <sz val="11"/>
        <color theme="1"/>
        <rFont val="Calibri"/>
        <scheme val="minor"/>
      </rPr>
      <t>/s]</t>
    </r>
  </si>
  <si>
    <t>* number of diffusing species in the focal plane</t>
  </si>
  <si>
    <t>** determined by fluorescence intensity measurements</t>
  </si>
  <si>
    <t>Brightness of monomer unit</t>
  </si>
  <si>
    <r>
      <t xml:space="preserve"> </t>
    </r>
    <r>
      <rPr>
        <b/>
        <sz val="11"/>
        <color rgb="FFC00000"/>
        <rFont val="Calibri"/>
        <family val="2"/>
        <charset val="238"/>
        <scheme val="minor"/>
      </rPr>
      <t>GUVs: PM+2%Ni</t>
    </r>
  </si>
  <si>
    <t>Particle number</t>
  </si>
  <si>
    <t>Brightness</t>
  </si>
  <si>
    <t>Avarage of Brightness</t>
  </si>
  <si>
    <t>after change of microscope setting</t>
  </si>
  <si>
    <t>0-0.4</t>
  </si>
  <si>
    <t>&gt;0.4</t>
  </si>
  <si>
    <t>%of GUVs in class</t>
  </si>
  <si>
    <t>Average</t>
  </si>
  <si>
    <t>0-2.4</t>
  </si>
  <si>
    <t>without memrane pores</t>
  </si>
  <si>
    <t>HisFGF2-Y81pCMF-WT-GFP</t>
  </si>
  <si>
    <t>HisFGF2-Y81pCMF-C77/95A-GFP</t>
  </si>
  <si>
    <t>Oligomeric State</t>
  </si>
  <si>
    <t>Diffusion coefficient  [µm2/s]</t>
  </si>
  <si>
    <r>
      <t>Surface protein conc [nmol/m</t>
    </r>
    <r>
      <rPr>
        <b/>
        <vertAlign val="superscript"/>
        <sz val="11"/>
        <color theme="1"/>
        <rFont val="Calibri"/>
        <family val="2"/>
        <charset val="238"/>
        <scheme val="minor"/>
      </rPr>
      <t>2</t>
    </r>
    <r>
      <rPr>
        <b/>
        <sz val="11"/>
        <color theme="1"/>
        <rFont val="Calibri"/>
        <scheme val="minor"/>
      </rPr>
      <t>] range</t>
    </r>
  </si>
  <si>
    <t>Surface protein concentration</t>
  </si>
  <si>
    <r>
      <rPr>
        <b/>
        <sz val="11"/>
        <color theme="1"/>
        <rFont val="Calibri"/>
        <scheme val="minor"/>
      </rPr>
      <t>without</t>
    </r>
    <r>
      <rPr>
        <sz val="11"/>
        <color theme="1"/>
        <rFont val="Calibri"/>
        <scheme val="minor"/>
      </rPr>
      <t xml:space="preserve"> memrane pores</t>
    </r>
  </si>
  <si>
    <r>
      <rPr>
        <b/>
        <sz val="11"/>
        <color theme="1"/>
        <rFont val="Calibri"/>
        <scheme val="minor"/>
      </rPr>
      <t>with</t>
    </r>
    <r>
      <rPr>
        <sz val="11"/>
        <color theme="1"/>
        <rFont val="Calibri"/>
        <scheme val="minor"/>
      </rPr>
      <t xml:space="preserve"> memrane pores</t>
    </r>
  </si>
  <si>
    <t>without membrane pores</t>
  </si>
  <si>
    <t>with membrane pores</t>
  </si>
  <si>
    <t>HisFGF2-Y81pCMF-77/95-GFP</t>
  </si>
  <si>
    <t>Number</t>
  </si>
  <si>
    <t>Peak Intensity</t>
  </si>
  <si>
    <t>Monomers per Cluster</t>
  </si>
  <si>
    <t>Brightness [kHz]</t>
  </si>
  <si>
    <t>time [s]</t>
  </si>
  <si>
    <t>Normalizes Fl. Recovery</t>
  </si>
  <si>
    <r>
      <t>I(1,4,5)P</t>
    </r>
    <r>
      <rPr>
        <b/>
        <vertAlign val="subscript"/>
        <sz val="11"/>
        <color theme="1"/>
        <rFont val="Calibri"/>
        <scheme val="minor"/>
      </rPr>
      <t>3</t>
    </r>
    <r>
      <rPr>
        <b/>
        <sz val="11"/>
        <color theme="1"/>
        <rFont val="Calibri"/>
        <scheme val="minor"/>
      </rPr>
      <t xml:space="preserve"> titration</t>
    </r>
  </si>
  <si>
    <t>heparin disaccharide titration</t>
  </si>
  <si>
    <r>
      <t>I(1,4,5)P</t>
    </r>
    <r>
      <rPr>
        <b/>
        <vertAlign val="subscript"/>
        <sz val="11"/>
        <color theme="1"/>
        <rFont val="Calibri"/>
        <scheme val="minor"/>
      </rPr>
      <t>3</t>
    </r>
    <r>
      <rPr>
        <b/>
        <sz val="11"/>
        <color theme="1"/>
        <rFont val="Calibri"/>
        <scheme val="minor"/>
      </rPr>
      <t xml:space="preserve"> titration with pre-bound heparin disaccharide </t>
    </r>
  </si>
  <si>
    <r>
      <t xml:space="preserve"> heparin disaccharide titration with pre-bound I(1,4,5)P</t>
    </r>
    <r>
      <rPr>
        <b/>
        <vertAlign val="subscript"/>
        <sz val="11"/>
        <color theme="1"/>
        <rFont val="Calibri"/>
        <scheme val="minor"/>
      </rPr>
      <t>3</t>
    </r>
    <r>
      <rPr>
        <b/>
        <sz val="11"/>
        <color theme="1"/>
        <rFont val="Calibri"/>
        <scheme val="minor"/>
      </rPr>
      <t xml:space="preserve"> </t>
    </r>
  </si>
  <si>
    <t>Residue</t>
  </si>
  <si>
    <t>d 1H</t>
  </si>
  <si>
    <t>d 15N</t>
  </si>
  <si>
    <t>Line Width [ppm]</t>
  </si>
  <si>
    <r>
      <t>Dd</t>
    </r>
    <r>
      <rPr>
        <sz val="12"/>
        <color theme="1"/>
        <rFont val="Calibri"/>
        <family val="2"/>
        <scheme val="minor"/>
      </rPr>
      <t xml:space="preserve"> [ppm]</t>
    </r>
  </si>
  <si>
    <t xml:space="preserve"> 8LeuH</t>
  </si>
  <si>
    <t xml:space="preserve"> 10AlaH</t>
  </si>
  <si>
    <t xml:space="preserve"> 14AspH</t>
  </si>
  <si>
    <t xml:space="preserve"> 15GlyH</t>
  </si>
  <si>
    <t>n.d.</t>
  </si>
  <si>
    <t>n.d</t>
  </si>
  <si>
    <t xml:space="preserve"> 17SerH</t>
  </si>
  <si>
    <t xml:space="preserve"> 18GlyH</t>
  </si>
  <si>
    <t xml:space="preserve"> 19AlaH</t>
  </si>
  <si>
    <t xml:space="preserve"> 26LysH</t>
  </si>
  <si>
    <t xml:space="preserve"> 29LysH</t>
  </si>
  <si>
    <t xml:space="preserve"> 30ArgH</t>
  </si>
  <si>
    <t xml:space="preserve"> 31LeuH</t>
  </si>
  <si>
    <t xml:space="preserve"> 32TyrH</t>
  </si>
  <si>
    <t xml:space="preserve"> 33CysH</t>
  </si>
  <si>
    <t xml:space="preserve"> 34LysH</t>
  </si>
  <si>
    <t xml:space="preserve"> 35AsnH</t>
  </si>
  <si>
    <t xml:space="preserve"> 36GlyH</t>
  </si>
  <si>
    <t xml:space="preserve"> 37GlyH</t>
  </si>
  <si>
    <t xml:space="preserve"> 38PheH</t>
  </si>
  <si>
    <t xml:space="preserve"> 39PheH</t>
  </si>
  <si>
    <t xml:space="preserve"> 40LeuH</t>
  </si>
  <si>
    <t xml:space="preserve"> 41ArgH</t>
  </si>
  <si>
    <t xml:space="preserve"> 46GlyH</t>
  </si>
  <si>
    <t xml:space="preserve"> 49AspH</t>
  </si>
  <si>
    <t xml:space="preserve"> 50GlyH</t>
  </si>
  <si>
    <t xml:space="preserve"> 51ValH</t>
  </si>
  <si>
    <t xml:space="preserve"> 52ArgH</t>
  </si>
  <si>
    <t xml:space="preserve"> 53GluH</t>
  </si>
  <si>
    <t xml:space="preserve"> 54LysH</t>
  </si>
  <si>
    <t xml:space="preserve"> 55SerH</t>
  </si>
  <si>
    <t xml:space="preserve"> 56AspH</t>
  </si>
  <si>
    <t xml:space="preserve"> 58HisH</t>
  </si>
  <si>
    <t xml:space="preserve"> 59IleH</t>
  </si>
  <si>
    <t xml:space="preserve"> 60LysH</t>
  </si>
  <si>
    <t xml:space="preserve"> 61LeuH</t>
  </si>
  <si>
    <t xml:space="preserve"> 62GlnH</t>
  </si>
  <si>
    <t xml:space="preserve"> 63LeuH</t>
  </si>
  <si>
    <t xml:space="preserve"> 65AlaH</t>
  </si>
  <si>
    <t xml:space="preserve"> 66GluH</t>
  </si>
  <si>
    <t xml:space="preserve"> 67GluH</t>
  </si>
  <si>
    <t xml:space="preserve"> 70ValH</t>
  </si>
  <si>
    <t xml:space="preserve"> 71ValH</t>
  </si>
  <si>
    <t xml:space="preserve"> 73IleH</t>
  </si>
  <si>
    <t xml:space="preserve"> 74LysH</t>
  </si>
  <si>
    <t xml:space="preserve"> 75GlyH</t>
  </si>
  <si>
    <t xml:space="preserve"> 76ValH</t>
  </si>
  <si>
    <t xml:space="preserve"> 77SerH</t>
  </si>
  <si>
    <t xml:space="preserve"> 80ArgH</t>
  </si>
  <si>
    <t xml:space="preserve"> 81TyrH</t>
  </si>
  <si>
    <t xml:space="preserve"> 82LeuH</t>
  </si>
  <si>
    <t xml:space="preserve"> 83AlaH</t>
  </si>
  <si>
    <t xml:space="preserve"> 84MetH</t>
  </si>
  <si>
    <t xml:space="preserve"> 85LysH</t>
  </si>
  <si>
    <t xml:space="preserve"> 86GluH</t>
  </si>
  <si>
    <t xml:space="preserve"> 88GlyH</t>
  </si>
  <si>
    <t xml:space="preserve"> 89ArgH</t>
  </si>
  <si>
    <t xml:space="preserve"> 92AlaH</t>
  </si>
  <si>
    <t xml:space="preserve"> 93SerH</t>
  </si>
  <si>
    <t xml:space="preserve"> 95SerH</t>
  </si>
  <si>
    <t xml:space="preserve"> 96ValH</t>
  </si>
  <si>
    <t xml:space="preserve"> 97ThrH</t>
  </si>
  <si>
    <t xml:space="preserve"> 98AspH</t>
  </si>
  <si>
    <t xml:space="preserve"> 99GluH</t>
  </si>
  <si>
    <t xml:space="preserve"> 100CysH</t>
  </si>
  <si>
    <t xml:space="preserve"> 101PheH</t>
  </si>
  <si>
    <t xml:space="preserve"> 102PheH</t>
  </si>
  <si>
    <t xml:space="preserve"> 103PheH</t>
  </si>
  <si>
    <t xml:space="preserve"> 104GluH</t>
  </si>
  <si>
    <t xml:space="preserve"> 105ArgH</t>
  </si>
  <si>
    <t xml:space="preserve"> 106LeuH</t>
  </si>
  <si>
    <t xml:space="preserve"> 107GluH</t>
  </si>
  <si>
    <t xml:space="preserve"> 108SerH</t>
  </si>
  <si>
    <t xml:space="preserve"> 110AsnH</t>
  </si>
  <si>
    <t xml:space="preserve"> 111TyrH</t>
  </si>
  <si>
    <t xml:space="preserve"> 113ThrH</t>
  </si>
  <si>
    <t xml:space="preserve"> 114TyrH</t>
  </si>
  <si>
    <t xml:space="preserve"> 115ArgH</t>
  </si>
  <si>
    <t xml:space="preserve"> 116SerH</t>
  </si>
  <si>
    <t xml:space="preserve"> 118LysH</t>
  </si>
  <si>
    <t xml:space="preserve"> 119TyrH</t>
  </si>
  <si>
    <t xml:space="preserve"> 120ThrH</t>
  </si>
  <si>
    <t xml:space="preserve"> 124ValH</t>
  </si>
  <si>
    <t xml:space="preserve"> 125AlaH</t>
  </si>
  <si>
    <t xml:space="preserve"> 126LeuH</t>
  </si>
  <si>
    <t xml:space="preserve"> 127LysH</t>
  </si>
  <si>
    <t xml:space="preserve"> 129ThrH</t>
  </si>
  <si>
    <t xml:space="preserve"> 130Gly</t>
  </si>
  <si>
    <t xml:space="preserve"> 131GlnH</t>
  </si>
  <si>
    <t xml:space="preserve"> 132TyrH</t>
  </si>
  <si>
    <t xml:space="preserve"> 133LysH</t>
  </si>
  <si>
    <t xml:space="preserve"> 134LeuH</t>
  </si>
  <si>
    <t xml:space="preserve"> 135GlyH</t>
  </si>
  <si>
    <t xml:space="preserve"> 136SerH</t>
  </si>
  <si>
    <t xml:space="preserve"> 137LysH</t>
  </si>
  <si>
    <t xml:space="preserve"> 142GlnH</t>
  </si>
  <si>
    <t xml:space="preserve"> 144AlaH</t>
  </si>
  <si>
    <t xml:space="preserve"> 145IleH</t>
  </si>
  <si>
    <t xml:space="preserve"> 146LeuH</t>
  </si>
  <si>
    <t xml:space="preserve"> 147PheH</t>
  </si>
  <si>
    <t xml:space="preserve"> 148LeuH</t>
  </si>
  <si>
    <t xml:space="preserve"> 150MetH</t>
  </si>
  <si>
    <t xml:space="preserve"> 152AlaH</t>
  </si>
  <si>
    <t xml:space="preserve"> 154SerH</t>
  </si>
  <si>
    <t>FGF2-Y81pCMF-HALO-StarRed</t>
  </si>
  <si>
    <t>FGF2-Y81pCMF-C7795A-HALO-StarRed</t>
  </si>
  <si>
    <t>Monomer control</t>
  </si>
  <si>
    <t>mEGFP-HALO-StarRed</t>
  </si>
  <si>
    <t>FRAP</t>
  </si>
  <si>
    <t>start point of titration  [80 µM FGF2-C77/95S + 900 µM IP3]</t>
  </si>
  <si>
    <t>end point of titration  [80 µM FGF2-C77/95S + 900 µM IP3 + 900 µM heparin]</t>
  </si>
  <si>
    <t>end point of titration  [80 µM FGF2-C77/95S + 900 µM heparin + 450 µM IP3*]</t>
  </si>
  <si>
    <t>start point of titration  [80 µM FGF2-C77/95S + 900 µM heparin]</t>
  </si>
  <si>
    <t>end point of titration  [80 µM FGF2-C77/95S + 900 µM heparin]</t>
  </si>
  <si>
    <t>start point of titration [80 µM FGF2-C77/95S]</t>
  </si>
  <si>
    <t>end point of titration [80 µM FGF2-C77/95S + 900 µM IP3]</t>
  </si>
  <si>
    <t>* Since replacement of heparin by IP3 was completed at low IP3 concentration (no further change in signal chemical shifts with increasing concentration of the titrant), IP3 titration was stopped at 450 µM.</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</si>
</sst>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0"/>
    <numFmt numFmtId="166" formatCode="0.000"/>
    <numFmt numFmtId="167" formatCode="0.0E+00"/>
  </numFmts>
  <fonts count="19" x14ac:knownFonts="1">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b/>
      <sz val="12"/>
      <color rgb="FF000000"/>
      <name val="Calibri"/>
      <scheme val="minor"/>
    </font>
    <font>
      <sz val="11"/>
      <color theme="1"/>
      <name val="Calibri"/>
      <scheme val="minor"/>
    </font>
    <font>
      <b/>
      <sz val="11"/>
      <color theme="1"/>
      <name val="Calibri"/>
      <scheme val="minor"/>
    </font>
    <font>
      <sz val="11"/>
      <name val="Calibri"/>
      <scheme val="minor"/>
    </font>
    <font>
      <b/>
      <sz val="10"/>
      <name val="Arial"/>
    </font>
    <font>
      <sz val="11"/>
      <color rgb="FF00B0F0"/>
      <name val="Calibri"/>
      <family val="2"/>
      <charset val="238"/>
      <scheme val="minor"/>
    </font>
    <font>
      <b/>
      <sz val="11"/>
      <color rgb="FFC00000"/>
      <name val="Calibri"/>
      <family val="2"/>
      <charset val="238"/>
      <scheme val="minor"/>
    </font>
    <font>
      <b/>
      <vertAlign val="superscript"/>
      <sz val="11"/>
      <color theme="1"/>
      <name val="Calibri"/>
      <family val="2"/>
      <charset val="238"/>
      <scheme val="minor"/>
    </font>
    <font>
      <sz val="18"/>
      <color theme="1"/>
      <name val="Calibri"/>
      <family val="2"/>
      <charset val="238"/>
      <scheme val="minor"/>
    </font>
    <font>
      <sz val="20"/>
      <color theme="1"/>
      <name val="Calibri"/>
      <family val="2"/>
      <charset val="238"/>
      <scheme val="minor"/>
    </font>
    <font>
      <b/>
      <sz val="11"/>
      <color rgb="FF000000"/>
      <name val="Calibri"/>
      <scheme val="minor"/>
    </font>
    <font>
      <b/>
      <vertAlign val="subscript"/>
      <sz val="11"/>
      <color theme="1"/>
      <name val="Calibri"/>
      <scheme val="minor"/>
    </font>
    <font>
      <b/>
      <u/>
      <sz val="11"/>
      <color theme="1"/>
      <name val="Calibri"/>
      <family val="2"/>
      <scheme val="minor"/>
    </font>
    <font>
      <sz val="11"/>
      <color theme="1"/>
      <name val="Symbol"/>
      <family val="1"/>
      <charset val="2"/>
    </font>
    <font>
      <sz val="11"/>
      <color rgb="FFFF0000"/>
      <name val="Calibri"/>
      <family val="2"/>
      <scheme val="minor"/>
    </font>
  </fonts>
  <fills count="8">
    <fill>
      <patternFill patternType="none"/>
    </fill>
    <fill>
      <patternFill patternType="gray125"/>
    </fill>
    <fill>
      <patternFill patternType="solid">
        <fgColor theme="9" tint="0.39997558519241921"/>
        <bgColor indexed="64"/>
      </patternFill>
    </fill>
    <fill>
      <patternFill patternType="solid">
        <fgColor theme="7" tint="0.59999389629810485"/>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theme="6" tint="0.39997558519241921"/>
        <bgColor indexed="64"/>
      </patternFill>
    </fill>
    <fill>
      <patternFill patternType="solid">
        <fgColor theme="4" tint="0.59999389629810485"/>
        <bgColor indexed="64"/>
      </patternFill>
    </fill>
  </fills>
  <borders count="3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bottom style="thin">
        <color auto="1"/>
      </bottom>
      <diagonal/>
    </border>
    <border>
      <left/>
      <right/>
      <top style="thin">
        <color auto="1"/>
      </top>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right/>
      <top style="thin">
        <color auto="1"/>
      </top>
      <bottom style="double">
        <color auto="1"/>
      </bottom>
      <diagonal/>
    </border>
    <border>
      <left/>
      <right/>
      <top style="double">
        <color auto="1"/>
      </top>
      <bottom style="thin">
        <color auto="1"/>
      </bottom>
      <diagonal/>
    </border>
    <border>
      <left/>
      <right/>
      <top/>
      <bottom style="double">
        <color auto="1"/>
      </bottom>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s>
  <cellStyleXfs count="182">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5"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235">
    <xf numFmtId="0" fontId="0" fillId="0" borderId="0" xfId="0"/>
    <xf numFmtId="0" fontId="0" fillId="0" borderId="1" xfId="0" applyBorder="1"/>
    <xf numFmtId="0" fontId="0" fillId="0" borderId="1" xfId="0" applyFill="1" applyBorder="1"/>
    <xf numFmtId="0" fontId="1" fillId="0" borderId="1" xfId="0" applyFont="1" applyBorder="1"/>
    <xf numFmtId="2" fontId="0" fillId="0" borderId="1" xfId="0" applyNumberFormat="1" applyBorder="1"/>
    <xf numFmtId="2" fontId="0" fillId="0" borderId="0" xfId="0" applyNumberFormat="1"/>
    <xf numFmtId="164" fontId="0" fillId="0" borderId="1" xfId="0" applyNumberFormat="1" applyBorder="1"/>
    <xf numFmtId="2" fontId="1" fillId="0" borderId="1" xfId="0" applyNumberFormat="1" applyFont="1" applyBorder="1"/>
    <xf numFmtId="1" fontId="4" fillId="0" borderId="1" xfId="0" applyNumberFormat="1" applyFont="1" applyBorder="1"/>
    <xf numFmtId="1" fontId="4" fillId="0" borderId="2" xfId="0" applyNumberFormat="1" applyFont="1" applyBorder="1"/>
    <xf numFmtId="1" fontId="1" fillId="0" borderId="1" xfId="0" applyNumberFormat="1" applyFont="1" applyBorder="1"/>
    <xf numFmtId="164" fontId="1" fillId="0" borderId="1" xfId="0" applyNumberFormat="1" applyFont="1" applyBorder="1"/>
    <xf numFmtId="0" fontId="5" fillId="0" borderId="0" xfId="0" applyFont="1" applyAlignment="1"/>
    <xf numFmtId="2" fontId="5" fillId="0" borderId="0" xfId="0" applyNumberFormat="1" applyFont="1" applyAlignment="1"/>
    <xf numFmtId="0" fontId="5" fillId="0" borderId="1" xfId="0" applyFont="1" applyBorder="1" applyAlignment="1"/>
    <xf numFmtId="2" fontId="5" fillId="0" borderId="1" xfId="0" applyNumberFormat="1" applyFont="1" applyBorder="1" applyAlignment="1"/>
    <xf numFmtId="0" fontId="7" fillId="0" borderId="1" xfId="0" applyFont="1" applyBorder="1" applyAlignment="1">
      <alignment horizontal="left"/>
    </xf>
    <xf numFmtId="0" fontId="7" fillId="0" borderId="1" xfId="0" applyFont="1" applyBorder="1" applyAlignment="1"/>
    <xf numFmtId="0" fontId="7" fillId="0" borderId="5" xfId="0" applyFont="1" applyBorder="1" applyAlignment="1">
      <alignment horizontal="left"/>
    </xf>
    <xf numFmtId="0" fontId="7" fillId="0" borderId="5" xfId="0" applyFont="1" applyBorder="1" applyAlignment="1"/>
    <xf numFmtId="2" fontId="5" fillId="0" borderId="5" xfId="0" applyNumberFormat="1" applyFont="1" applyBorder="1" applyAlignment="1"/>
    <xf numFmtId="0" fontId="5" fillId="0" borderId="5" xfId="0" applyFont="1" applyBorder="1" applyAlignment="1"/>
    <xf numFmtId="0" fontId="7" fillId="0" borderId="6" xfId="0" applyFont="1" applyBorder="1" applyAlignment="1">
      <alignment horizontal="left"/>
    </xf>
    <xf numFmtId="0" fontId="7" fillId="0" borderId="11" xfId="0" applyFont="1" applyBorder="1" applyAlignment="1">
      <alignment horizontal="left"/>
    </xf>
    <xf numFmtId="2" fontId="5" fillId="2" borderId="1" xfId="0" applyNumberFormat="1" applyFont="1" applyFill="1" applyBorder="1" applyAlignment="1"/>
    <xf numFmtId="2" fontId="5" fillId="2" borderId="12" xfId="0" applyNumberFormat="1" applyFont="1" applyFill="1" applyBorder="1" applyAlignment="1"/>
    <xf numFmtId="0" fontId="7" fillId="0" borderId="13" xfId="0" applyFont="1" applyBorder="1" applyAlignment="1">
      <alignment horizontal="left"/>
    </xf>
    <xf numFmtId="2" fontId="5" fillId="0" borderId="14" xfId="0" applyNumberFormat="1" applyFont="1" applyBorder="1" applyAlignment="1"/>
    <xf numFmtId="2" fontId="5" fillId="2" borderId="14" xfId="0" applyNumberFormat="1" applyFont="1" applyFill="1" applyBorder="1" applyAlignment="1"/>
    <xf numFmtId="2" fontId="5" fillId="2" borderId="15" xfId="0" applyNumberFormat="1" applyFont="1" applyFill="1" applyBorder="1" applyAlignment="1"/>
    <xf numFmtId="165" fontId="5" fillId="0" borderId="0" xfId="0" applyNumberFormat="1" applyFont="1" applyAlignment="1"/>
    <xf numFmtId="0" fontId="0" fillId="0" borderId="1" xfId="0" applyNumberFormat="1" applyFont="1" applyFill="1" applyBorder="1" applyAlignment="1"/>
    <xf numFmtId="164" fontId="0" fillId="0" borderId="1" xfId="0" applyNumberFormat="1" applyFill="1" applyBorder="1"/>
    <xf numFmtId="164" fontId="1" fillId="0" borderId="1" xfId="0" applyNumberFormat="1" applyFont="1" applyFill="1" applyBorder="1"/>
    <xf numFmtId="0" fontId="8" fillId="0" borderId="0" xfId="0" applyNumberFormat="1" applyFont="1" applyFill="1" applyBorder="1" applyAlignment="1">
      <alignment horizontal="right"/>
    </xf>
    <xf numFmtId="0" fontId="8" fillId="0" borderId="0" xfId="0" applyNumberFormat="1" applyFont="1" applyFill="1" applyBorder="1" applyAlignment="1"/>
    <xf numFmtId="9" fontId="0" fillId="0" borderId="0" xfId="0" applyNumberFormat="1" applyFont="1" applyFill="1" applyBorder="1" applyAlignment="1"/>
    <xf numFmtId="164" fontId="0" fillId="0" borderId="0" xfId="0" applyNumberFormat="1"/>
    <xf numFmtId="0" fontId="0" fillId="0" borderId="0" xfId="0" applyNumberFormat="1" applyFont="1" applyFill="1" applyBorder="1" applyAlignment="1"/>
    <xf numFmtId="0" fontId="1" fillId="0" borderId="0" xfId="0" applyFont="1"/>
    <xf numFmtId="1" fontId="0" fillId="0" borderId="0" xfId="0" applyNumberFormat="1"/>
    <xf numFmtId="0" fontId="1" fillId="0" borderId="6" xfId="0" applyFont="1" applyBorder="1"/>
    <xf numFmtId="0" fontId="1" fillId="0" borderId="16" xfId="0" applyFont="1" applyBorder="1"/>
    <xf numFmtId="0" fontId="1" fillId="0" borderId="11" xfId="0" applyFont="1" applyBorder="1"/>
    <xf numFmtId="1" fontId="1" fillId="0" borderId="12" xfId="0" applyNumberFormat="1" applyFont="1" applyBorder="1"/>
    <xf numFmtId="1" fontId="1" fillId="0" borderId="1" xfId="0" applyNumberFormat="1" applyFont="1" applyBorder="1" applyAlignment="1">
      <alignment horizontal="right"/>
    </xf>
    <xf numFmtId="49" fontId="0" fillId="0" borderId="1" xfId="0" applyNumberFormat="1" applyFont="1" applyFill="1" applyBorder="1" applyAlignment="1"/>
    <xf numFmtId="1" fontId="0" fillId="0" borderId="1" xfId="0" applyNumberFormat="1" applyBorder="1"/>
    <xf numFmtId="164" fontId="0" fillId="0" borderId="12" xfId="0" applyNumberFormat="1" applyBorder="1"/>
    <xf numFmtId="2" fontId="0" fillId="2" borderId="1" xfId="0" applyNumberFormat="1" applyFill="1" applyBorder="1"/>
    <xf numFmtId="164" fontId="0" fillId="2" borderId="1" xfId="0" applyNumberFormat="1" applyFill="1" applyBorder="1"/>
    <xf numFmtId="164" fontId="0" fillId="2" borderId="12" xfId="0" applyNumberFormat="1" applyFill="1" applyBorder="1"/>
    <xf numFmtId="1" fontId="1" fillId="0" borderId="1" xfId="0" applyNumberFormat="1" applyFont="1" applyFill="1" applyBorder="1" applyAlignment="1">
      <alignment horizontal="right"/>
    </xf>
    <xf numFmtId="164" fontId="0" fillId="0" borderId="12" xfId="0" applyNumberFormat="1" applyFill="1" applyBorder="1"/>
    <xf numFmtId="0" fontId="1" fillId="0" borderId="13" xfId="0" applyFont="1" applyBorder="1"/>
    <xf numFmtId="1" fontId="1" fillId="0" borderId="14" xfId="0" applyNumberFormat="1" applyFont="1" applyFill="1" applyBorder="1" applyAlignment="1">
      <alignment horizontal="right"/>
    </xf>
    <xf numFmtId="49" fontId="0" fillId="0" borderId="14" xfId="0" applyNumberFormat="1" applyFont="1" applyFill="1" applyBorder="1" applyAlignment="1"/>
    <xf numFmtId="0" fontId="0" fillId="0" borderId="14" xfId="0" applyNumberFormat="1" applyFont="1" applyFill="1" applyBorder="1" applyAlignment="1"/>
    <xf numFmtId="1" fontId="0" fillId="0" borderId="14" xfId="0" applyNumberFormat="1" applyBorder="1"/>
    <xf numFmtId="0" fontId="0" fillId="0" borderId="14" xfId="0" applyBorder="1"/>
    <xf numFmtId="2" fontId="0" fillId="0" borderId="14" xfId="0" applyNumberFormat="1" applyBorder="1"/>
    <xf numFmtId="164" fontId="0" fillId="0" borderId="14" xfId="0" applyNumberFormat="1" applyFill="1" applyBorder="1"/>
    <xf numFmtId="164" fontId="0" fillId="0" borderId="15" xfId="0" applyNumberFormat="1" applyFill="1" applyBorder="1"/>
    <xf numFmtId="0" fontId="1" fillId="0" borderId="1" xfId="0" applyFont="1" applyFill="1" applyBorder="1"/>
    <xf numFmtId="0" fontId="1" fillId="0" borderId="1" xfId="0" applyFont="1" applyBorder="1" applyAlignment="1">
      <alignment horizontal="center"/>
    </xf>
    <xf numFmtId="0" fontId="1" fillId="0" borderId="0" xfId="0" applyFont="1" applyAlignment="1">
      <alignment horizontal="center"/>
    </xf>
    <xf numFmtId="0" fontId="0" fillId="0" borderId="1" xfId="0" applyFont="1" applyBorder="1"/>
    <xf numFmtId="2" fontId="0" fillId="0" borderId="0" xfId="0" applyNumberFormat="1" applyBorder="1"/>
    <xf numFmtId="2" fontId="0" fillId="0" borderId="0" xfId="0" applyNumberFormat="1" applyBorder="1" applyAlignment="1">
      <alignment horizontal="center"/>
    </xf>
    <xf numFmtId="164" fontId="0" fillId="0" borderId="0" xfId="0" applyNumberFormat="1" applyBorder="1"/>
    <xf numFmtId="164" fontId="1" fillId="0" borderId="0" xfId="0" applyNumberFormat="1" applyFont="1" applyBorder="1"/>
    <xf numFmtId="2" fontId="1" fillId="0" borderId="0" xfId="0" applyNumberFormat="1" applyFont="1" applyBorder="1"/>
    <xf numFmtId="1" fontId="4" fillId="0" borderId="0" xfId="0" applyNumberFormat="1" applyFont="1" applyBorder="1"/>
    <xf numFmtId="1" fontId="1" fillId="0" borderId="0" xfId="0" applyNumberFormat="1" applyFont="1" applyBorder="1"/>
    <xf numFmtId="0" fontId="0" fillId="0" borderId="11" xfId="0" applyBorder="1"/>
    <xf numFmtId="0" fontId="0" fillId="0" borderId="12" xfId="0" applyBorder="1"/>
    <xf numFmtId="0" fontId="0" fillId="0" borderId="13" xfId="0" applyBorder="1"/>
    <xf numFmtId="0" fontId="0" fillId="0" borderId="15" xfId="0" applyBorder="1"/>
    <xf numFmtId="0" fontId="0" fillId="0" borderId="18" xfId="0" applyBorder="1"/>
    <xf numFmtId="0" fontId="0" fillId="0" borderId="19" xfId="0" applyBorder="1"/>
    <xf numFmtId="0" fontId="0" fillId="0" borderId="20" xfId="0" applyBorder="1"/>
    <xf numFmtId="0" fontId="1" fillId="0" borderId="21" xfId="0" applyFont="1" applyBorder="1"/>
    <xf numFmtId="0" fontId="1" fillId="0" borderId="22" xfId="0" applyFont="1" applyBorder="1"/>
    <xf numFmtId="0" fontId="1" fillId="0" borderId="23" xfId="0" applyFont="1" applyBorder="1"/>
    <xf numFmtId="0" fontId="5" fillId="0" borderId="0" xfId="93"/>
    <xf numFmtId="0" fontId="6" fillId="0" borderId="0" xfId="93" applyFont="1"/>
    <xf numFmtId="0" fontId="5" fillId="0" borderId="0" xfId="93" applyAlignment="1">
      <alignment horizontal="center"/>
    </xf>
    <xf numFmtId="0" fontId="5" fillId="0" borderId="0" xfId="93" applyBorder="1"/>
    <xf numFmtId="0" fontId="9" fillId="0" borderId="0" xfId="93" applyFont="1" applyFill="1" applyBorder="1"/>
    <xf numFmtId="2" fontId="5" fillId="0" borderId="0" xfId="93" applyNumberFormat="1" applyAlignment="1">
      <alignment horizontal="center"/>
    </xf>
    <xf numFmtId="0" fontId="9" fillId="0" borderId="0" xfId="93" applyFont="1" applyFill="1"/>
    <xf numFmtId="49" fontId="5" fillId="3" borderId="0" xfId="93" applyNumberFormat="1" applyFill="1"/>
    <xf numFmtId="0" fontId="6" fillId="0" borderId="0" xfId="93" applyFont="1" applyAlignment="1">
      <alignment horizontal="center"/>
    </xf>
    <xf numFmtId="0" fontId="6" fillId="0" borderId="0" xfId="93" applyFont="1" applyAlignment="1">
      <alignment horizontal="center" vertical="center"/>
    </xf>
    <xf numFmtId="0" fontId="5" fillId="0" borderId="0" xfId="93" applyFill="1"/>
    <xf numFmtId="2" fontId="5" fillId="0" borderId="0" xfId="93" applyNumberFormat="1" applyFill="1" applyAlignment="1">
      <alignment horizontal="center"/>
    </xf>
    <xf numFmtId="2" fontId="7" fillId="0" borderId="0" xfId="93" applyNumberFormat="1" applyFont="1" applyFill="1" applyAlignment="1">
      <alignment horizontal="center"/>
    </xf>
    <xf numFmtId="165" fontId="5" fillId="0" borderId="0" xfId="93" applyNumberFormat="1" applyFill="1" applyAlignment="1">
      <alignment horizontal="center"/>
    </xf>
    <xf numFmtId="167" fontId="5" fillId="0" borderId="0" xfId="93" applyNumberFormat="1" applyAlignment="1">
      <alignment horizontal="center"/>
    </xf>
    <xf numFmtId="2" fontId="5" fillId="0" borderId="0" xfId="93" applyNumberFormat="1"/>
    <xf numFmtId="0" fontId="9" fillId="5" borderId="0" xfId="93" applyFont="1" applyFill="1"/>
    <xf numFmtId="166" fontId="5" fillId="3" borderId="0" xfId="93" applyNumberFormat="1" applyFill="1" applyAlignment="1">
      <alignment horizontal="center"/>
    </xf>
    <xf numFmtId="0" fontId="9" fillId="5" borderId="24" xfId="93" applyFont="1" applyFill="1" applyBorder="1"/>
    <xf numFmtId="167" fontId="5" fillId="0" borderId="24" xfId="93" applyNumberFormat="1" applyBorder="1" applyAlignment="1">
      <alignment horizontal="center"/>
    </xf>
    <xf numFmtId="2" fontId="5" fillId="0" borderId="24" xfId="93" applyNumberFormat="1" applyBorder="1"/>
    <xf numFmtId="0" fontId="5" fillId="0" borderId="25" xfId="93" applyFill="1" applyBorder="1"/>
    <xf numFmtId="2" fontId="5" fillId="0" borderId="25" xfId="93" applyNumberFormat="1" applyFill="1" applyBorder="1" applyAlignment="1">
      <alignment horizontal="center"/>
    </xf>
    <xf numFmtId="2" fontId="7" fillId="0" borderId="25" xfId="93" applyNumberFormat="1" applyFont="1" applyFill="1" applyBorder="1" applyAlignment="1">
      <alignment horizontal="center"/>
    </xf>
    <xf numFmtId="165" fontId="5" fillId="0" borderId="25" xfId="93" applyNumberFormat="1" applyFill="1" applyBorder="1" applyAlignment="1">
      <alignment horizontal="center"/>
    </xf>
    <xf numFmtId="167" fontId="5" fillId="0" borderId="0" xfId="93" applyNumberFormat="1" applyBorder="1" applyAlignment="1">
      <alignment horizontal="center"/>
    </xf>
    <xf numFmtId="0" fontId="5" fillId="0" borderId="0" xfId="93" applyFill="1" applyBorder="1"/>
    <xf numFmtId="2" fontId="5" fillId="0" borderId="0" xfId="93" applyNumberFormat="1" applyFill="1" applyBorder="1" applyAlignment="1">
      <alignment horizontal="center"/>
    </xf>
    <xf numFmtId="2" fontId="7" fillId="0" borderId="0" xfId="93" applyNumberFormat="1" applyFont="1" applyFill="1" applyBorder="1" applyAlignment="1">
      <alignment horizontal="center"/>
    </xf>
    <xf numFmtId="165" fontId="5" fillId="0" borderId="0" xfId="93" applyNumberFormat="1" applyFill="1" applyBorder="1" applyAlignment="1">
      <alignment horizontal="center"/>
    </xf>
    <xf numFmtId="0" fontId="5" fillId="0" borderId="24" xfId="93" applyFill="1" applyBorder="1"/>
    <xf numFmtId="0" fontId="5" fillId="0" borderId="0" xfId="93" applyAlignment="1"/>
    <xf numFmtId="166" fontId="5" fillId="0" borderId="0" xfId="93" applyNumberFormat="1" applyAlignment="1">
      <alignment horizontal="center"/>
    </xf>
    <xf numFmtId="14" fontId="5" fillId="0" borderId="0" xfId="93" applyNumberFormat="1"/>
    <xf numFmtId="2" fontId="5" fillId="0" borderId="0" xfId="93" applyNumberFormat="1" applyAlignment="1">
      <alignment horizontal="center" vertical="center"/>
    </xf>
    <xf numFmtId="166" fontId="5" fillId="0" borderId="0" xfId="93" applyNumberFormat="1" applyAlignment="1">
      <alignment horizontal="center" vertical="center"/>
    </xf>
    <xf numFmtId="164" fontId="0" fillId="0" borderId="0" xfId="0" applyNumberFormat="1" applyBorder="1" applyAlignment="1">
      <alignment horizontal="center"/>
    </xf>
    <xf numFmtId="49" fontId="0" fillId="0" borderId="0" xfId="0" applyNumberFormat="1" applyBorder="1" applyAlignment="1">
      <alignment horizontal="center"/>
    </xf>
    <xf numFmtId="0" fontId="0" fillId="0" borderId="0" xfId="0" applyBorder="1"/>
    <xf numFmtId="167" fontId="0" fillId="0" borderId="0" xfId="0" applyNumberFormat="1" applyBorder="1" applyAlignment="1">
      <alignment horizontal="center"/>
    </xf>
    <xf numFmtId="0" fontId="6" fillId="0" borderId="0" xfId="0" applyFont="1" applyBorder="1" applyAlignment="1"/>
    <xf numFmtId="0" fontId="0" fillId="0" borderId="0" xfId="0" applyFill="1" applyBorder="1" applyAlignment="1">
      <alignment horizontal="center"/>
    </xf>
    <xf numFmtId="49" fontId="0" fillId="0" borderId="0" xfId="0" applyNumberFormat="1" applyFill="1" applyBorder="1" applyAlignment="1">
      <alignment horizontal="center"/>
    </xf>
    <xf numFmtId="164" fontId="6" fillId="0" borderId="0" xfId="0" applyNumberFormat="1" applyFont="1" applyBorder="1"/>
    <xf numFmtId="164" fontId="0" fillId="0" borderId="0" xfId="0" applyNumberFormat="1" applyFill="1" applyBorder="1" applyAlignment="1">
      <alignment horizontal="center"/>
    </xf>
    <xf numFmtId="164" fontId="0" fillId="0" borderId="0" xfId="0" applyNumberFormat="1" applyBorder="1" applyAlignment="1">
      <alignment horizontal="center" vertical="center" wrapText="1"/>
    </xf>
    <xf numFmtId="164" fontId="0" fillId="0" borderId="0" xfId="0" applyNumberFormat="1" applyBorder="1" applyAlignment="1">
      <alignment vertical="center" wrapText="1"/>
    </xf>
    <xf numFmtId="164" fontId="5" fillId="0" borderId="0" xfId="93" applyNumberFormat="1" applyBorder="1"/>
    <xf numFmtId="0" fontId="5" fillId="0" borderId="1" xfId="93" applyBorder="1"/>
    <xf numFmtId="164" fontId="6" fillId="0" borderId="1" xfId="0" applyNumberFormat="1" applyFont="1" applyBorder="1"/>
    <xf numFmtId="164" fontId="6" fillId="0" borderId="1" xfId="0" applyNumberFormat="1" applyFont="1" applyBorder="1" applyAlignment="1"/>
    <xf numFmtId="0" fontId="5" fillId="0" borderId="1" xfId="0" applyFont="1" applyBorder="1"/>
    <xf numFmtId="0" fontId="5" fillId="0" borderId="1" xfId="93" applyFont="1" applyBorder="1"/>
    <xf numFmtId="164" fontId="5" fillId="0" borderId="1" xfId="0" applyNumberFormat="1" applyFont="1" applyBorder="1"/>
    <xf numFmtId="164" fontId="5" fillId="0" borderId="1" xfId="93" applyNumberFormat="1" applyFont="1" applyBorder="1"/>
    <xf numFmtId="164" fontId="5" fillId="0" borderId="0" xfId="0" applyNumberFormat="1" applyFont="1" applyBorder="1" applyAlignment="1">
      <alignment horizontal="center" vertical="center" wrapText="1"/>
    </xf>
    <xf numFmtId="164" fontId="5" fillId="0" borderId="0" xfId="0" applyNumberFormat="1" applyFont="1" applyBorder="1"/>
    <xf numFmtId="164" fontId="5" fillId="0" borderId="0" xfId="0" applyNumberFormat="1" applyFont="1" applyBorder="1" applyAlignment="1">
      <alignment horizontal="center"/>
    </xf>
    <xf numFmtId="1" fontId="5" fillId="0" borderId="1" xfId="0" applyNumberFormat="1" applyFont="1" applyBorder="1" applyAlignment="1">
      <alignment horizontal="center"/>
    </xf>
    <xf numFmtId="2" fontId="5" fillId="0" borderId="1" xfId="0" applyNumberFormat="1" applyFont="1" applyBorder="1" applyAlignment="1">
      <alignment horizontal="center"/>
    </xf>
    <xf numFmtId="2" fontId="6" fillId="0" borderId="1" xfId="0" applyNumberFormat="1" applyFont="1" applyBorder="1" applyAlignment="1">
      <alignment horizontal="center"/>
    </xf>
    <xf numFmtId="2" fontId="5" fillId="0" borderId="1" xfId="0" applyNumberFormat="1" applyFont="1" applyFill="1" applyBorder="1" applyAlignment="1">
      <alignment horizontal="center"/>
    </xf>
    <xf numFmtId="1" fontId="6" fillId="0" borderId="1" xfId="0" applyNumberFormat="1" applyFont="1" applyBorder="1" applyAlignment="1">
      <alignment horizontal="center"/>
    </xf>
    <xf numFmtId="1" fontId="5"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0" fontId="6" fillId="0" borderId="1" xfId="93" applyFont="1" applyBorder="1"/>
    <xf numFmtId="0" fontId="5" fillId="0" borderId="0" xfId="93" applyFill="1" applyAlignment="1"/>
    <xf numFmtId="49" fontId="5" fillId="0" borderId="0" xfId="93" applyNumberFormat="1" applyFill="1"/>
    <xf numFmtId="49" fontId="5" fillId="0" borderId="0" xfId="93" applyNumberFormat="1" applyFill="1" applyBorder="1" applyAlignment="1">
      <alignment horizontal="center"/>
    </xf>
    <xf numFmtId="0" fontId="6" fillId="0" borderId="0" xfId="93" applyFont="1" applyFill="1" applyAlignment="1"/>
    <xf numFmtId="0" fontId="5" fillId="0" borderId="0" xfId="93" applyFill="1" applyAlignment="1">
      <alignment wrapText="1"/>
    </xf>
    <xf numFmtId="166" fontId="5" fillId="6" borderId="0" xfId="93" applyNumberFormat="1" applyFill="1" applyAlignment="1">
      <alignment horizontal="center"/>
    </xf>
    <xf numFmtId="49" fontId="5" fillId="6" borderId="0" xfId="93" applyNumberFormat="1" applyFill="1"/>
    <xf numFmtId="166" fontId="5" fillId="6" borderId="25" xfId="93" applyNumberFormat="1" applyFill="1" applyBorder="1" applyAlignment="1">
      <alignment horizontal="center"/>
    </xf>
    <xf numFmtId="166" fontId="5" fillId="6" borderId="0" xfId="93" applyNumberFormat="1" applyFill="1" applyBorder="1" applyAlignment="1">
      <alignment horizontal="center"/>
    </xf>
    <xf numFmtId="0" fontId="6" fillId="3" borderId="1" xfId="0" applyFont="1" applyFill="1" applyBorder="1" applyAlignment="1">
      <alignment horizontal="center"/>
    </xf>
    <xf numFmtId="0" fontId="6" fillId="6" borderId="1" xfId="0" applyFont="1" applyFill="1" applyBorder="1" applyAlignment="1">
      <alignment horizontal="center"/>
    </xf>
    <xf numFmtId="2" fontId="6" fillId="6" borderId="1" xfId="0" applyNumberFormat="1" applyFont="1" applyFill="1" applyBorder="1" applyAlignment="1">
      <alignment horizontal="center"/>
    </xf>
    <xf numFmtId="2" fontId="6" fillId="7" borderId="1" xfId="0" applyNumberFormat="1" applyFont="1" applyFill="1" applyBorder="1" applyAlignment="1">
      <alignment horizontal="center"/>
    </xf>
    <xf numFmtId="167" fontId="6" fillId="4" borderId="1" xfId="0" applyNumberFormat="1" applyFont="1" applyFill="1" applyBorder="1" applyAlignment="1">
      <alignment horizontal="center"/>
    </xf>
    <xf numFmtId="0" fontId="5" fillId="0" borderId="24" xfId="93" applyBorder="1"/>
    <xf numFmtId="0" fontId="5" fillId="0" borderId="4" xfId="93" applyBorder="1"/>
    <xf numFmtId="0" fontId="6" fillId="0" borderId="4" xfId="93" applyFont="1" applyBorder="1" applyAlignment="1">
      <alignment horizontal="center"/>
    </xf>
    <xf numFmtId="0" fontId="6" fillId="0" borderId="4" xfId="93" applyFont="1" applyBorder="1" applyAlignment="1">
      <alignment horizontal="center" vertical="center"/>
    </xf>
    <xf numFmtId="0" fontId="6" fillId="0" borderId="4" xfId="93" applyFont="1" applyBorder="1" applyAlignment="1">
      <alignment horizontal="center" vertical="center" wrapText="1"/>
    </xf>
    <xf numFmtId="0" fontId="9" fillId="0" borderId="25" xfId="93" applyFont="1" applyFill="1" applyBorder="1"/>
    <xf numFmtId="167" fontId="5" fillId="0" borderId="25" xfId="93" applyNumberFormat="1" applyBorder="1" applyAlignment="1">
      <alignment horizontal="center"/>
    </xf>
    <xf numFmtId="2" fontId="5" fillId="0" borderId="25" xfId="93" applyNumberFormat="1" applyBorder="1"/>
    <xf numFmtId="0" fontId="14" fillId="0" borderId="0" xfId="0" applyFont="1"/>
    <xf numFmtId="0" fontId="9" fillId="0" borderId="24" xfId="93" applyFont="1" applyFill="1" applyBorder="1"/>
    <xf numFmtId="2" fontId="5" fillId="0" borderId="24" xfId="93" applyNumberFormat="1" applyFill="1" applyBorder="1" applyAlignment="1">
      <alignment horizontal="center"/>
    </xf>
    <xf numFmtId="2" fontId="7" fillId="0" borderId="24" xfId="93" applyNumberFormat="1" applyFont="1" applyFill="1" applyBorder="1" applyAlignment="1">
      <alignment horizontal="center"/>
    </xf>
    <xf numFmtId="166" fontId="5" fillId="3" borderId="24" xfId="93" applyNumberFormat="1" applyFill="1" applyBorder="1" applyAlignment="1">
      <alignment horizontal="center"/>
    </xf>
    <xf numFmtId="165" fontId="5" fillId="0" borderId="24" xfId="93" applyNumberFormat="1" applyFill="1" applyBorder="1" applyAlignment="1">
      <alignment horizontal="center"/>
    </xf>
    <xf numFmtId="164" fontId="4" fillId="0" borderId="25" xfId="0" applyNumberFormat="1" applyFont="1" applyBorder="1"/>
    <xf numFmtId="164" fontId="1" fillId="0" borderId="25" xfId="0" applyNumberFormat="1" applyFont="1" applyBorder="1"/>
    <xf numFmtId="0" fontId="5" fillId="0" borderId="25" xfId="93" applyBorder="1"/>
    <xf numFmtId="0" fontId="0" fillId="0" borderId="0" xfId="0" applyFill="1"/>
    <xf numFmtId="0" fontId="6" fillId="0" borderId="0" xfId="93" applyFont="1" applyFill="1" applyBorder="1" applyAlignment="1">
      <alignment horizontal="center"/>
    </xf>
    <xf numFmtId="0" fontId="5" fillId="0" borderId="0" xfId="93" applyFill="1" applyBorder="1" applyAlignment="1">
      <alignment horizontal="center"/>
    </xf>
    <xf numFmtId="0" fontId="5" fillId="0" borderId="18" xfId="93" applyFill="1" applyBorder="1"/>
    <xf numFmtId="0" fontId="16" fillId="0" borderId="19" xfId="93" applyFont="1" applyFill="1" applyBorder="1"/>
    <xf numFmtId="0" fontId="5" fillId="0" borderId="19" xfId="93" applyFill="1" applyBorder="1"/>
    <xf numFmtId="0" fontId="5" fillId="0" borderId="20" xfId="93" applyFill="1" applyBorder="1"/>
    <xf numFmtId="0" fontId="5" fillId="0" borderId="11" xfId="93" applyFill="1" applyBorder="1"/>
    <xf numFmtId="0" fontId="17" fillId="0" borderId="1" xfId="93" applyFont="1" applyFill="1" applyBorder="1"/>
    <xf numFmtId="0" fontId="5" fillId="0" borderId="1" xfId="93" applyFill="1" applyBorder="1"/>
    <xf numFmtId="0" fontId="17" fillId="0" borderId="12" xfId="93" applyFont="1" applyFill="1" applyBorder="1"/>
    <xf numFmtId="0" fontId="17" fillId="0" borderId="0" xfId="93" applyFont="1" applyFill="1" applyBorder="1"/>
    <xf numFmtId="0" fontId="5" fillId="0" borderId="12" xfId="93" applyFill="1" applyBorder="1"/>
    <xf numFmtId="0" fontId="5" fillId="0" borderId="13" xfId="93" applyFill="1" applyBorder="1"/>
    <xf numFmtId="0" fontId="5" fillId="0" borderId="14" xfId="93" applyFill="1" applyBorder="1"/>
    <xf numFmtId="0" fontId="5" fillId="0" borderId="15" xfId="93" applyFill="1" applyBorder="1"/>
    <xf numFmtId="0" fontId="18" fillId="0" borderId="0" xfId="93" applyFont="1" applyFill="1"/>
    <xf numFmtId="0" fontId="5" fillId="0" borderId="30" xfId="93" applyBorder="1"/>
    <xf numFmtId="0" fontId="5" fillId="0" borderId="24" xfId="93" applyBorder="1" applyAlignment="1">
      <alignment horizontal="center"/>
    </xf>
    <xf numFmtId="0" fontId="6" fillId="0" borderId="0" xfId="93" applyFont="1" applyBorder="1" applyAlignment="1">
      <alignment horizontal="center"/>
    </xf>
    <xf numFmtId="0" fontId="6" fillId="0" borderId="31" xfId="93" applyFont="1" applyBorder="1" applyAlignment="1">
      <alignment horizontal="center"/>
    </xf>
    <xf numFmtId="0" fontId="6" fillId="0" borderId="26" xfId="93" applyFont="1" applyFill="1" applyBorder="1" applyAlignment="1">
      <alignment horizontal="center"/>
    </xf>
    <xf numFmtId="0" fontId="6" fillId="0" borderId="27" xfId="93" applyFont="1" applyFill="1" applyBorder="1" applyAlignment="1">
      <alignment horizontal="center"/>
    </xf>
    <xf numFmtId="0" fontId="6" fillId="0" borderId="28" xfId="93" applyFont="1" applyFill="1" applyBorder="1" applyAlignment="1">
      <alignment horizontal="center"/>
    </xf>
    <xf numFmtId="0" fontId="5" fillId="0" borderId="27" xfId="93" applyFill="1" applyBorder="1" applyAlignment="1">
      <alignment horizontal="center"/>
    </xf>
    <xf numFmtId="0" fontId="5" fillId="0" borderId="28" xfId="93" applyFill="1" applyBorder="1" applyAlignment="1">
      <alignment horizontal="center"/>
    </xf>
    <xf numFmtId="0" fontId="1" fillId="0" borderId="1" xfId="0" applyFont="1" applyBorder="1" applyAlignment="1">
      <alignment horizontal="center"/>
    </xf>
    <xf numFmtId="0" fontId="1" fillId="0" borderId="12" xfId="0" applyFont="1" applyBorder="1" applyAlignment="1">
      <alignment horizontal="center"/>
    </xf>
    <xf numFmtId="0" fontId="1" fillId="0" borderId="16" xfId="0" applyFont="1" applyBorder="1" applyAlignment="1">
      <alignment horizontal="center"/>
    </xf>
    <xf numFmtId="0" fontId="1" fillId="0" borderId="17" xfId="0" applyFont="1" applyBorder="1" applyAlignment="1">
      <alignment horizontal="center"/>
    </xf>
    <xf numFmtId="164" fontId="1" fillId="0" borderId="1" xfId="0" applyNumberFormat="1" applyFont="1" applyBorder="1" applyAlignment="1">
      <alignment horizontal="center"/>
    </xf>
    <xf numFmtId="164" fontId="0" fillId="0" borderId="1" xfId="0" applyNumberFormat="1" applyBorder="1" applyAlignment="1">
      <alignment horizontal="center"/>
    </xf>
    <xf numFmtId="0" fontId="5" fillId="0" borderId="0" xfId="0" applyFont="1" applyAlignment="1">
      <alignment horizontal="center"/>
    </xf>
    <xf numFmtId="0" fontId="6" fillId="0" borderId="3" xfId="0" applyFont="1" applyBorder="1" applyAlignment="1">
      <alignment horizontal="center"/>
    </xf>
    <xf numFmtId="0" fontId="6" fillId="0" borderId="4" xfId="0" applyFont="1" applyBorder="1" applyAlignment="1">
      <alignment horizontal="center"/>
    </xf>
    <xf numFmtId="0" fontId="6" fillId="0" borderId="2" xfId="0" applyFont="1" applyBorder="1" applyAlignment="1">
      <alignment horizontal="center"/>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6" fillId="0" borderId="10" xfId="0" applyFont="1" applyBorder="1" applyAlignment="1">
      <alignment horizontal="center"/>
    </xf>
    <xf numFmtId="2" fontId="0" fillId="0" borderId="1" xfId="0" applyNumberFormat="1" applyBorder="1" applyAlignment="1">
      <alignment horizontal="center"/>
    </xf>
    <xf numFmtId="0" fontId="6" fillId="0" borderId="29" xfId="93" applyFont="1" applyBorder="1" applyAlignment="1">
      <alignment horizontal="center"/>
    </xf>
    <xf numFmtId="0" fontId="6" fillId="0" borderId="0" xfId="93" applyFont="1" applyAlignment="1">
      <alignment horizontal="center"/>
    </xf>
    <xf numFmtId="166" fontId="12" fillId="0" borderId="0" xfId="93" applyNumberFormat="1" applyFont="1" applyAlignment="1">
      <alignment horizontal="center" vertical="center"/>
    </xf>
    <xf numFmtId="166" fontId="13" fillId="5" borderId="0" xfId="93" applyNumberFormat="1" applyFont="1" applyFill="1" applyAlignment="1">
      <alignment horizontal="center" vertical="center"/>
    </xf>
    <xf numFmtId="0" fontId="10" fillId="0" borderId="24" xfId="93" applyFont="1" applyBorder="1" applyAlignment="1">
      <alignment horizontal="center"/>
    </xf>
    <xf numFmtId="164" fontId="5" fillId="0" borderId="1" xfId="0" applyNumberFormat="1" applyFont="1" applyBorder="1" applyAlignment="1">
      <alignment horizontal="center" vertical="center" wrapText="1"/>
    </xf>
    <xf numFmtId="0" fontId="6" fillId="0" borderId="1" xfId="0" applyFont="1" applyBorder="1" applyAlignment="1">
      <alignment horizontal="center"/>
    </xf>
    <xf numFmtId="164" fontId="6" fillId="0" borderId="1" xfId="0" applyNumberFormat="1" applyFont="1" applyBorder="1" applyAlignment="1">
      <alignment horizontal="center" vertical="center" wrapText="1"/>
    </xf>
    <xf numFmtId="0" fontId="16" fillId="0" borderId="32" xfId="0" applyFont="1" applyFill="1" applyBorder="1" applyAlignment="1">
      <alignment horizontal="center"/>
    </xf>
    <xf numFmtId="0" fontId="16" fillId="0" borderId="30" xfId="0" applyFont="1" applyFill="1" applyBorder="1" applyAlignment="1">
      <alignment horizontal="center"/>
    </xf>
    <xf numFmtId="0" fontId="16" fillId="0" borderId="33" xfId="0" applyFont="1" applyFill="1" applyBorder="1" applyAlignment="1">
      <alignment horizontal="center"/>
    </xf>
    <xf numFmtId="0" fontId="0" fillId="0" borderId="0" xfId="0" applyAlignment="1">
      <alignment vertical="center"/>
    </xf>
  </cellXfs>
  <cellStyles count="182">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Normal" xfId="0" builtinId="0"/>
    <cellStyle name="Normal 2" xfId="93"/>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theme" Target="theme/theme1.xml"/><Relationship Id="rId1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de-DE" sz="1200" b="1" i="0" baseline="0">
                <a:effectLst/>
              </a:rPr>
              <a:t>I(1,4,5)P</a:t>
            </a:r>
            <a:r>
              <a:rPr lang="de-DE" sz="1200" b="1" i="0" baseline="-25000">
                <a:effectLst/>
              </a:rPr>
              <a:t>3</a:t>
            </a:r>
            <a:r>
              <a:rPr lang="de-DE" sz="1200" b="1" i="0" baseline="0">
                <a:effectLst/>
              </a:rPr>
              <a:t> titration </a:t>
            </a:r>
            <a:endParaRPr lang="de-DE" sz="1200">
              <a:effectLst/>
            </a:endParaRPr>
          </a:p>
        </c:rich>
      </c:tx>
      <c:layout/>
      <c:overlay val="0"/>
    </c:title>
    <c:autoTitleDeleted val="0"/>
    <c:plotArea>
      <c:layout/>
      <c:barChart>
        <c:barDir val="col"/>
        <c:grouping val="clustered"/>
        <c:varyColors val="0"/>
        <c:ser>
          <c:idx val="0"/>
          <c:order val="0"/>
          <c:tx>
            <c:strRef>
              <c:f>'Fig.1-HSQC'!$I$3</c:f>
              <c:strCache>
                <c:ptCount val="1"/>
                <c:pt idx="0">
                  <c:v>Dd [ppm]</c:v>
                </c:pt>
              </c:strCache>
            </c:strRef>
          </c:tx>
          <c:invertIfNegative val="0"/>
          <c:cat>
            <c:strRef>
              <c:f>'Fig.1-HSQC'!$A$4:$A$105</c:f>
              <c:strCache>
                <c:ptCount val="102"/>
                <c:pt idx="0">
                  <c:v> 8LeuH</c:v>
                </c:pt>
                <c:pt idx="1">
                  <c:v> 10AlaH</c:v>
                </c:pt>
                <c:pt idx="2">
                  <c:v> 14AspH</c:v>
                </c:pt>
                <c:pt idx="3">
                  <c:v> 15GlyH</c:v>
                </c:pt>
                <c:pt idx="4">
                  <c:v> 17SerH</c:v>
                </c:pt>
                <c:pt idx="5">
                  <c:v> 18GlyH</c:v>
                </c:pt>
                <c:pt idx="6">
                  <c:v> 19AlaH</c:v>
                </c:pt>
                <c:pt idx="7">
                  <c:v> 26LysH</c:v>
                </c:pt>
                <c:pt idx="8">
                  <c:v> 29LysH</c:v>
                </c:pt>
                <c:pt idx="9">
                  <c:v> 30ArgH</c:v>
                </c:pt>
                <c:pt idx="10">
                  <c:v> 31LeuH</c:v>
                </c:pt>
                <c:pt idx="11">
                  <c:v> 32TyrH</c:v>
                </c:pt>
                <c:pt idx="12">
                  <c:v> 33CysH</c:v>
                </c:pt>
                <c:pt idx="13">
                  <c:v> 34LysH</c:v>
                </c:pt>
                <c:pt idx="14">
                  <c:v> 35AsnH</c:v>
                </c:pt>
                <c:pt idx="15">
                  <c:v> 36GlyH</c:v>
                </c:pt>
                <c:pt idx="16">
                  <c:v> 37GlyH</c:v>
                </c:pt>
                <c:pt idx="17">
                  <c:v> 38PheH</c:v>
                </c:pt>
                <c:pt idx="18">
                  <c:v> 39PheH</c:v>
                </c:pt>
                <c:pt idx="19">
                  <c:v> 40LeuH</c:v>
                </c:pt>
                <c:pt idx="20">
                  <c:v> 41ArgH</c:v>
                </c:pt>
                <c:pt idx="21">
                  <c:v> 46GlyH</c:v>
                </c:pt>
                <c:pt idx="22">
                  <c:v> 49AspH</c:v>
                </c:pt>
                <c:pt idx="23">
                  <c:v> 50GlyH</c:v>
                </c:pt>
                <c:pt idx="24">
                  <c:v> 51ValH</c:v>
                </c:pt>
                <c:pt idx="25">
                  <c:v> 52ArgH</c:v>
                </c:pt>
                <c:pt idx="26">
                  <c:v> 53GluH</c:v>
                </c:pt>
                <c:pt idx="27">
                  <c:v> 54LysH</c:v>
                </c:pt>
                <c:pt idx="28">
                  <c:v> 55SerH</c:v>
                </c:pt>
                <c:pt idx="29">
                  <c:v> 56AspH</c:v>
                </c:pt>
                <c:pt idx="30">
                  <c:v> 58HisH</c:v>
                </c:pt>
                <c:pt idx="31">
                  <c:v> 59IleH</c:v>
                </c:pt>
                <c:pt idx="32">
                  <c:v> 60LysH</c:v>
                </c:pt>
                <c:pt idx="33">
                  <c:v> 61LeuH</c:v>
                </c:pt>
                <c:pt idx="34">
                  <c:v> 62GlnH</c:v>
                </c:pt>
                <c:pt idx="35">
                  <c:v> 63LeuH</c:v>
                </c:pt>
                <c:pt idx="36">
                  <c:v> 65AlaH</c:v>
                </c:pt>
                <c:pt idx="37">
                  <c:v> 66GluH</c:v>
                </c:pt>
                <c:pt idx="38">
                  <c:v> 67GluH</c:v>
                </c:pt>
                <c:pt idx="39">
                  <c:v> 70ValH</c:v>
                </c:pt>
                <c:pt idx="40">
                  <c:v> 71ValH</c:v>
                </c:pt>
                <c:pt idx="41">
                  <c:v> 73IleH</c:v>
                </c:pt>
                <c:pt idx="42">
                  <c:v> 74LysH</c:v>
                </c:pt>
                <c:pt idx="43">
                  <c:v> 75GlyH</c:v>
                </c:pt>
                <c:pt idx="44">
                  <c:v> 76ValH</c:v>
                </c:pt>
                <c:pt idx="45">
                  <c:v> 77SerH</c:v>
                </c:pt>
                <c:pt idx="46">
                  <c:v> 80ArgH</c:v>
                </c:pt>
                <c:pt idx="47">
                  <c:v> 81TyrH</c:v>
                </c:pt>
                <c:pt idx="48">
                  <c:v> 82LeuH</c:v>
                </c:pt>
                <c:pt idx="49">
                  <c:v> 83AlaH</c:v>
                </c:pt>
                <c:pt idx="50">
                  <c:v> 84MetH</c:v>
                </c:pt>
                <c:pt idx="51">
                  <c:v> 85LysH</c:v>
                </c:pt>
                <c:pt idx="52">
                  <c:v> 86GluH</c:v>
                </c:pt>
                <c:pt idx="53">
                  <c:v> 88GlyH</c:v>
                </c:pt>
                <c:pt idx="54">
                  <c:v> 89ArgH</c:v>
                </c:pt>
                <c:pt idx="55">
                  <c:v> 92AlaH</c:v>
                </c:pt>
                <c:pt idx="56">
                  <c:v> 93SerH</c:v>
                </c:pt>
                <c:pt idx="57">
                  <c:v> 95SerH</c:v>
                </c:pt>
                <c:pt idx="58">
                  <c:v> 96ValH</c:v>
                </c:pt>
                <c:pt idx="59">
                  <c:v> 97ThrH</c:v>
                </c:pt>
                <c:pt idx="60">
                  <c:v> 98AspH</c:v>
                </c:pt>
                <c:pt idx="61">
                  <c:v> 99GluH</c:v>
                </c:pt>
                <c:pt idx="62">
                  <c:v> 100CysH</c:v>
                </c:pt>
                <c:pt idx="63">
                  <c:v> 101PheH</c:v>
                </c:pt>
                <c:pt idx="64">
                  <c:v> 102PheH</c:v>
                </c:pt>
                <c:pt idx="65">
                  <c:v> 103PheH</c:v>
                </c:pt>
                <c:pt idx="66">
                  <c:v> 104GluH</c:v>
                </c:pt>
                <c:pt idx="67">
                  <c:v> 105ArgH</c:v>
                </c:pt>
                <c:pt idx="68">
                  <c:v> 106LeuH</c:v>
                </c:pt>
                <c:pt idx="69">
                  <c:v> 107GluH</c:v>
                </c:pt>
                <c:pt idx="70">
                  <c:v> 108SerH</c:v>
                </c:pt>
                <c:pt idx="71">
                  <c:v> 110AsnH</c:v>
                </c:pt>
                <c:pt idx="72">
                  <c:v> 111TyrH</c:v>
                </c:pt>
                <c:pt idx="73">
                  <c:v> 113ThrH</c:v>
                </c:pt>
                <c:pt idx="74">
                  <c:v> 114TyrH</c:v>
                </c:pt>
                <c:pt idx="75">
                  <c:v> 115ArgH</c:v>
                </c:pt>
                <c:pt idx="76">
                  <c:v> 116SerH</c:v>
                </c:pt>
                <c:pt idx="77">
                  <c:v> 118LysH</c:v>
                </c:pt>
                <c:pt idx="78">
                  <c:v> 119TyrH</c:v>
                </c:pt>
                <c:pt idx="79">
                  <c:v> 120ThrH</c:v>
                </c:pt>
                <c:pt idx="80">
                  <c:v> 124ValH</c:v>
                </c:pt>
                <c:pt idx="81">
                  <c:v> 125AlaH</c:v>
                </c:pt>
                <c:pt idx="82">
                  <c:v> 126LeuH</c:v>
                </c:pt>
                <c:pt idx="83">
                  <c:v> 127LysH</c:v>
                </c:pt>
                <c:pt idx="84">
                  <c:v> 129ThrH</c:v>
                </c:pt>
                <c:pt idx="85">
                  <c:v> 130Gly</c:v>
                </c:pt>
                <c:pt idx="86">
                  <c:v> 131GlnH</c:v>
                </c:pt>
                <c:pt idx="87">
                  <c:v> 132TyrH</c:v>
                </c:pt>
                <c:pt idx="88">
                  <c:v> 133LysH</c:v>
                </c:pt>
                <c:pt idx="89">
                  <c:v> 134LeuH</c:v>
                </c:pt>
                <c:pt idx="90">
                  <c:v> 135GlyH</c:v>
                </c:pt>
                <c:pt idx="91">
                  <c:v> 136SerH</c:v>
                </c:pt>
                <c:pt idx="92">
                  <c:v> 137LysH</c:v>
                </c:pt>
                <c:pt idx="93">
                  <c:v> 142GlnH</c:v>
                </c:pt>
                <c:pt idx="94">
                  <c:v> 144AlaH</c:v>
                </c:pt>
                <c:pt idx="95">
                  <c:v> 145IleH</c:v>
                </c:pt>
                <c:pt idx="96">
                  <c:v> 146LeuH</c:v>
                </c:pt>
                <c:pt idx="97">
                  <c:v> 147PheH</c:v>
                </c:pt>
                <c:pt idx="98">
                  <c:v> 148LeuH</c:v>
                </c:pt>
                <c:pt idx="99">
                  <c:v> 150MetH</c:v>
                </c:pt>
                <c:pt idx="100">
                  <c:v> 152AlaH</c:v>
                </c:pt>
                <c:pt idx="101">
                  <c:v> 154SerH</c:v>
                </c:pt>
              </c:strCache>
            </c:strRef>
          </c:cat>
          <c:val>
            <c:numRef>
              <c:f>'Fig.1-HSQC'!$I$4:$I$105</c:f>
              <c:numCache>
                <c:formatCode>General</c:formatCode>
                <c:ptCount val="102"/>
                <c:pt idx="0">
                  <c:v>0.00206618585804955</c:v>
                </c:pt>
                <c:pt idx="1">
                  <c:v>0.00255211916845633</c:v>
                </c:pt>
                <c:pt idx="2">
                  <c:v>0.00326150367928631</c:v>
                </c:pt>
                <c:pt idx="3">
                  <c:v>0.0</c:v>
                </c:pt>
                <c:pt idx="4">
                  <c:v>0.0</c:v>
                </c:pt>
                <c:pt idx="5">
                  <c:v>0.0</c:v>
                </c:pt>
                <c:pt idx="6">
                  <c:v>0.00243688838480631</c:v>
                </c:pt>
                <c:pt idx="7">
                  <c:v>0.0</c:v>
                </c:pt>
                <c:pt idx="8">
                  <c:v>0.0175561890013194</c:v>
                </c:pt>
                <c:pt idx="9">
                  <c:v>0.010498315341045</c:v>
                </c:pt>
                <c:pt idx="10">
                  <c:v>0.0222077990861322</c:v>
                </c:pt>
                <c:pt idx="11">
                  <c:v>0.0</c:v>
                </c:pt>
                <c:pt idx="12">
                  <c:v>0.0552456684478513</c:v>
                </c:pt>
                <c:pt idx="13">
                  <c:v>0.000819664718041828</c:v>
                </c:pt>
                <c:pt idx="14">
                  <c:v>0.167952050169087</c:v>
                </c:pt>
                <c:pt idx="15">
                  <c:v>0.114840191232208</c:v>
                </c:pt>
                <c:pt idx="16">
                  <c:v>0.0360589606374079</c:v>
                </c:pt>
                <c:pt idx="17">
                  <c:v>0.0289007818276601</c:v>
                </c:pt>
                <c:pt idx="18">
                  <c:v>0.00433108603585809</c:v>
                </c:pt>
                <c:pt idx="19">
                  <c:v>0.00297008522605082</c:v>
                </c:pt>
                <c:pt idx="20">
                  <c:v>0.0365448521716812</c:v>
                </c:pt>
                <c:pt idx="21">
                  <c:v>0.00551406610406665</c:v>
                </c:pt>
                <c:pt idx="22">
                  <c:v>0.031612295270196</c:v>
                </c:pt>
                <c:pt idx="23">
                  <c:v>0.110779525284458</c:v>
                </c:pt>
                <c:pt idx="24">
                  <c:v>0.0116951360081893</c:v>
                </c:pt>
                <c:pt idx="25">
                  <c:v>0.041789283078919</c:v>
                </c:pt>
                <c:pt idx="26">
                  <c:v>0.0157656448092055</c:v>
                </c:pt>
                <c:pt idx="27">
                  <c:v>0.0175127416542935</c:v>
                </c:pt>
                <c:pt idx="28">
                  <c:v>0.013714624639414</c:v>
                </c:pt>
                <c:pt idx="29">
                  <c:v>0.00865682749337211</c:v>
                </c:pt>
                <c:pt idx="30">
                  <c:v>0.0248735797383503</c:v>
                </c:pt>
                <c:pt idx="31">
                  <c:v>0.00779412862352049</c:v>
                </c:pt>
                <c:pt idx="32">
                  <c:v>0.00287461480028205</c:v>
                </c:pt>
                <c:pt idx="33">
                  <c:v>0.00960964536286503</c:v>
                </c:pt>
                <c:pt idx="34">
                  <c:v>0.0208296819226795</c:v>
                </c:pt>
                <c:pt idx="35">
                  <c:v>0.0166339569856394</c:v>
                </c:pt>
                <c:pt idx="36">
                  <c:v>0.0</c:v>
                </c:pt>
                <c:pt idx="37">
                  <c:v>0.00612955137020734</c:v>
                </c:pt>
                <c:pt idx="38">
                  <c:v>0.0114051779468805</c:v>
                </c:pt>
                <c:pt idx="39">
                  <c:v>0.012997532467742</c:v>
                </c:pt>
                <c:pt idx="40">
                  <c:v>0.0151861002317896</c:v>
                </c:pt>
                <c:pt idx="41">
                  <c:v>0.0074081414842046</c:v>
                </c:pt>
                <c:pt idx="42">
                  <c:v>0.0216683021023786</c:v>
                </c:pt>
                <c:pt idx="43">
                  <c:v>0.00381445045189979</c:v>
                </c:pt>
                <c:pt idx="44">
                  <c:v>0.00781968939600495</c:v>
                </c:pt>
                <c:pt idx="45">
                  <c:v>0.00284431753677297</c:v>
                </c:pt>
                <c:pt idx="46">
                  <c:v>0.00345009057852062</c:v>
                </c:pt>
                <c:pt idx="47">
                  <c:v>0.0108837171958852</c:v>
                </c:pt>
                <c:pt idx="48">
                  <c:v>0.0284572517295678</c:v>
                </c:pt>
                <c:pt idx="49">
                  <c:v>0.0094657621061381</c:v>
                </c:pt>
                <c:pt idx="50">
                  <c:v>0.00224134691647731</c:v>
                </c:pt>
                <c:pt idx="51">
                  <c:v>0.0266201595787843</c:v>
                </c:pt>
                <c:pt idx="52">
                  <c:v>0.0175513144878097</c:v>
                </c:pt>
                <c:pt idx="53">
                  <c:v>0.0263505908093155</c:v>
                </c:pt>
                <c:pt idx="54">
                  <c:v>0.0432562738686539</c:v>
                </c:pt>
                <c:pt idx="55">
                  <c:v>0.00614919710206094</c:v>
                </c:pt>
                <c:pt idx="56">
                  <c:v>0.0175694273099614</c:v>
                </c:pt>
                <c:pt idx="57">
                  <c:v>0.0380396570206672</c:v>
                </c:pt>
                <c:pt idx="58">
                  <c:v>0.0428323732736111</c:v>
                </c:pt>
                <c:pt idx="59">
                  <c:v>0.00390925443659034</c:v>
                </c:pt>
                <c:pt idx="60">
                  <c:v>0.0101088132958326</c:v>
                </c:pt>
                <c:pt idx="61">
                  <c:v>0.0131164405327811</c:v>
                </c:pt>
                <c:pt idx="62">
                  <c:v>0.0214574530233667</c:v>
                </c:pt>
                <c:pt idx="63">
                  <c:v>0.0212573175694868</c:v>
                </c:pt>
                <c:pt idx="64">
                  <c:v>0.0145930380747128</c:v>
                </c:pt>
                <c:pt idx="65">
                  <c:v>0.0296516257606562</c:v>
                </c:pt>
                <c:pt idx="66">
                  <c:v>0.00399129706361171</c:v>
                </c:pt>
                <c:pt idx="67">
                  <c:v>0.029597151281839</c:v>
                </c:pt>
                <c:pt idx="68">
                  <c:v>0.0113884415527339</c:v>
                </c:pt>
                <c:pt idx="69">
                  <c:v>0.0216674676935284</c:v>
                </c:pt>
                <c:pt idx="70">
                  <c:v>0.0</c:v>
                </c:pt>
                <c:pt idx="71">
                  <c:v>0.0197608251915244</c:v>
                </c:pt>
                <c:pt idx="72">
                  <c:v>0.0192850932328572</c:v>
                </c:pt>
                <c:pt idx="73">
                  <c:v>0.0219838344244122</c:v>
                </c:pt>
                <c:pt idx="74">
                  <c:v>0.0519601455348217</c:v>
                </c:pt>
                <c:pt idx="75">
                  <c:v>0.0556439608785196</c:v>
                </c:pt>
                <c:pt idx="76">
                  <c:v>0.0496348286211413</c:v>
                </c:pt>
                <c:pt idx="77">
                  <c:v>0.00281911759243862</c:v>
                </c:pt>
                <c:pt idx="78">
                  <c:v>0.00934630199597651</c:v>
                </c:pt>
                <c:pt idx="79">
                  <c:v>0.0372997301900426</c:v>
                </c:pt>
                <c:pt idx="80">
                  <c:v>0.036000391511761</c:v>
                </c:pt>
                <c:pt idx="81">
                  <c:v>0.0514844194781304</c:v>
                </c:pt>
                <c:pt idx="82">
                  <c:v>0.0666945299406178</c:v>
                </c:pt>
                <c:pt idx="83">
                  <c:v>0.129460922215934</c:v>
                </c:pt>
                <c:pt idx="84">
                  <c:v>0.0236005010328163</c:v>
                </c:pt>
                <c:pt idx="85">
                  <c:v>0.359991124890601</c:v>
                </c:pt>
                <c:pt idx="86">
                  <c:v>0.058728008907591</c:v>
                </c:pt>
                <c:pt idx="87">
                  <c:v>0.251635840094868</c:v>
                </c:pt>
                <c:pt idx="88">
                  <c:v>0.161007046929629</c:v>
                </c:pt>
                <c:pt idx="89">
                  <c:v>0.133957746084353</c:v>
                </c:pt>
                <c:pt idx="90">
                  <c:v>0.066916298464948</c:v>
                </c:pt>
                <c:pt idx="91">
                  <c:v>0.0454984680209119</c:v>
                </c:pt>
                <c:pt idx="92">
                  <c:v>0.0346468047913507</c:v>
                </c:pt>
                <c:pt idx="93">
                  <c:v>0.0752749075123988</c:v>
                </c:pt>
                <c:pt idx="94">
                  <c:v>0.0</c:v>
                </c:pt>
                <c:pt idx="95">
                  <c:v>0.124472105558836</c:v>
                </c:pt>
                <c:pt idx="96">
                  <c:v>0.0955829015684816</c:v>
                </c:pt>
                <c:pt idx="97">
                  <c:v>0.0287202712426277</c:v>
                </c:pt>
                <c:pt idx="98">
                  <c:v>0.0355224179955416</c:v>
                </c:pt>
                <c:pt idx="99">
                  <c:v>0.0254792778596653</c:v>
                </c:pt>
                <c:pt idx="100">
                  <c:v>0.0</c:v>
                </c:pt>
                <c:pt idx="101">
                  <c:v>0.0235159029648019</c:v>
                </c:pt>
              </c:numCache>
            </c:numRef>
          </c:val>
        </c:ser>
        <c:dLbls>
          <c:showLegendKey val="0"/>
          <c:showVal val="0"/>
          <c:showCatName val="0"/>
          <c:showSerName val="0"/>
          <c:showPercent val="0"/>
          <c:showBubbleSize val="0"/>
        </c:dLbls>
        <c:gapWidth val="150"/>
        <c:axId val="2046320520"/>
        <c:axId val="-2109077512"/>
      </c:barChart>
      <c:catAx>
        <c:axId val="2046320520"/>
        <c:scaling>
          <c:orientation val="minMax"/>
        </c:scaling>
        <c:delete val="0"/>
        <c:axPos val="b"/>
        <c:majorTickMark val="out"/>
        <c:minorTickMark val="none"/>
        <c:tickLblPos val="nextTo"/>
        <c:crossAx val="-2109077512"/>
        <c:crosses val="autoZero"/>
        <c:auto val="1"/>
        <c:lblAlgn val="ctr"/>
        <c:lblOffset val="100"/>
        <c:noMultiLvlLbl val="0"/>
      </c:catAx>
      <c:valAx>
        <c:axId val="-2109077512"/>
        <c:scaling>
          <c:orientation val="minMax"/>
        </c:scaling>
        <c:delete val="0"/>
        <c:axPos val="l"/>
        <c:majorGridlines/>
        <c:numFmt formatCode="General" sourceLinked="1"/>
        <c:majorTickMark val="out"/>
        <c:minorTickMark val="none"/>
        <c:tickLblPos val="nextTo"/>
        <c:crossAx val="2046320520"/>
        <c:crosses val="autoZero"/>
        <c:crossBetween val="between"/>
      </c:valAx>
    </c:plotArea>
    <c:plotVisOnly val="1"/>
    <c:dispBlanksAs val="gap"/>
    <c:showDLblsOverMax val="0"/>
  </c:chart>
  <c:printSettings>
    <c:headerFooter/>
    <c:pageMargins b="0.787401575" l="0.7" r="0.7" t="0.7874015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de-DE" sz="1200" b="1" i="0" baseline="0">
                <a:effectLst/>
              </a:rPr>
              <a:t>heparin disaccharide titration </a:t>
            </a:r>
            <a:endParaRPr lang="de-DE" sz="1200">
              <a:effectLst/>
            </a:endParaRPr>
          </a:p>
        </c:rich>
      </c:tx>
      <c:layout/>
      <c:overlay val="0"/>
    </c:title>
    <c:autoTitleDeleted val="0"/>
    <c:plotArea>
      <c:layout/>
      <c:barChart>
        <c:barDir val="col"/>
        <c:grouping val="clustered"/>
        <c:varyColors val="0"/>
        <c:ser>
          <c:idx val="0"/>
          <c:order val="0"/>
          <c:tx>
            <c:strRef>
              <c:f>'Fig.1-HSQC'!$S$3</c:f>
              <c:strCache>
                <c:ptCount val="1"/>
                <c:pt idx="0">
                  <c:v>Dd [ppm]</c:v>
                </c:pt>
              </c:strCache>
            </c:strRef>
          </c:tx>
          <c:invertIfNegative val="0"/>
          <c:cat>
            <c:strRef>
              <c:f>'Fig.1-HSQC'!$K$4:$K$105</c:f>
              <c:strCache>
                <c:ptCount val="102"/>
                <c:pt idx="0">
                  <c:v> 8LeuH</c:v>
                </c:pt>
                <c:pt idx="1">
                  <c:v> 10AlaH</c:v>
                </c:pt>
                <c:pt idx="2">
                  <c:v> 14AspH</c:v>
                </c:pt>
                <c:pt idx="3">
                  <c:v> 15GlyH</c:v>
                </c:pt>
                <c:pt idx="4">
                  <c:v> 17SerH</c:v>
                </c:pt>
                <c:pt idx="5">
                  <c:v> 18GlyH</c:v>
                </c:pt>
                <c:pt idx="6">
                  <c:v> 19AlaH</c:v>
                </c:pt>
                <c:pt idx="7">
                  <c:v> 26LysH</c:v>
                </c:pt>
                <c:pt idx="8">
                  <c:v> 29LysH</c:v>
                </c:pt>
                <c:pt idx="9">
                  <c:v> 30ArgH</c:v>
                </c:pt>
                <c:pt idx="10">
                  <c:v> 31LeuH</c:v>
                </c:pt>
                <c:pt idx="11">
                  <c:v> 32TyrH</c:v>
                </c:pt>
                <c:pt idx="12">
                  <c:v> 33CysH</c:v>
                </c:pt>
                <c:pt idx="13">
                  <c:v> 34LysH</c:v>
                </c:pt>
                <c:pt idx="14">
                  <c:v> 35AsnH</c:v>
                </c:pt>
                <c:pt idx="15">
                  <c:v> 36GlyH</c:v>
                </c:pt>
                <c:pt idx="16">
                  <c:v> 37GlyH</c:v>
                </c:pt>
                <c:pt idx="17">
                  <c:v> 38PheH</c:v>
                </c:pt>
                <c:pt idx="18">
                  <c:v> 39PheH</c:v>
                </c:pt>
                <c:pt idx="19">
                  <c:v> 40LeuH</c:v>
                </c:pt>
                <c:pt idx="20">
                  <c:v> 41ArgH</c:v>
                </c:pt>
                <c:pt idx="21">
                  <c:v> 46GlyH</c:v>
                </c:pt>
                <c:pt idx="22">
                  <c:v> 49AspH</c:v>
                </c:pt>
                <c:pt idx="23">
                  <c:v> 50GlyH</c:v>
                </c:pt>
                <c:pt idx="24">
                  <c:v> 51ValH</c:v>
                </c:pt>
                <c:pt idx="25">
                  <c:v> 52ArgH</c:v>
                </c:pt>
                <c:pt idx="26">
                  <c:v> 53GluH</c:v>
                </c:pt>
                <c:pt idx="27">
                  <c:v> 54LysH</c:v>
                </c:pt>
                <c:pt idx="28">
                  <c:v> 55SerH</c:v>
                </c:pt>
                <c:pt idx="29">
                  <c:v> 56AspH</c:v>
                </c:pt>
                <c:pt idx="30">
                  <c:v> 58HisH</c:v>
                </c:pt>
                <c:pt idx="31">
                  <c:v> 59IleH</c:v>
                </c:pt>
                <c:pt idx="32">
                  <c:v> 60LysH</c:v>
                </c:pt>
                <c:pt idx="33">
                  <c:v> 61LeuH</c:v>
                </c:pt>
                <c:pt idx="34">
                  <c:v> 62GlnH</c:v>
                </c:pt>
                <c:pt idx="35">
                  <c:v> 63LeuH</c:v>
                </c:pt>
                <c:pt idx="36">
                  <c:v> 65AlaH</c:v>
                </c:pt>
                <c:pt idx="37">
                  <c:v> 66GluH</c:v>
                </c:pt>
                <c:pt idx="38">
                  <c:v> 67GluH</c:v>
                </c:pt>
                <c:pt idx="39">
                  <c:v> 70ValH</c:v>
                </c:pt>
                <c:pt idx="40">
                  <c:v> 71ValH</c:v>
                </c:pt>
                <c:pt idx="41">
                  <c:v> 73IleH</c:v>
                </c:pt>
                <c:pt idx="42">
                  <c:v> 74LysH</c:v>
                </c:pt>
                <c:pt idx="43">
                  <c:v> 75GlyH</c:v>
                </c:pt>
                <c:pt idx="44">
                  <c:v> 76ValH</c:v>
                </c:pt>
                <c:pt idx="45">
                  <c:v> 77SerH</c:v>
                </c:pt>
                <c:pt idx="46">
                  <c:v> 80ArgH</c:v>
                </c:pt>
                <c:pt idx="47">
                  <c:v> 81TyrH</c:v>
                </c:pt>
                <c:pt idx="48">
                  <c:v> 82LeuH</c:v>
                </c:pt>
                <c:pt idx="49">
                  <c:v> 83AlaH</c:v>
                </c:pt>
                <c:pt idx="50">
                  <c:v> 84MetH</c:v>
                </c:pt>
                <c:pt idx="51">
                  <c:v> 85LysH</c:v>
                </c:pt>
                <c:pt idx="52">
                  <c:v> 86GluH</c:v>
                </c:pt>
                <c:pt idx="53">
                  <c:v> 88GlyH</c:v>
                </c:pt>
                <c:pt idx="54">
                  <c:v> 89ArgH</c:v>
                </c:pt>
                <c:pt idx="55">
                  <c:v> 92AlaH</c:v>
                </c:pt>
                <c:pt idx="56">
                  <c:v> 93SerH</c:v>
                </c:pt>
                <c:pt idx="57">
                  <c:v> 95SerH</c:v>
                </c:pt>
                <c:pt idx="58">
                  <c:v> 96ValH</c:v>
                </c:pt>
                <c:pt idx="59">
                  <c:v> 97ThrH</c:v>
                </c:pt>
                <c:pt idx="60">
                  <c:v> 98AspH</c:v>
                </c:pt>
                <c:pt idx="61">
                  <c:v> 99GluH</c:v>
                </c:pt>
                <c:pt idx="62">
                  <c:v> 100CysH</c:v>
                </c:pt>
                <c:pt idx="63">
                  <c:v> 101PheH</c:v>
                </c:pt>
                <c:pt idx="64">
                  <c:v> 102PheH</c:v>
                </c:pt>
                <c:pt idx="65">
                  <c:v> 103PheH</c:v>
                </c:pt>
                <c:pt idx="66">
                  <c:v> 104GluH</c:v>
                </c:pt>
                <c:pt idx="67">
                  <c:v> 105ArgH</c:v>
                </c:pt>
                <c:pt idx="68">
                  <c:v> 106LeuH</c:v>
                </c:pt>
                <c:pt idx="69">
                  <c:v> 107GluH</c:v>
                </c:pt>
                <c:pt idx="70">
                  <c:v> 108SerH</c:v>
                </c:pt>
                <c:pt idx="71">
                  <c:v> 110AsnH</c:v>
                </c:pt>
                <c:pt idx="72">
                  <c:v> 111TyrH</c:v>
                </c:pt>
                <c:pt idx="73">
                  <c:v> 113ThrH</c:v>
                </c:pt>
                <c:pt idx="74">
                  <c:v> 114TyrH</c:v>
                </c:pt>
                <c:pt idx="75">
                  <c:v> 115ArgH</c:v>
                </c:pt>
                <c:pt idx="76">
                  <c:v> 116SerH</c:v>
                </c:pt>
                <c:pt idx="77">
                  <c:v> 118LysH</c:v>
                </c:pt>
                <c:pt idx="78">
                  <c:v> 119TyrH</c:v>
                </c:pt>
                <c:pt idx="79">
                  <c:v> 120ThrH</c:v>
                </c:pt>
                <c:pt idx="80">
                  <c:v> 124ValH</c:v>
                </c:pt>
                <c:pt idx="81">
                  <c:v> 125AlaH</c:v>
                </c:pt>
                <c:pt idx="82">
                  <c:v> 126LeuH</c:v>
                </c:pt>
                <c:pt idx="83">
                  <c:v> 127LysH</c:v>
                </c:pt>
                <c:pt idx="84">
                  <c:v> 129ThrH</c:v>
                </c:pt>
                <c:pt idx="85">
                  <c:v> 130Gly</c:v>
                </c:pt>
                <c:pt idx="86">
                  <c:v> 131GlnH</c:v>
                </c:pt>
                <c:pt idx="87">
                  <c:v> 132TyrH</c:v>
                </c:pt>
                <c:pt idx="88">
                  <c:v> 133LysH</c:v>
                </c:pt>
                <c:pt idx="89">
                  <c:v> 134LeuH</c:v>
                </c:pt>
                <c:pt idx="90">
                  <c:v> 135GlyH</c:v>
                </c:pt>
                <c:pt idx="91">
                  <c:v> 136SerH</c:v>
                </c:pt>
                <c:pt idx="92">
                  <c:v> 137LysH</c:v>
                </c:pt>
                <c:pt idx="93">
                  <c:v> 142GlnH</c:v>
                </c:pt>
                <c:pt idx="94">
                  <c:v> 144AlaH</c:v>
                </c:pt>
                <c:pt idx="95">
                  <c:v> 145IleH</c:v>
                </c:pt>
                <c:pt idx="96">
                  <c:v> 146LeuH</c:v>
                </c:pt>
                <c:pt idx="97">
                  <c:v> 147PheH</c:v>
                </c:pt>
                <c:pt idx="98">
                  <c:v> 148LeuH</c:v>
                </c:pt>
                <c:pt idx="99">
                  <c:v> 150MetH</c:v>
                </c:pt>
                <c:pt idx="100">
                  <c:v> 152AlaH</c:v>
                </c:pt>
                <c:pt idx="101">
                  <c:v> 154SerH</c:v>
                </c:pt>
              </c:strCache>
            </c:strRef>
          </c:cat>
          <c:val>
            <c:numRef>
              <c:f>'Fig.1-HSQC'!$S$4:$S$105</c:f>
              <c:numCache>
                <c:formatCode>General</c:formatCode>
                <c:ptCount val="102"/>
                <c:pt idx="0">
                  <c:v>0.00742148504343852</c:v>
                </c:pt>
                <c:pt idx="1">
                  <c:v>0.0048742277337029</c:v>
                </c:pt>
                <c:pt idx="2">
                  <c:v>0.005003992006388</c:v>
                </c:pt>
                <c:pt idx="3">
                  <c:v>0.0214585740963844</c:v>
                </c:pt>
                <c:pt idx="4">
                  <c:v>0.0</c:v>
                </c:pt>
                <c:pt idx="5">
                  <c:v>0.0</c:v>
                </c:pt>
                <c:pt idx="6">
                  <c:v>0.0120305905507592</c:v>
                </c:pt>
                <c:pt idx="7">
                  <c:v>0.0</c:v>
                </c:pt>
                <c:pt idx="8">
                  <c:v>0.00539295431558618</c:v>
                </c:pt>
                <c:pt idx="9">
                  <c:v>0.0111335820381401</c:v>
                </c:pt>
                <c:pt idx="10">
                  <c:v>0.0238166908333204</c:v>
                </c:pt>
                <c:pt idx="11">
                  <c:v>0.00760739194796704</c:v>
                </c:pt>
                <c:pt idx="12">
                  <c:v>0.0147684683024324</c:v>
                </c:pt>
                <c:pt idx="13">
                  <c:v>0.0121115796244741</c:v>
                </c:pt>
                <c:pt idx="14">
                  <c:v>0.0179740944208616</c:v>
                </c:pt>
                <c:pt idx="15">
                  <c:v>0.0385348443651984</c:v>
                </c:pt>
                <c:pt idx="16">
                  <c:v>0.00966000291148989</c:v>
                </c:pt>
                <c:pt idx="17">
                  <c:v>0.00217009729044586</c:v>
                </c:pt>
                <c:pt idx="18">
                  <c:v>0.0221509097104391</c:v>
                </c:pt>
                <c:pt idx="19">
                  <c:v>0.00581260492378448</c:v>
                </c:pt>
                <c:pt idx="20">
                  <c:v>0.0102961434649102</c:v>
                </c:pt>
                <c:pt idx="21">
                  <c:v>0.00293757761599532</c:v>
                </c:pt>
                <c:pt idx="22">
                  <c:v>0.0123631466868258</c:v>
                </c:pt>
                <c:pt idx="23">
                  <c:v>0.00629714864045677</c:v>
                </c:pt>
                <c:pt idx="24">
                  <c:v>0.00891391161331642</c:v>
                </c:pt>
                <c:pt idx="25">
                  <c:v>0.0211278608062915</c:v>
                </c:pt>
                <c:pt idx="26">
                  <c:v>0.0166175774708586</c:v>
                </c:pt>
                <c:pt idx="27">
                  <c:v>0.0164484416359125</c:v>
                </c:pt>
                <c:pt idx="28">
                  <c:v>0.020231800272097</c:v>
                </c:pt>
                <c:pt idx="29">
                  <c:v>0.0137459562144657</c:v>
                </c:pt>
                <c:pt idx="30">
                  <c:v>0.0294727840558038</c:v>
                </c:pt>
                <c:pt idx="31">
                  <c:v>0.0104509616782374</c:v>
                </c:pt>
                <c:pt idx="32">
                  <c:v>0.00698276537268674</c:v>
                </c:pt>
                <c:pt idx="33">
                  <c:v>0.01205220411377</c:v>
                </c:pt>
                <c:pt idx="34">
                  <c:v>0.00721213992168792</c:v>
                </c:pt>
                <c:pt idx="35">
                  <c:v>0.0100294058149033</c:v>
                </c:pt>
                <c:pt idx="36">
                  <c:v>0.014993624678508</c:v>
                </c:pt>
                <c:pt idx="37">
                  <c:v>0.0209488245553292</c:v>
                </c:pt>
                <c:pt idx="38">
                  <c:v>0.00933609532941857</c:v>
                </c:pt>
                <c:pt idx="39">
                  <c:v>0.0114327101883159</c:v>
                </c:pt>
                <c:pt idx="40">
                  <c:v>0.0165084396900509</c:v>
                </c:pt>
                <c:pt idx="41">
                  <c:v>0.0128854649217624</c:v>
                </c:pt>
                <c:pt idx="42">
                  <c:v>0.00813139969500786</c:v>
                </c:pt>
                <c:pt idx="43">
                  <c:v>0.00707446994480886</c:v>
                </c:pt>
                <c:pt idx="44">
                  <c:v>0.0107573466175444</c:v>
                </c:pt>
                <c:pt idx="45">
                  <c:v>0.00726497357187217</c:v>
                </c:pt>
                <c:pt idx="46">
                  <c:v>0.0044369504166713</c:v>
                </c:pt>
                <c:pt idx="47">
                  <c:v>0.0135744189654661</c:v>
                </c:pt>
                <c:pt idx="48">
                  <c:v>0.0109677204673548</c:v>
                </c:pt>
                <c:pt idx="49">
                  <c:v>0.0160777316808062</c:v>
                </c:pt>
                <c:pt idx="50">
                  <c:v>0.00798149498840967</c:v>
                </c:pt>
                <c:pt idx="51">
                  <c:v>0.0261049857737926</c:v>
                </c:pt>
                <c:pt idx="52">
                  <c:v>0.014356437240835</c:v>
                </c:pt>
                <c:pt idx="53">
                  <c:v>0.00885901813125972</c:v>
                </c:pt>
                <c:pt idx="54">
                  <c:v>0.0144719465173144</c:v>
                </c:pt>
                <c:pt idx="55">
                  <c:v>0.0159180012014706</c:v>
                </c:pt>
                <c:pt idx="56">
                  <c:v>0.00809001384423912</c:v>
                </c:pt>
                <c:pt idx="57">
                  <c:v>0.0216951888906276</c:v>
                </c:pt>
                <c:pt idx="58">
                  <c:v>0.00605049107511064</c:v>
                </c:pt>
                <c:pt idx="59">
                  <c:v>0.0137753867822294</c:v>
                </c:pt>
                <c:pt idx="60">
                  <c:v>0.00543159175564629</c:v>
                </c:pt>
                <c:pt idx="61">
                  <c:v>0.00804339132455985</c:v>
                </c:pt>
                <c:pt idx="62">
                  <c:v>0.0149083983378497</c:v>
                </c:pt>
                <c:pt idx="63">
                  <c:v>0.00454653607156072</c:v>
                </c:pt>
                <c:pt idx="64">
                  <c:v>0.00549610155019068</c:v>
                </c:pt>
                <c:pt idx="65">
                  <c:v>0.00681196375871073</c:v>
                </c:pt>
                <c:pt idx="66">
                  <c:v>0.0142125448899906</c:v>
                </c:pt>
                <c:pt idx="67">
                  <c:v>0.0209906623585353</c:v>
                </c:pt>
                <c:pt idx="68">
                  <c:v>0.00230071298731468</c:v>
                </c:pt>
                <c:pt idx="69">
                  <c:v>0.0155208780759968</c:v>
                </c:pt>
                <c:pt idx="70">
                  <c:v>0.159174078671748</c:v>
                </c:pt>
                <c:pt idx="71">
                  <c:v>0.0159245614146816</c:v>
                </c:pt>
                <c:pt idx="72">
                  <c:v>0.00151096996991944</c:v>
                </c:pt>
                <c:pt idx="73">
                  <c:v>0.00623439299370809</c:v>
                </c:pt>
                <c:pt idx="74">
                  <c:v>0.0257911628324498</c:v>
                </c:pt>
                <c:pt idx="75">
                  <c:v>0.0183397442798426</c:v>
                </c:pt>
                <c:pt idx="76">
                  <c:v>0.00254518373600057</c:v>
                </c:pt>
                <c:pt idx="77">
                  <c:v>0.0093333648808991</c:v>
                </c:pt>
                <c:pt idx="78">
                  <c:v>0.0149526332881529</c:v>
                </c:pt>
                <c:pt idx="79">
                  <c:v>0.0247969865558301</c:v>
                </c:pt>
                <c:pt idx="80">
                  <c:v>0.00968002975201985</c:v>
                </c:pt>
                <c:pt idx="81">
                  <c:v>0.023447208874406</c:v>
                </c:pt>
                <c:pt idx="82">
                  <c:v>0.0270957150164016</c:v>
                </c:pt>
                <c:pt idx="83">
                  <c:v>0.0113219896771733</c:v>
                </c:pt>
                <c:pt idx="84">
                  <c:v>0.0193752756432001</c:v>
                </c:pt>
                <c:pt idx="85">
                  <c:v>0.0407605507813615</c:v>
                </c:pt>
                <c:pt idx="86">
                  <c:v>0.00248155802873962</c:v>
                </c:pt>
                <c:pt idx="87">
                  <c:v>0.00353840486660424</c:v>
                </c:pt>
                <c:pt idx="88">
                  <c:v>0.00806208423734154</c:v>
                </c:pt>
                <c:pt idx="89">
                  <c:v>0.0518485402904454</c:v>
                </c:pt>
                <c:pt idx="90">
                  <c:v>0.0192844312594394</c:v>
                </c:pt>
                <c:pt idx="91">
                  <c:v>0.0244855016080939</c:v>
                </c:pt>
                <c:pt idx="92">
                  <c:v>0.00504015180823032</c:v>
                </c:pt>
                <c:pt idx="93">
                  <c:v>0.00576726991305381</c:v>
                </c:pt>
                <c:pt idx="94">
                  <c:v>0.0305057584072255</c:v>
                </c:pt>
                <c:pt idx="95">
                  <c:v>0.0462088900781003</c:v>
                </c:pt>
                <c:pt idx="96">
                  <c:v>0.0173989143411308</c:v>
                </c:pt>
                <c:pt idx="97">
                  <c:v>0.0136964603091462</c:v>
                </c:pt>
                <c:pt idx="98">
                  <c:v>0.0378834001410908</c:v>
                </c:pt>
                <c:pt idx="99">
                  <c:v>0.0260855256847561</c:v>
                </c:pt>
                <c:pt idx="100">
                  <c:v>0.0</c:v>
                </c:pt>
                <c:pt idx="101">
                  <c:v>0.0261804877914827</c:v>
                </c:pt>
              </c:numCache>
            </c:numRef>
          </c:val>
        </c:ser>
        <c:dLbls>
          <c:showLegendKey val="0"/>
          <c:showVal val="0"/>
          <c:showCatName val="0"/>
          <c:showSerName val="0"/>
          <c:showPercent val="0"/>
          <c:showBubbleSize val="0"/>
        </c:dLbls>
        <c:gapWidth val="150"/>
        <c:axId val="-2109434936"/>
        <c:axId val="-2109437896"/>
      </c:barChart>
      <c:catAx>
        <c:axId val="-2109434936"/>
        <c:scaling>
          <c:orientation val="minMax"/>
        </c:scaling>
        <c:delete val="0"/>
        <c:axPos val="b"/>
        <c:majorTickMark val="out"/>
        <c:minorTickMark val="none"/>
        <c:tickLblPos val="nextTo"/>
        <c:crossAx val="-2109437896"/>
        <c:crosses val="autoZero"/>
        <c:auto val="1"/>
        <c:lblAlgn val="ctr"/>
        <c:lblOffset val="100"/>
        <c:noMultiLvlLbl val="0"/>
      </c:catAx>
      <c:valAx>
        <c:axId val="-2109437896"/>
        <c:scaling>
          <c:orientation val="minMax"/>
          <c:max val="0.4"/>
        </c:scaling>
        <c:delete val="0"/>
        <c:axPos val="l"/>
        <c:majorGridlines/>
        <c:numFmt formatCode="General" sourceLinked="1"/>
        <c:majorTickMark val="out"/>
        <c:minorTickMark val="none"/>
        <c:tickLblPos val="nextTo"/>
        <c:crossAx val="-2109434936"/>
        <c:crosses val="autoZero"/>
        <c:crossBetween val="between"/>
      </c:valAx>
    </c:plotArea>
    <c:plotVisOnly val="1"/>
    <c:dispBlanksAs val="gap"/>
    <c:showDLblsOverMax val="0"/>
  </c:chart>
  <c:printSettings>
    <c:headerFooter/>
    <c:pageMargins b="0.787401575" l="0.7" r="0.7" t="0.7874015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de-DE" sz="1200" b="1" i="0" baseline="0">
                <a:effectLst/>
              </a:rPr>
              <a:t>I</a:t>
            </a:r>
            <a:r>
              <a:rPr lang="de-DE" sz="1200" b="1" i="0" u="none" strike="noStrike" baseline="0">
                <a:effectLst/>
              </a:rPr>
              <a:t>(1,4,5)P</a:t>
            </a:r>
            <a:r>
              <a:rPr lang="de-DE" sz="1200" b="1" i="0" u="none" strike="noStrike" baseline="-25000">
                <a:effectLst/>
              </a:rPr>
              <a:t>3</a:t>
            </a:r>
            <a:r>
              <a:rPr lang="de-DE" sz="1200" b="1" i="0" u="none" strike="noStrike" baseline="0">
                <a:effectLst/>
              </a:rPr>
              <a:t> titration </a:t>
            </a:r>
            <a:r>
              <a:rPr lang="de-DE" sz="1200" b="1" i="0" baseline="0">
                <a:effectLst/>
              </a:rPr>
              <a:t>with pre-bound </a:t>
            </a:r>
            <a:r>
              <a:rPr lang="de-DE" sz="1200" b="1" i="0" u="none" strike="noStrike" baseline="0">
                <a:effectLst/>
              </a:rPr>
              <a:t>heparin disaccharide </a:t>
            </a:r>
            <a:endParaRPr lang="de-DE" sz="1200">
              <a:effectLst/>
            </a:endParaRPr>
          </a:p>
        </c:rich>
      </c:tx>
      <c:layout/>
      <c:overlay val="0"/>
    </c:title>
    <c:autoTitleDeleted val="0"/>
    <c:plotArea>
      <c:layout/>
      <c:barChart>
        <c:barDir val="col"/>
        <c:grouping val="clustered"/>
        <c:varyColors val="0"/>
        <c:ser>
          <c:idx val="0"/>
          <c:order val="0"/>
          <c:tx>
            <c:strRef>
              <c:f>'Fig.1-HSQC'!$AC$3</c:f>
              <c:strCache>
                <c:ptCount val="1"/>
                <c:pt idx="0">
                  <c:v>Dd [ppm]</c:v>
                </c:pt>
              </c:strCache>
            </c:strRef>
          </c:tx>
          <c:invertIfNegative val="0"/>
          <c:cat>
            <c:strRef>
              <c:f>'Fig.1-HSQC'!$U$4:$U$105</c:f>
              <c:strCache>
                <c:ptCount val="102"/>
                <c:pt idx="0">
                  <c:v> 8LeuH</c:v>
                </c:pt>
                <c:pt idx="1">
                  <c:v> 10AlaH</c:v>
                </c:pt>
                <c:pt idx="2">
                  <c:v> 14AspH</c:v>
                </c:pt>
                <c:pt idx="3">
                  <c:v> 15GlyH</c:v>
                </c:pt>
                <c:pt idx="4">
                  <c:v> 17SerH</c:v>
                </c:pt>
                <c:pt idx="5">
                  <c:v> 18GlyH</c:v>
                </c:pt>
                <c:pt idx="6">
                  <c:v> 19AlaH</c:v>
                </c:pt>
                <c:pt idx="7">
                  <c:v> 26LysH</c:v>
                </c:pt>
                <c:pt idx="8">
                  <c:v> 29LysH</c:v>
                </c:pt>
                <c:pt idx="9">
                  <c:v> 30ArgH</c:v>
                </c:pt>
                <c:pt idx="10">
                  <c:v> 31LeuH</c:v>
                </c:pt>
                <c:pt idx="11">
                  <c:v> 32TyrH</c:v>
                </c:pt>
                <c:pt idx="12">
                  <c:v> 33CysH</c:v>
                </c:pt>
                <c:pt idx="13">
                  <c:v> 34LysH</c:v>
                </c:pt>
                <c:pt idx="14">
                  <c:v> 35AsnH</c:v>
                </c:pt>
                <c:pt idx="15">
                  <c:v> 36GlyH</c:v>
                </c:pt>
                <c:pt idx="16">
                  <c:v> 37GlyH</c:v>
                </c:pt>
                <c:pt idx="17">
                  <c:v> 38PheH</c:v>
                </c:pt>
                <c:pt idx="18">
                  <c:v> 39PheH</c:v>
                </c:pt>
                <c:pt idx="19">
                  <c:v> 40LeuH</c:v>
                </c:pt>
                <c:pt idx="20">
                  <c:v> 41ArgH</c:v>
                </c:pt>
                <c:pt idx="21">
                  <c:v> 46GlyH</c:v>
                </c:pt>
                <c:pt idx="22">
                  <c:v> 49AspH</c:v>
                </c:pt>
                <c:pt idx="23">
                  <c:v> 50GlyH</c:v>
                </c:pt>
                <c:pt idx="24">
                  <c:v> 51ValH</c:v>
                </c:pt>
                <c:pt idx="25">
                  <c:v> 52ArgH</c:v>
                </c:pt>
                <c:pt idx="26">
                  <c:v> 53GluH</c:v>
                </c:pt>
                <c:pt idx="27">
                  <c:v> 54LysH</c:v>
                </c:pt>
                <c:pt idx="28">
                  <c:v> 55SerH</c:v>
                </c:pt>
                <c:pt idx="29">
                  <c:v> 56AspH</c:v>
                </c:pt>
                <c:pt idx="30">
                  <c:v> 58HisH</c:v>
                </c:pt>
                <c:pt idx="31">
                  <c:v> 59IleH</c:v>
                </c:pt>
                <c:pt idx="32">
                  <c:v> 60LysH</c:v>
                </c:pt>
                <c:pt idx="33">
                  <c:v> 61LeuH</c:v>
                </c:pt>
                <c:pt idx="34">
                  <c:v> 62GlnH</c:v>
                </c:pt>
                <c:pt idx="35">
                  <c:v> 63LeuH</c:v>
                </c:pt>
                <c:pt idx="36">
                  <c:v> 65AlaH</c:v>
                </c:pt>
                <c:pt idx="37">
                  <c:v> 66GluH</c:v>
                </c:pt>
                <c:pt idx="38">
                  <c:v> 67GluH</c:v>
                </c:pt>
                <c:pt idx="39">
                  <c:v> 70ValH</c:v>
                </c:pt>
                <c:pt idx="40">
                  <c:v> 71ValH</c:v>
                </c:pt>
                <c:pt idx="41">
                  <c:v> 73IleH</c:v>
                </c:pt>
                <c:pt idx="42">
                  <c:v> 74LysH</c:v>
                </c:pt>
                <c:pt idx="43">
                  <c:v> 75GlyH</c:v>
                </c:pt>
                <c:pt idx="44">
                  <c:v> 76ValH</c:v>
                </c:pt>
                <c:pt idx="45">
                  <c:v> 77SerH</c:v>
                </c:pt>
                <c:pt idx="46">
                  <c:v> 80ArgH</c:v>
                </c:pt>
                <c:pt idx="47">
                  <c:v> 81TyrH</c:v>
                </c:pt>
                <c:pt idx="48">
                  <c:v> 82LeuH</c:v>
                </c:pt>
                <c:pt idx="49">
                  <c:v> 83AlaH</c:v>
                </c:pt>
                <c:pt idx="50">
                  <c:v> 84MetH</c:v>
                </c:pt>
                <c:pt idx="51">
                  <c:v> 85LysH</c:v>
                </c:pt>
                <c:pt idx="52">
                  <c:v> 86GluH</c:v>
                </c:pt>
                <c:pt idx="53">
                  <c:v> 88GlyH</c:v>
                </c:pt>
                <c:pt idx="54">
                  <c:v> 89ArgH</c:v>
                </c:pt>
                <c:pt idx="55">
                  <c:v> 92AlaH</c:v>
                </c:pt>
                <c:pt idx="56">
                  <c:v> 93SerH</c:v>
                </c:pt>
                <c:pt idx="57">
                  <c:v> 95SerH</c:v>
                </c:pt>
                <c:pt idx="58">
                  <c:v> 96ValH</c:v>
                </c:pt>
                <c:pt idx="59">
                  <c:v> 97ThrH</c:v>
                </c:pt>
                <c:pt idx="60">
                  <c:v> 98AspH</c:v>
                </c:pt>
                <c:pt idx="61">
                  <c:v> 99GluH</c:v>
                </c:pt>
                <c:pt idx="62">
                  <c:v> 100CysH</c:v>
                </c:pt>
                <c:pt idx="63">
                  <c:v> 101PheH</c:v>
                </c:pt>
                <c:pt idx="64">
                  <c:v> 102PheH</c:v>
                </c:pt>
                <c:pt idx="65">
                  <c:v> 103PheH</c:v>
                </c:pt>
                <c:pt idx="66">
                  <c:v> 104GluH</c:v>
                </c:pt>
                <c:pt idx="67">
                  <c:v> 105ArgH</c:v>
                </c:pt>
                <c:pt idx="68">
                  <c:v> 106LeuH</c:v>
                </c:pt>
                <c:pt idx="69">
                  <c:v> 107GluH</c:v>
                </c:pt>
                <c:pt idx="70">
                  <c:v> 108SerH</c:v>
                </c:pt>
                <c:pt idx="71">
                  <c:v> 110AsnH</c:v>
                </c:pt>
                <c:pt idx="72">
                  <c:v> 111TyrH</c:v>
                </c:pt>
                <c:pt idx="73">
                  <c:v> 113ThrH</c:v>
                </c:pt>
                <c:pt idx="74">
                  <c:v> 114TyrH</c:v>
                </c:pt>
                <c:pt idx="75">
                  <c:v> 115ArgH</c:v>
                </c:pt>
                <c:pt idx="76">
                  <c:v> 116SerH</c:v>
                </c:pt>
                <c:pt idx="77">
                  <c:v> 118LysH</c:v>
                </c:pt>
                <c:pt idx="78">
                  <c:v> 119TyrH</c:v>
                </c:pt>
                <c:pt idx="79">
                  <c:v> 120ThrH</c:v>
                </c:pt>
                <c:pt idx="80">
                  <c:v> 124ValH</c:v>
                </c:pt>
                <c:pt idx="81">
                  <c:v> 125AlaH</c:v>
                </c:pt>
                <c:pt idx="82">
                  <c:v> 126LeuH</c:v>
                </c:pt>
                <c:pt idx="83">
                  <c:v> 127LysH</c:v>
                </c:pt>
                <c:pt idx="84">
                  <c:v> 129ThrH</c:v>
                </c:pt>
                <c:pt idx="85">
                  <c:v> 130Gly</c:v>
                </c:pt>
                <c:pt idx="86">
                  <c:v> 131GlnH</c:v>
                </c:pt>
                <c:pt idx="87">
                  <c:v> 132TyrH</c:v>
                </c:pt>
                <c:pt idx="88">
                  <c:v> 133LysH</c:v>
                </c:pt>
                <c:pt idx="89">
                  <c:v> 134LeuH</c:v>
                </c:pt>
                <c:pt idx="90">
                  <c:v> 135GlyH</c:v>
                </c:pt>
                <c:pt idx="91">
                  <c:v> 136SerH</c:v>
                </c:pt>
                <c:pt idx="92">
                  <c:v> 137LysH</c:v>
                </c:pt>
                <c:pt idx="93">
                  <c:v> 142GlnH</c:v>
                </c:pt>
                <c:pt idx="94">
                  <c:v> 144AlaH</c:v>
                </c:pt>
                <c:pt idx="95">
                  <c:v> 145IleH</c:v>
                </c:pt>
                <c:pt idx="96">
                  <c:v> 146LeuH</c:v>
                </c:pt>
                <c:pt idx="97">
                  <c:v> 147PheH</c:v>
                </c:pt>
                <c:pt idx="98">
                  <c:v> 148LeuH</c:v>
                </c:pt>
                <c:pt idx="99">
                  <c:v> 150MetH</c:v>
                </c:pt>
                <c:pt idx="100">
                  <c:v> 152AlaH</c:v>
                </c:pt>
                <c:pt idx="101">
                  <c:v> 154SerH</c:v>
                </c:pt>
              </c:strCache>
            </c:strRef>
          </c:cat>
          <c:val>
            <c:numRef>
              <c:f>'Fig.1-HSQC'!$AC$4:$AC$105</c:f>
              <c:numCache>
                <c:formatCode>General</c:formatCode>
                <c:ptCount val="102"/>
                <c:pt idx="0">
                  <c:v>0.00444848389903782</c:v>
                </c:pt>
                <c:pt idx="1">
                  <c:v>0.00721919360108831</c:v>
                </c:pt>
                <c:pt idx="2">
                  <c:v>0.00994449758660442</c:v>
                </c:pt>
                <c:pt idx="3">
                  <c:v>0.0</c:v>
                </c:pt>
                <c:pt idx="4">
                  <c:v>0.0</c:v>
                </c:pt>
                <c:pt idx="5">
                  <c:v>0.0</c:v>
                </c:pt>
                <c:pt idx="6">
                  <c:v>0.0108329867072754</c:v>
                </c:pt>
                <c:pt idx="7">
                  <c:v>0.0</c:v>
                </c:pt>
                <c:pt idx="8">
                  <c:v>0.0168131499205239</c:v>
                </c:pt>
                <c:pt idx="9">
                  <c:v>0.0142106590364424</c:v>
                </c:pt>
                <c:pt idx="10">
                  <c:v>0.0200784291218225</c:v>
                </c:pt>
                <c:pt idx="11">
                  <c:v>0.0</c:v>
                </c:pt>
                <c:pt idx="12">
                  <c:v>0.0517235638369986</c:v>
                </c:pt>
                <c:pt idx="13">
                  <c:v>0.00733753337300717</c:v>
                </c:pt>
                <c:pt idx="14">
                  <c:v>0.138391390159396</c:v>
                </c:pt>
                <c:pt idx="15">
                  <c:v>0.111787550809561</c:v>
                </c:pt>
                <c:pt idx="16">
                  <c:v>0.0275119910039249</c:v>
                </c:pt>
                <c:pt idx="17">
                  <c:v>0.0126139186615425</c:v>
                </c:pt>
                <c:pt idx="18">
                  <c:v>0.0150485002907275</c:v>
                </c:pt>
                <c:pt idx="19">
                  <c:v>0.00845498801004436</c:v>
                </c:pt>
                <c:pt idx="20">
                  <c:v>0.0359008880670106</c:v>
                </c:pt>
                <c:pt idx="21">
                  <c:v>0.0148769755074744</c:v>
                </c:pt>
                <c:pt idx="22">
                  <c:v>0.00141495803824704</c:v>
                </c:pt>
                <c:pt idx="23">
                  <c:v>0.0722809649233463</c:v>
                </c:pt>
                <c:pt idx="24">
                  <c:v>0.00215427998412426</c:v>
                </c:pt>
                <c:pt idx="25">
                  <c:v>0.0</c:v>
                </c:pt>
                <c:pt idx="26">
                  <c:v>0.00996206014085455</c:v>
                </c:pt>
                <c:pt idx="27">
                  <c:v>0.0192428806575305</c:v>
                </c:pt>
                <c:pt idx="28">
                  <c:v>0.0107058549518484</c:v>
                </c:pt>
                <c:pt idx="29">
                  <c:v>0.00579356401535359</c:v>
                </c:pt>
                <c:pt idx="30">
                  <c:v>0.00946559686443358</c:v>
                </c:pt>
                <c:pt idx="31">
                  <c:v>0.016950480258683</c:v>
                </c:pt>
                <c:pt idx="32">
                  <c:v>0.0059064933759377</c:v>
                </c:pt>
                <c:pt idx="33">
                  <c:v>0.0168653177853225</c:v>
                </c:pt>
                <c:pt idx="34">
                  <c:v>0.00525469846898839</c:v>
                </c:pt>
                <c:pt idx="35">
                  <c:v>0.0122704552584647</c:v>
                </c:pt>
                <c:pt idx="36">
                  <c:v>0.0</c:v>
                </c:pt>
                <c:pt idx="37">
                  <c:v>0.0120332673867077</c:v>
                </c:pt>
                <c:pt idx="38">
                  <c:v>0.0157797161650642</c:v>
                </c:pt>
                <c:pt idx="39">
                  <c:v>0.0154609133058161</c:v>
                </c:pt>
                <c:pt idx="40">
                  <c:v>0.00559273957913369</c:v>
                </c:pt>
                <c:pt idx="41">
                  <c:v>0.00460908071094547</c:v>
                </c:pt>
                <c:pt idx="42">
                  <c:v>0.0173262007448256</c:v>
                </c:pt>
                <c:pt idx="43">
                  <c:v>0.0119143570535722</c:v>
                </c:pt>
                <c:pt idx="44">
                  <c:v>0.00636524801166479</c:v>
                </c:pt>
                <c:pt idx="45">
                  <c:v>0.0127439632865911</c:v>
                </c:pt>
                <c:pt idx="46">
                  <c:v>0.00596090431478299</c:v>
                </c:pt>
                <c:pt idx="47">
                  <c:v>0.0103675234386038</c:v>
                </c:pt>
                <c:pt idx="48">
                  <c:v>0.0136732626044401</c:v>
                </c:pt>
                <c:pt idx="49">
                  <c:v>0.0142711958241084</c:v>
                </c:pt>
                <c:pt idx="50">
                  <c:v>0.0132554150821473</c:v>
                </c:pt>
                <c:pt idx="51">
                  <c:v>0.0112834443322948</c:v>
                </c:pt>
                <c:pt idx="52">
                  <c:v>0.00862589270742578</c:v>
                </c:pt>
                <c:pt idx="53">
                  <c:v>0.00650387276935891</c:v>
                </c:pt>
                <c:pt idx="54">
                  <c:v>0.0152582946622483</c:v>
                </c:pt>
                <c:pt idx="55">
                  <c:v>0.000278539045736355</c:v>
                </c:pt>
                <c:pt idx="56">
                  <c:v>0.0106693656793647</c:v>
                </c:pt>
                <c:pt idx="57">
                  <c:v>0.0161160072676204</c:v>
                </c:pt>
                <c:pt idx="58">
                  <c:v>0.034998318963202</c:v>
                </c:pt>
                <c:pt idx="59">
                  <c:v>0.00543888370899795</c:v>
                </c:pt>
                <c:pt idx="60">
                  <c:v>0.00664820579179036</c:v>
                </c:pt>
                <c:pt idx="61">
                  <c:v>0.0116609777570315</c:v>
                </c:pt>
                <c:pt idx="62">
                  <c:v>0.0149388445336319</c:v>
                </c:pt>
                <c:pt idx="63">
                  <c:v>0.0108753662122253</c:v>
                </c:pt>
                <c:pt idx="64">
                  <c:v>0.00581150412974097</c:v>
                </c:pt>
                <c:pt idx="65">
                  <c:v>0.00943891990643009</c:v>
                </c:pt>
                <c:pt idx="66">
                  <c:v>0.014453749305977</c:v>
                </c:pt>
                <c:pt idx="67">
                  <c:v>0.0230925447926367</c:v>
                </c:pt>
                <c:pt idx="68">
                  <c:v>0.0121257295038253</c:v>
                </c:pt>
                <c:pt idx="69">
                  <c:v>0.0166209935021925</c:v>
                </c:pt>
                <c:pt idx="70">
                  <c:v>0.0</c:v>
                </c:pt>
                <c:pt idx="71">
                  <c:v>0.013326470734969</c:v>
                </c:pt>
                <c:pt idx="72">
                  <c:v>0.0365278165272718</c:v>
                </c:pt>
                <c:pt idx="73">
                  <c:v>0.0231943549166619</c:v>
                </c:pt>
                <c:pt idx="74">
                  <c:v>0.0344583473776677</c:v>
                </c:pt>
                <c:pt idx="75">
                  <c:v>0.0130471037399111</c:v>
                </c:pt>
                <c:pt idx="76">
                  <c:v>0.019619932109973</c:v>
                </c:pt>
                <c:pt idx="77">
                  <c:v>0.00357695404639272</c:v>
                </c:pt>
                <c:pt idx="78">
                  <c:v>0.00570296030584154</c:v>
                </c:pt>
                <c:pt idx="79">
                  <c:v>0.055286377173767</c:v>
                </c:pt>
                <c:pt idx="80">
                  <c:v>0.0341885068992485</c:v>
                </c:pt>
                <c:pt idx="81">
                  <c:v>0.0416973187657165</c:v>
                </c:pt>
                <c:pt idx="82">
                  <c:v>0.0486079019913445</c:v>
                </c:pt>
                <c:pt idx="83">
                  <c:v>0.100125321423953</c:v>
                </c:pt>
                <c:pt idx="84">
                  <c:v>0.00722681700335643</c:v>
                </c:pt>
                <c:pt idx="85">
                  <c:v>0.235164304264061</c:v>
                </c:pt>
                <c:pt idx="86">
                  <c:v>0.0333570457324982</c:v>
                </c:pt>
                <c:pt idx="87">
                  <c:v>0.0</c:v>
                </c:pt>
                <c:pt idx="88">
                  <c:v>0.132543941205359</c:v>
                </c:pt>
                <c:pt idx="89">
                  <c:v>0.0866530178585845</c:v>
                </c:pt>
                <c:pt idx="90">
                  <c:v>0.0359510230209091</c:v>
                </c:pt>
                <c:pt idx="91">
                  <c:v>0.026968638527001</c:v>
                </c:pt>
                <c:pt idx="92">
                  <c:v>0.0262696238267698</c:v>
                </c:pt>
                <c:pt idx="93">
                  <c:v>0.0571234146388328</c:v>
                </c:pt>
                <c:pt idx="94">
                  <c:v>0.0</c:v>
                </c:pt>
                <c:pt idx="95">
                  <c:v>0.0645401249224077</c:v>
                </c:pt>
                <c:pt idx="96">
                  <c:v>0.070490787484961</c:v>
                </c:pt>
                <c:pt idx="97">
                  <c:v>0.00823095330141016</c:v>
                </c:pt>
                <c:pt idx="98">
                  <c:v>0.0374000966442619</c:v>
                </c:pt>
                <c:pt idx="99">
                  <c:v>0.01421289950186</c:v>
                </c:pt>
                <c:pt idx="100">
                  <c:v>0.0</c:v>
                </c:pt>
                <c:pt idx="101">
                  <c:v>0.00612970800691151</c:v>
                </c:pt>
              </c:numCache>
            </c:numRef>
          </c:val>
        </c:ser>
        <c:dLbls>
          <c:showLegendKey val="0"/>
          <c:showVal val="0"/>
          <c:showCatName val="0"/>
          <c:showSerName val="0"/>
          <c:showPercent val="0"/>
          <c:showBubbleSize val="0"/>
        </c:dLbls>
        <c:gapWidth val="150"/>
        <c:axId val="-2109470184"/>
        <c:axId val="-2109473144"/>
      </c:barChart>
      <c:catAx>
        <c:axId val="-2109470184"/>
        <c:scaling>
          <c:orientation val="minMax"/>
        </c:scaling>
        <c:delete val="0"/>
        <c:axPos val="b"/>
        <c:majorTickMark val="out"/>
        <c:minorTickMark val="none"/>
        <c:tickLblPos val="nextTo"/>
        <c:crossAx val="-2109473144"/>
        <c:crosses val="autoZero"/>
        <c:auto val="1"/>
        <c:lblAlgn val="ctr"/>
        <c:lblOffset val="100"/>
        <c:noMultiLvlLbl val="0"/>
      </c:catAx>
      <c:valAx>
        <c:axId val="-2109473144"/>
        <c:scaling>
          <c:orientation val="minMax"/>
          <c:max val="0.4"/>
        </c:scaling>
        <c:delete val="0"/>
        <c:axPos val="l"/>
        <c:majorGridlines/>
        <c:numFmt formatCode="General" sourceLinked="1"/>
        <c:majorTickMark val="out"/>
        <c:minorTickMark val="none"/>
        <c:tickLblPos val="nextTo"/>
        <c:crossAx val="-2109470184"/>
        <c:crosses val="autoZero"/>
        <c:crossBetween val="between"/>
      </c:valAx>
    </c:plotArea>
    <c:plotVisOnly val="1"/>
    <c:dispBlanksAs val="gap"/>
    <c:showDLblsOverMax val="0"/>
  </c:chart>
  <c:printSettings>
    <c:headerFooter/>
    <c:pageMargins b="0.787401575" l="0.7" r="0.7" t="0.7874015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de-DE" sz="1200"/>
              <a:t>heparin disaccharide</a:t>
            </a:r>
            <a:r>
              <a:rPr lang="de-DE" sz="1200" baseline="0"/>
              <a:t> titration with pre-bound IP3</a:t>
            </a:r>
            <a:endParaRPr lang="de-DE" sz="1200"/>
          </a:p>
        </c:rich>
      </c:tx>
      <c:layout/>
      <c:overlay val="0"/>
    </c:title>
    <c:autoTitleDeleted val="0"/>
    <c:plotArea>
      <c:layout/>
      <c:barChart>
        <c:barDir val="col"/>
        <c:grouping val="clustered"/>
        <c:varyColors val="0"/>
        <c:ser>
          <c:idx val="0"/>
          <c:order val="0"/>
          <c:tx>
            <c:strRef>
              <c:f>'Fig.1-HSQC'!$AM$3</c:f>
              <c:strCache>
                <c:ptCount val="1"/>
                <c:pt idx="0">
                  <c:v>Dd [ppm]</c:v>
                </c:pt>
              </c:strCache>
            </c:strRef>
          </c:tx>
          <c:invertIfNegative val="0"/>
          <c:cat>
            <c:strRef>
              <c:f>'Fig.1-HSQC'!$AE$4:$AE$105</c:f>
              <c:strCache>
                <c:ptCount val="102"/>
                <c:pt idx="0">
                  <c:v> 8LeuH</c:v>
                </c:pt>
                <c:pt idx="1">
                  <c:v> 10AlaH</c:v>
                </c:pt>
                <c:pt idx="2">
                  <c:v> 14AspH</c:v>
                </c:pt>
                <c:pt idx="3">
                  <c:v> 15GlyH</c:v>
                </c:pt>
                <c:pt idx="4">
                  <c:v> 17SerH</c:v>
                </c:pt>
                <c:pt idx="5">
                  <c:v> 18GlyH</c:v>
                </c:pt>
                <c:pt idx="6">
                  <c:v> 19AlaH</c:v>
                </c:pt>
                <c:pt idx="7">
                  <c:v> 26LysH</c:v>
                </c:pt>
                <c:pt idx="8">
                  <c:v> 29LysH</c:v>
                </c:pt>
                <c:pt idx="9">
                  <c:v> 30ArgH</c:v>
                </c:pt>
                <c:pt idx="10">
                  <c:v> 31LeuH</c:v>
                </c:pt>
                <c:pt idx="11">
                  <c:v> 32TyrH</c:v>
                </c:pt>
                <c:pt idx="12">
                  <c:v> 33CysH</c:v>
                </c:pt>
                <c:pt idx="13">
                  <c:v> 34LysH</c:v>
                </c:pt>
                <c:pt idx="14">
                  <c:v> 35AsnH</c:v>
                </c:pt>
                <c:pt idx="15">
                  <c:v> 36GlyH</c:v>
                </c:pt>
                <c:pt idx="16">
                  <c:v> 37GlyH</c:v>
                </c:pt>
                <c:pt idx="17">
                  <c:v> 38PheH</c:v>
                </c:pt>
                <c:pt idx="18">
                  <c:v> 39PheH</c:v>
                </c:pt>
                <c:pt idx="19">
                  <c:v> 40LeuH</c:v>
                </c:pt>
                <c:pt idx="20">
                  <c:v> 41ArgH</c:v>
                </c:pt>
                <c:pt idx="21">
                  <c:v> 46GlyH</c:v>
                </c:pt>
                <c:pt idx="22">
                  <c:v> 49AspH</c:v>
                </c:pt>
                <c:pt idx="23">
                  <c:v> 50GlyH</c:v>
                </c:pt>
                <c:pt idx="24">
                  <c:v> 51ValH</c:v>
                </c:pt>
                <c:pt idx="25">
                  <c:v> 52ArgH</c:v>
                </c:pt>
                <c:pt idx="26">
                  <c:v> 53GluH</c:v>
                </c:pt>
                <c:pt idx="27">
                  <c:v> 54LysH</c:v>
                </c:pt>
                <c:pt idx="28">
                  <c:v> 55SerH</c:v>
                </c:pt>
                <c:pt idx="29">
                  <c:v> 56AspH</c:v>
                </c:pt>
                <c:pt idx="30">
                  <c:v> 58HisH</c:v>
                </c:pt>
                <c:pt idx="31">
                  <c:v> 59IleH</c:v>
                </c:pt>
                <c:pt idx="32">
                  <c:v> 60LysH</c:v>
                </c:pt>
                <c:pt idx="33">
                  <c:v> 61LeuH</c:v>
                </c:pt>
                <c:pt idx="34">
                  <c:v> 62GlnH</c:v>
                </c:pt>
                <c:pt idx="35">
                  <c:v> 63LeuH</c:v>
                </c:pt>
                <c:pt idx="36">
                  <c:v> 65AlaH</c:v>
                </c:pt>
                <c:pt idx="37">
                  <c:v> 66GluH</c:v>
                </c:pt>
                <c:pt idx="38">
                  <c:v> 67GluH</c:v>
                </c:pt>
                <c:pt idx="39">
                  <c:v> 70ValH</c:v>
                </c:pt>
                <c:pt idx="40">
                  <c:v> 71ValH</c:v>
                </c:pt>
                <c:pt idx="41">
                  <c:v> 73IleH</c:v>
                </c:pt>
                <c:pt idx="42">
                  <c:v> 74LysH</c:v>
                </c:pt>
                <c:pt idx="43">
                  <c:v> 75GlyH</c:v>
                </c:pt>
                <c:pt idx="44">
                  <c:v> 76ValH</c:v>
                </c:pt>
                <c:pt idx="45">
                  <c:v> 77SerH</c:v>
                </c:pt>
                <c:pt idx="46">
                  <c:v> 80ArgH</c:v>
                </c:pt>
                <c:pt idx="47">
                  <c:v> 81TyrH</c:v>
                </c:pt>
                <c:pt idx="48">
                  <c:v> 82LeuH</c:v>
                </c:pt>
                <c:pt idx="49">
                  <c:v> 83AlaH</c:v>
                </c:pt>
                <c:pt idx="50">
                  <c:v> 84MetH</c:v>
                </c:pt>
                <c:pt idx="51">
                  <c:v> 85LysH</c:v>
                </c:pt>
                <c:pt idx="52">
                  <c:v> 86GluH</c:v>
                </c:pt>
                <c:pt idx="53">
                  <c:v> 88GlyH</c:v>
                </c:pt>
                <c:pt idx="54">
                  <c:v> 89ArgH</c:v>
                </c:pt>
                <c:pt idx="55">
                  <c:v> 92AlaH</c:v>
                </c:pt>
                <c:pt idx="56">
                  <c:v> 93SerH</c:v>
                </c:pt>
                <c:pt idx="57">
                  <c:v> 95SerH</c:v>
                </c:pt>
                <c:pt idx="58">
                  <c:v> 96ValH</c:v>
                </c:pt>
                <c:pt idx="59">
                  <c:v> 97ThrH</c:v>
                </c:pt>
                <c:pt idx="60">
                  <c:v> 98AspH</c:v>
                </c:pt>
                <c:pt idx="61">
                  <c:v> 99GluH</c:v>
                </c:pt>
                <c:pt idx="62">
                  <c:v> 100CysH</c:v>
                </c:pt>
                <c:pt idx="63">
                  <c:v> 101PheH</c:v>
                </c:pt>
                <c:pt idx="64">
                  <c:v> 102PheH</c:v>
                </c:pt>
                <c:pt idx="65">
                  <c:v> 103PheH</c:v>
                </c:pt>
                <c:pt idx="66">
                  <c:v> 104GluH</c:v>
                </c:pt>
                <c:pt idx="67">
                  <c:v> 105ArgH</c:v>
                </c:pt>
                <c:pt idx="68">
                  <c:v> 106LeuH</c:v>
                </c:pt>
                <c:pt idx="69">
                  <c:v> 107GluH</c:v>
                </c:pt>
                <c:pt idx="70">
                  <c:v> 108SerH</c:v>
                </c:pt>
                <c:pt idx="71">
                  <c:v> 110AsnH</c:v>
                </c:pt>
                <c:pt idx="72">
                  <c:v> 111TyrH</c:v>
                </c:pt>
                <c:pt idx="73">
                  <c:v> 113ThrH</c:v>
                </c:pt>
                <c:pt idx="74">
                  <c:v> 114TyrH</c:v>
                </c:pt>
                <c:pt idx="75">
                  <c:v> 115ArgH</c:v>
                </c:pt>
                <c:pt idx="76">
                  <c:v> 116SerH</c:v>
                </c:pt>
                <c:pt idx="77">
                  <c:v> 118LysH</c:v>
                </c:pt>
                <c:pt idx="78">
                  <c:v> 119TyrH</c:v>
                </c:pt>
                <c:pt idx="79">
                  <c:v> 120ThrH</c:v>
                </c:pt>
                <c:pt idx="80">
                  <c:v> 124ValH</c:v>
                </c:pt>
                <c:pt idx="81">
                  <c:v> 125AlaH</c:v>
                </c:pt>
                <c:pt idx="82">
                  <c:v> 126LeuH</c:v>
                </c:pt>
                <c:pt idx="83">
                  <c:v> 127LysH</c:v>
                </c:pt>
                <c:pt idx="84">
                  <c:v> 129ThrH</c:v>
                </c:pt>
                <c:pt idx="85">
                  <c:v> 130Gly</c:v>
                </c:pt>
                <c:pt idx="86">
                  <c:v> 131GlnH</c:v>
                </c:pt>
                <c:pt idx="87">
                  <c:v> 132TyrH</c:v>
                </c:pt>
                <c:pt idx="88">
                  <c:v> 133LysH</c:v>
                </c:pt>
                <c:pt idx="89">
                  <c:v> 134LeuH</c:v>
                </c:pt>
                <c:pt idx="90">
                  <c:v> 135GlyH</c:v>
                </c:pt>
                <c:pt idx="91">
                  <c:v> 136SerH</c:v>
                </c:pt>
                <c:pt idx="92">
                  <c:v> 137LysH</c:v>
                </c:pt>
                <c:pt idx="93">
                  <c:v> 142GlnH</c:v>
                </c:pt>
                <c:pt idx="94">
                  <c:v> 144AlaH</c:v>
                </c:pt>
                <c:pt idx="95">
                  <c:v> 145IleH</c:v>
                </c:pt>
                <c:pt idx="96">
                  <c:v> 146LeuH</c:v>
                </c:pt>
                <c:pt idx="97">
                  <c:v> 147PheH</c:v>
                </c:pt>
                <c:pt idx="98">
                  <c:v> 148LeuH</c:v>
                </c:pt>
                <c:pt idx="99">
                  <c:v> 150MetH</c:v>
                </c:pt>
                <c:pt idx="100">
                  <c:v> 152AlaH</c:v>
                </c:pt>
                <c:pt idx="101">
                  <c:v> 154SerH</c:v>
                </c:pt>
              </c:strCache>
            </c:strRef>
          </c:cat>
          <c:val>
            <c:numRef>
              <c:f>'Fig.1-HSQC'!$AM$4:$AM$105</c:f>
              <c:numCache>
                <c:formatCode>General</c:formatCode>
                <c:ptCount val="102"/>
                <c:pt idx="0">
                  <c:v>0.00671511995425439</c:v>
                </c:pt>
                <c:pt idx="1">
                  <c:v>0.012349530608488</c:v>
                </c:pt>
                <c:pt idx="2">
                  <c:v>0.00429197576880346</c:v>
                </c:pt>
                <c:pt idx="3">
                  <c:v>0.0</c:v>
                </c:pt>
                <c:pt idx="4">
                  <c:v>0.0</c:v>
                </c:pt>
                <c:pt idx="5">
                  <c:v>0.0</c:v>
                </c:pt>
                <c:pt idx="6">
                  <c:v>0.00760180610118476</c:v>
                </c:pt>
                <c:pt idx="7">
                  <c:v>0.0</c:v>
                </c:pt>
                <c:pt idx="8">
                  <c:v>0.0181753074251855</c:v>
                </c:pt>
                <c:pt idx="9">
                  <c:v>0.0172449702884635</c:v>
                </c:pt>
                <c:pt idx="10">
                  <c:v>0.0242634626753897</c:v>
                </c:pt>
                <c:pt idx="11">
                  <c:v>0.0</c:v>
                </c:pt>
                <c:pt idx="12">
                  <c:v>0.00550057051586486</c:v>
                </c:pt>
                <c:pt idx="13">
                  <c:v>0.0112226636878237</c:v>
                </c:pt>
                <c:pt idx="14">
                  <c:v>0.00390088070184295</c:v>
                </c:pt>
                <c:pt idx="15">
                  <c:v>0.0265526769319038</c:v>
                </c:pt>
                <c:pt idx="16">
                  <c:v>0.00438159859526254</c:v>
                </c:pt>
                <c:pt idx="17">
                  <c:v>0.00838977092953103</c:v>
                </c:pt>
                <c:pt idx="18">
                  <c:v>0.00780361480341046</c:v>
                </c:pt>
                <c:pt idx="19">
                  <c:v>0.00674881923005855</c:v>
                </c:pt>
                <c:pt idx="20">
                  <c:v>0.0117075384368349</c:v>
                </c:pt>
                <c:pt idx="21">
                  <c:v>0.00687056549710507</c:v>
                </c:pt>
                <c:pt idx="22">
                  <c:v>0.00577057154881423</c:v>
                </c:pt>
                <c:pt idx="23">
                  <c:v>0.020588059379165</c:v>
                </c:pt>
                <c:pt idx="24">
                  <c:v>0.00710393334709713</c:v>
                </c:pt>
                <c:pt idx="25">
                  <c:v>0.0217044871455194</c:v>
                </c:pt>
                <c:pt idx="26">
                  <c:v>0.012813911385678</c:v>
                </c:pt>
                <c:pt idx="27">
                  <c:v>0.0115663585561743</c:v>
                </c:pt>
                <c:pt idx="28">
                  <c:v>0.0259522736768851</c:v>
                </c:pt>
                <c:pt idx="29">
                  <c:v>0.0124799223655447</c:v>
                </c:pt>
                <c:pt idx="30">
                  <c:v>0.0132680688214231</c:v>
                </c:pt>
                <c:pt idx="31">
                  <c:v>0.0168205538627598</c:v>
                </c:pt>
                <c:pt idx="32">
                  <c:v>0.0139992758741309</c:v>
                </c:pt>
                <c:pt idx="33">
                  <c:v>0.00419155105539752</c:v>
                </c:pt>
                <c:pt idx="34">
                  <c:v>0.0167506213616085</c:v>
                </c:pt>
                <c:pt idx="35">
                  <c:v>0.0146162670422382</c:v>
                </c:pt>
                <c:pt idx="36">
                  <c:v>0.0</c:v>
                </c:pt>
                <c:pt idx="37">
                  <c:v>0.0173648150292476</c:v>
                </c:pt>
                <c:pt idx="38">
                  <c:v>0.0342642120148707</c:v>
                </c:pt>
                <c:pt idx="39">
                  <c:v>0.0188511895911117</c:v>
                </c:pt>
                <c:pt idx="40">
                  <c:v>0.0175415586821695</c:v>
                </c:pt>
                <c:pt idx="41">
                  <c:v>0.0374670898389508</c:v>
                </c:pt>
                <c:pt idx="42">
                  <c:v>0.0155205905896019</c:v>
                </c:pt>
                <c:pt idx="43">
                  <c:v>0.00946023784056226</c:v>
                </c:pt>
                <c:pt idx="44">
                  <c:v>0.013974759398644</c:v>
                </c:pt>
                <c:pt idx="45">
                  <c:v>0.00733081584818365</c:v>
                </c:pt>
                <c:pt idx="46">
                  <c:v>0.0126333492095337</c:v>
                </c:pt>
                <c:pt idx="47">
                  <c:v>0.0161804604384416</c:v>
                </c:pt>
                <c:pt idx="48">
                  <c:v>0.00701074204346332</c:v>
                </c:pt>
                <c:pt idx="49">
                  <c:v>0.0308670766999387</c:v>
                </c:pt>
                <c:pt idx="50">
                  <c:v>0.00588071477373352</c:v>
                </c:pt>
                <c:pt idx="51">
                  <c:v>0.011904172388286</c:v>
                </c:pt>
                <c:pt idx="52">
                  <c:v>0.00944492785837935</c:v>
                </c:pt>
                <c:pt idx="53">
                  <c:v>0.00519322464852055</c:v>
                </c:pt>
                <c:pt idx="54">
                  <c:v>0.0153617219086929</c:v>
                </c:pt>
                <c:pt idx="55">
                  <c:v>0.00282247590777979</c:v>
                </c:pt>
                <c:pt idx="56">
                  <c:v>0.0220001000224995</c:v>
                </c:pt>
                <c:pt idx="57">
                  <c:v>0.0543792854035433</c:v>
                </c:pt>
                <c:pt idx="58">
                  <c:v>0.0144479237262663</c:v>
                </c:pt>
                <c:pt idx="59">
                  <c:v>0.00766559718808698</c:v>
                </c:pt>
                <c:pt idx="60">
                  <c:v>0.00412648227913232</c:v>
                </c:pt>
                <c:pt idx="61">
                  <c:v>0.00743714790763335</c:v>
                </c:pt>
                <c:pt idx="62">
                  <c:v>0.00582248316871763</c:v>
                </c:pt>
                <c:pt idx="63">
                  <c:v>0.00807311316965221</c:v>
                </c:pt>
                <c:pt idx="64">
                  <c:v>0.00649689789438028</c:v>
                </c:pt>
                <c:pt idx="65">
                  <c:v>0.0108499047115631</c:v>
                </c:pt>
                <c:pt idx="66">
                  <c:v>0.00700656149619675</c:v>
                </c:pt>
                <c:pt idx="67">
                  <c:v>0.00831867815521305</c:v>
                </c:pt>
                <c:pt idx="68">
                  <c:v>0.00583152829454117</c:v>
                </c:pt>
                <c:pt idx="69">
                  <c:v>0.00714578400177538</c:v>
                </c:pt>
                <c:pt idx="70">
                  <c:v>0.0</c:v>
                </c:pt>
                <c:pt idx="71">
                  <c:v>0.0233250093301156</c:v>
                </c:pt>
                <c:pt idx="72">
                  <c:v>0.00684218826473033</c:v>
                </c:pt>
                <c:pt idx="73">
                  <c:v>0.00523650954835322</c:v>
                </c:pt>
                <c:pt idx="74">
                  <c:v>0.00568011903484503</c:v>
                </c:pt>
                <c:pt idx="75">
                  <c:v>0.0115258735460737</c:v>
                </c:pt>
                <c:pt idx="76">
                  <c:v>0.00272904397179843</c:v>
                </c:pt>
                <c:pt idx="77">
                  <c:v>0.0127278839168185</c:v>
                </c:pt>
                <c:pt idx="78">
                  <c:v>0.00584445123600081</c:v>
                </c:pt>
                <c:pt idx="79">
                  <c:v>0.0142584909439949</c:v>
                </c:pt>
                <c:pt idx="80">
                  <c:v>0.00780501891413498</c:v>
                </c:pt>
                <c:pt idx="81">
                  <c:v>0.00158779123312813</c:v>
                </c:pt>
                <c:pt idx="82">
                  <c:v>0.0281008066120902</c:v>
                </c:pt>
                <c:pt idx="83">
                  <c:v>0.00724757547390884</c:v>
                </c:pt>
                <c:pt idx="84">
                  <c:v>0.00518208184516758</c:v>
                </c:pt>
                <c:pt idx="85">
                  <c:v>0.0114325194073747</c:v>
                </c:pt>
                <c:pt idx="86">
                  <c:v>0.0103455207698793</c:v>
                </c:pt>
                <c:pt idx="87">
                  <c:v>0.00417231842025519</c:v>
                </c:pt>
                <c:pt idx="88">
                  <c:v>0.00439052459849448</c:v>
                </c:pt>
                <c:pt idx="89">
                  <c:v>0.0112887839912024</c:v>
                </c:pt>
                <c:pt idx="90">
                  <c:v>0.0177590406272398</c:v>
                </c:pt>
                <c:pt idx="91">
                  <c:v>0.00885961449499833</c:v>
                </c:pt>
                <c:pt idx="92">
                  <c:v>0.00736689827878742</c:v>
                </c:pt>
                <c:pt idx="93">
                  <c:v>0.00309017090951294</c:v>
                </c:pt>
                <c:pt idx="94">
                  <c:v>0.0</c:v>
                </c:pt>
                <c:pt idx="95">
                  <c:v>0.0149598136686245</c:v>
                </c:pt>
                <c:pt idx="96">
                  <c:v>0.00428781634401583</c:v>
                </c:pt>
                <c:pt idx="97">
                  <c:v>0.00152372643542002</c:v>
                </c:pt>
                <c:pt idx="98">
                  <c:v>0.00402692984791066</c:v>
                </c:pt>
                <c:pt idx="99">
                  <c:v>0.0161099274982846</c:v>
                </c:pt>
                <c:pt idx="100">
                  <c:v>0.0</c:v>
                </c:pt>
                <c:pt idx="101">
                  <c:v>0.0276256479381034</c:v>
                </c:pt>
              </c:numCache>
            </c:numRef>
          </c:val>
        </c:ser>
        <c:dLbls>
          <c:showLegendKey val="0"/>
          <c:showVal val="0"/>
          <c:showCatName val="0"/>
          <c:showSerName val="0"/>
          <c:showPercent val="0"/>
          <c:showBubbleSize val="0"/>
        </c:dLbls>
        <c:gapWidth val="150"/>
        <c:axId val="-2109503320"/>
        <c:axId val="-2109506280"/>
      </c:barChart>
      <c:catAx>
        <c:axId val="-2109503320"/>
        <c:scaling>
          <c:orientation val="minMax"/>
        </c:scaling>
        <c:delete val="0"/>
        <c:axPos val="b"/>
        <c:majorTickMark val="out"/>
        <c:minorTickMark val="none"/>
        <c:tickLblPos val="nextTo"/>
        <c:crossAx val="-2109506280"/>
        <c:crosses val="autoZero"/>
        <c:auto val="1"/>
        <c:lblAlgn val="ctr"/>
        <c:lblOffset val="100"/>
        <c:noMultiLvlLbl val="0"/>
      </c:catAx>
      <c:valAx>
        <c:axId val="-2109506280"/>
        <c:scaling>
          <c:orientation val="minMax"/>
          <c:max val="0.4"/>
        </c:scaling>
        <c:delete val="0"/>
        <c:axPos val="l"/>
        <c:majorGridlines/>
        <c:numFmt formatCode="General" sourceLinked="1"/>
        <c:majorTickMark val="out"/>
        <c:minorTickMark val="none"/>
        <c:tickLblPos val="nextTo"/>
        <c:crossAx val="-2109503320"/>
        <c:crosses val="autoZero"/>
        <c:crossBetween val="between"/>
      </c:valAx>
    </c:plotArea>
    <c:plotVisOnly val="1"/>
    <c:dispBlanksAs val="gap"/>
    <c:showDLblsOverMax val="0"/>
  </c:chart>
  <c:printSettings>
    <c:headerFooter/>
    <c:pageMargins b="0.787401575" l="0.7" r="0.7" t="0.7874015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de-DE" sz="1200" b="1" i="0" baseline="0">
                <a:effectLst/>
              </a:rPr>
              <a:t>I(1,4,5)P</a:t>
            </a:r>
            <a:r>
              <a:rPr lang="de-DE" sz="1200" b="1" i="0" baseline="-25000">
                <a:effectLst/>
              </a:rPr>
              <a:t>3</a:t>
            </a:r>
            <a:r>
              <a:rPr lang="de-DE" sz="1200" b="1" i="0" baseline="0">
                <a:effectLst/>
              </a:rPr>
              <a:t>  titration </a:t>
            </a:r>
            <a:endParaRPr lang="de-DE" sz="1200">
              <a:effectLst/>
            </a:endParaRPr>
          </a:p>
        </c:rich>
      </c:tx>
      <c:layout/>
      <c:overlay val="0"/>
    </c:title>
    <c:autoTitleDeleted val="0"/>
    <c:plotArea>
      <c:layout/>
      <c:barChart>
        <c:barDir val="col"/>
        <c:grouping val="clustered"/>
        <c:varyColors val="0"/>
        <c:ser>
          <c:idx val="0"/>
          <c:order val="0"/>
          <c:tx>
            <c:strRef>
              <c:f>'Fig.1-HSQC'!$I$3</c:f>
              <c:strCache>
                <c:ptCount val="1"/>
                <c:pt idx="0">
                  <c:v>Dd [ppm]</c:v>
                </c:pt>
              </c:strCache>
            </c:strRef>
          </c:tx>
          <c:invertIfNegative val="0"/>
          <c:cat>
            <c:strRef>
              <c:f>'Fig.1-HSQC'!$A$4:$A$105</c:f>
              <c:strCache>
                <c:ptCount val="102"/>
                <c:pt idx="0">
                  <c:v> 8LeuH</c:v>
                </c:pt>
                <c:pt idx="1">
                  <c:v> 10AlaH</c:v>
                </c:pt>
                <c:pt idx="2">
                  <c:v> 14AspH</c:v>
                </c:pt>
                <c:pt idx="3">
                  <c:v> 15GlyH</c:v>
                </c:pt>
                <c:pt idx="4">
                  <c:v> 17SerH</c:v>
                </c:pt>
                <c:pt idx="5">
                  <c:v> 18GlyH</c:v>
                </c:pt>
                <c:pt idx="6">
                  <c:v> 19AlaH</c:v>
                </c:pt>
                <c:pt idx="7">
                  <c:v> 26LysH</c:v>
                </c:pt>
                <c:pt idx="8">
                  <c:v> 29LysH</c:v>
                </c:pt>
                <c:pt idx="9">
                  <c:v> 30ArgH</c:v>
                </c:pt>
                <c:pt idx="10">
                  <c:v> 31LeuH</c:v>
                </c:pt>
                <c:pt idx="11">
                  <c:v> 32TyrH</c:v>
                </c:pt>
                <c:pt idx="12">
                  <c:v> 33CysH</c:v>
                </c:pt>
                <c:pt idx="13">
                  <c:v> 34LysH</c:v>
                </c:pt>
                <c:pt idx="14">
                  <c:v> 35AsnH</c:v>
                </c:pt>
                <c:pt idx="15">
                  <c:v> 36GlyH</c:v>
                </c:pt>
                <c:pt idx="16">
                  <c:v> 37GlyH</c:v>
                </c:pt>
                <c:pt idx="17">
                  <c:v> 38PheH</c:v>
                </c:pt>
                <c:pt idx="18">
                  <c:v> 39PheH</c:v>
                </c:pt>
                <c:pt idx="19">
                  <c:v> 40LeuH</c:v>
                </c:pt>
                <c:pt idx="20">
                  <c:v> 41ArgH</c:v>
                </c:pt>
                <c:pt idx="21">
                  <c:v> 46GlyH</c:v>
                </c:pt>
                <c:pt idx="22">
                  <c:v> 49AspH</c:v>
                </c:pt>
                <c:pt idx="23">
                  <c:v> 50GlyH</c:v>
                </c:pt>
                <c:pt idx="24">
                  <c:v> 51ValH</c:v>
                </c:pt>
                <c:pt idx="25">
                  <c:v> 52ArgH</c:v>
                </c:pt>
                <c:pt idx="26">
                  <c:v> 53GluH</c:v>
                </c:pt>
                <c:pt idx="27">
                  <c:v> 54LysH</c:v>
                </c:pt>
                <c:pt idx="28">
                  <c:v> 55SerH</c:v>
                </c:pt>
                <c:pt idx="29">
                  <c:v> 56AspH</c:v>
                </c:pt>
                <c:pt idx="30">
                  <c:v> 58HisH</c:v>
                </c:pt>
                <c:pt idx="31">
                  <c:v> 59IleH</c:v>
                </c:pt>
                <c:pt idx="32">
                  <c:v> 60LysH</c:v>
                </c:pt>
                <c:pt idx="33">
                  <c:v> 61LeuH</c:v>
                </c:pt>
                <c:pt idx="34">
                  <c:v> 62GlnH</c:v>
                </c:pt>
                <c:pt idx="35">
                  <c:v> 63LeuH</c:v>
                </c:pt>
                <c:pt idx="36">
                  <c:v> 65AlaH</c:v>
                </c:pt>
                <c:pt idx="37">
                  <c:v> 66GluH</c:v>
                </c:pt>
                <c:pt idx="38">
                  <c:v> 67GluH</c:v>
                </c:pt>
                <c:pt idx="39">
                  <c:v> 70ValH</c:v>
                </c:pt>
                <c:pt idx="40">
                  <c:v> 71ValH</c:v>
                </c:pt>
                <c:pt idx="41">
                  <c:v> 73IleH</c:v>
                </c:pt>
                <c:pt idx="42">
                  <c:v> 74LysH</c:v>
                </c:pt>
                <c:pt idx="43">
                  <c:v> 75GlyH</c:v>
                </c:pt>
                <c:pt idx="44">
                  <c:v> 76ValH</c:v>
                </c:pt>
                <c:pt idx="45">
                  <c:v> 77SerH</c:v>
                </c:pt>
                <c:pt idx="46">
                  <c:v> 80ArgH</c:v>
                </c:pt>
                <c:pt idx="47">
                  <c:v> 81TyrH</c:v>
                </c:pt>
                <c:pt idx="48">
                  <c:v> 82LeuH</c:v>
                </c:pt>
                <c:pt idx="49">
                  <c:v> 83AlaH</c:v>
                </c:pt>
                <c:pt idx="50">
                  <c:v> 84MetH</c:v>
                </c:pt>
                <c:pt idx="51">
                  <c:v> 85LysH</c:v>
                </c:pt>
                <c:pt idx="52">
                  <c:v> 86GluH</c:v>
                </c:pt>
                <c:pt idx="53">
                  <c:v> 88GlyH</c:v>
                </c:pt>
                <c:pt idx="54">
                  <c:v> 89ArgH</c:v>
                </c:pt>
                <c:pt idx="55">
                  <c:v> 92AlaH</c:v>
                </c:pt>
                <c:pt idx="56">
                  <c:v> 93SerH</c:v>
                </c:pt>
                <c:pt idx="57">
                  <c:v> 95SerH</c:v>
                </c:pt>
                <c:pt idx="58">
                  <c:v> 96ValH</c:v>
                </c:pt>
                <c:pt idx="59">
                  <c:v> 97ThrH</c:v>
                </c:pt>
                <c:pt idx="60">
                  <c:v> 98AspH</c:v>
                </c:pt>
                <c:pt idx="61">
                  <c:v> 99GluH</c:v>
                </c:pt>
                <c:pt idx="62">
                  <c:v> 100CysH</c:v>
                </c:pt>
                <c:pt idx="63">
                  <c:v> 101PheH</c:v>
                </c:pt>
                <c:pt idx="64">
                  <c:v> 102PheH</c:v>
                </c:pt>
                <c:pt idx="65">
                  <c:v> 103PheH</c:v>
                </c:pt>
                <c:pt idx="66">
                  <c:v> 104GluH</c:v>
                </c:pt>
                <c:pt idx="67">
                  <c:v> 105ArgH</c:v>
                </c:pt>
                <c:pt idx="68">
                  <c:v> 106LeuH</c:v>
                </c:pt>
                <c:pt idx="69">
                  <c:v> 107GluH</c:v>
                </c:pt>
                <c:pt idx="70">
                  <c:v> 108SerH</c:v>
                </c:pt>
                <c:pt idx="71">
                  <c:v> 110AsnH</c:v>
                </c:pt>
                <c:pt idx="72">
                  <c:v> 111TyrH</c:v>
                </c:pt>
                <c:pt idx="73">
                  <c:v> 113ThrH</c:v>
                </c:pt>
                <c:pt idx="74">
                  <c:v> 114TyrH</c:v>
                </c:pt>
                <c:pt idx="75">
                  <c:v> 115ArgH</c:v>
                </c:pt>
                <c:pt idx="76">
                  <c:v> 116SerH</c:v>
                </c:pt>
                <c:pt idx="77">
                  <c:v> 118LysH</c:v>
                </c:pt>
                <c:pt idx="78">
                  <c:v> 119TyrH</c:v>
                </c:pt>
                <c:pt idx="79">
                  <c:v> 120ThrH</c:v>
                </c:pt>
                <c:pt idx="80">
                  <c:v> 124ValH</c:v>
                </c:pt>
                <c:pt idx="81">
                  <c:v> 125AlaH</c:v>
                </c:pt>
                <c:pt idx="82">
                  <c:v> 126LeuH</c:v>
                </c:pt>
                <c:pt idx="83">
                  <c:v> 127LysH</c:v>
                </c:pt>
                <c:pt idx="84">
                  <c:v> 129ThrH</c:v>
                </c:pt>
                <c:pt idx="85">
                  <c:v> 130Gly</c:v>
                </c:pt>
                <c:pt idx="86">
                  <c:v> 131GlnH</c:v>
                </c:pt>
                <c:pt idx="87">
                  <c:v> 132TyrH</c:v>
                </c:pt>
                <c:pt idx="88">
                  <c:v> 133LysH</c:v>
                </c:pt>
                <c:pt idx="89">
                  <c:v> 134LeuH</c:v>
                </c:pt>
                <c:pt idx="90">
                  <c:v> 135GlyH</c:v>
                </c:pt>
                <c:pt idx="91">
                  <c:v> 136SerH</c:v>
                </c:pt>
                <c:pt idx="92">
                  <c:v> 137LysH</c:v>
                </c:pt>
                <c:pt idx="93">
                  <c:v> 142GlnH</c:v>
                </c:pt>
                <c:pt idx="94">
                  <c:v> 144AlaH</c:v>
                </c:pt>
                <c:pt idx="95">
                  <c:v> 145IleH</c:v>
                </c:pt>
                <c:pt idx="96">
                  <c:v> 146LeuH</c:v>
                </c:pt>
                <c:pt idx="97">
                  <c:v> 147PheH</c:v>
                </c:pt>
                <c:pt idx="98">
                  <c:v> 148LeuH</c:v>
                </c:pt>
                <c:pt idx="99">
                  <c:v> 150MetH</c:v>
                </c:pt>
                <c:pt idx="100">
                  <c:v> 152AlaH</c:v>
                </c:pt>
                <c:pt idx="101">
                  <c:v> 154SerH</c:v>
                </c:pt>
              </c:strCache>
            </c:strRef>
          </c:cat>
          <c:val>
            <c:numRef>
              <c:f>'Fig.1-HSQC'!$I$4:$I$105</c:f>
              <c:numCache>
                <c:formatCode>General</c:formatCode>
                <c:ptCount val="102"/>
                <c:pt idx="0">
                  <c:v>0.00206618585804955</c:v>
                </c:pt>
                <c:pt idx="1">
                  <c:v>0.00255211916845633</c:v>
                </c:pt>
                <c:pt idx="2">
                  <c:v>0.00326150367928631</c:v>
                </c:pt>
                <c:pt idx="3">
                  <c:v>0.0</c:v>
                </c:pt>
                <c:pt idx="4">
                  <c:v>0.0</c:v>
                </c:pt>
                <c:pt idx="5">
                  <c:v>0.0</c:v>
                </c:pt>
                <c:pt idx="6">
                  <c:v>0.00243688838480631</c:v>
                </c:pt>
                <c:pt idx="7">
                  <c:v>0.0</c:v>
                </c:pt>
                <c:pt idx="8">
                  <c:v>0.0175561890013194</c:v>
                </c:pt>
                <c:pt idx="9">
                  <c:v>0.010498315341045</c:v>
                </c:pt>
                <c:pt idx="10">
                  <c:v>0.0222077990861322</c:v>
                </c:pt>
                <c:pt idx="11">
                  <c:v>0.0</c:v>
                </c:pt>
                <c:pt idx="12">
                  <c:v>0.0552456684478513</c:v>
                </c:pt>
                <c:pt idx="13">
                  <c:v>0.000819664718041828</c:v>
                </c:pt>
                <c:pt idx="14">
                  <c:v>0.167952050169087</c:v>
                </c:pt>
                <c:pt idx="15">
                  <c:v>0.114840191232208</c:v>
                </c:pt>
                <c:pt idx="16">
                  <c:v>0.0360589606374079</c:v>
                </c:pt>
                <c:pt idx="17">
                  <c:v>0.0289007818276601</c:v>
                </c:pt>
                <c:pt idx="18">
                  <c:v>0.00433108603585809</c:v>
                </c:pt>
                <c:pt idx="19">
                  <c:v>0.00297008522605082</c:v>
                </c:pt>
                <c:pt idx="20">
                  <c:v>0.0365448521716812</c:v>
                </c:pt>
                <c:pt idx="21">
                  <c:v>0.00551406610406665</c:v>
                </c:pt>
                <c:pt idx="22">
                  <c:v>0.031612295270196</c:v>
                </c:pt>
                <c:pt idx="23">
                  <c:v>0.110779525284458</c:v>
                </c:pt>
                <c:pt idx="24">
                  <c:v>0.0116951360081893</c:v>
                </c:pt>
                <c:pt idx="25">
                  <c:v>0.041789283078919</c:v>
                </c:pt>
                <c:pt idx="26">
                  <c:v>0.0157656448092055</c:v>
                </c:pt>
                <c:pt idx="27">
                  <c:v>0.0175127416542935</c:v>
                </c:pt>
                <c:pt idx="28">
                  <c:v>0.013714624639414</c:v>
                </c:pt>
                <c:pt idx="29">
                  <c:v>0.00865682749337211</c:v>
                </c:pt>
                <c:pt idx="30">
                  <c:v>0.0248735797383503</c:v>
                </c:pt>
                <c:pt idx="31">
                  <c:v>0.00779412862352049</c:v>
                </c:pt>
                <c:pt idx="32">
                  <c:v>0.00287461480028205</c:v>
                </c:pt>
                <c:pt idx="33">
                  <c:v>0.00960964536286503</c:v>
                </c:pt>
                <c:pt idx="34">
                  <c:v>0.0208296819226795</c:v>
                </c:pt>
                <c:pt idx="35">
                  <c:v>0.0166339569856394</c:v>
                </c:pt>
                <c:pt idx="36">
                  <c:v>0.0</c:v>
                </c:pt>
                <c:pt idx="37">
                  <c:v>0.00612955137020734</c:v>
                </c:pt>
                <c:pt idx="38">
                  <c:v>0.0114051779468805</c:v>
                </c:pt>
                <c:pt idx="39">
                  <c:v>0.012997532467742</c:v>
                </c:pt>
                <c:pt idx="40">
                  <c:v>0.0151861002317896</c:v>
                </c:pt>
                <c:pt idx="41">
                  <c:v>0.0074081414842046</c:v>
                </c:pt>
                <c:pt idx="42">
                  <c:v>0.0216683021023786</c:v>
                </c:pt>
                <c:pt idx="43">
                  <c:v>0.00381445045189979</c:v>
                </c:pt>
                <c:pt idx="44">
                  <c:v>0.00781968939600495</c:v>
                </c:pt>
                <c:pt idx="45">
                  <c:v>0.00284431753677297</c:v>
                </c:pt>
                <c:pt idx="46">
                  <c:v>0.00345009057852062</c:v>
                </c:pt>
                <c:pt idx="47">
                  <c:v>0.0108837171958852</c:v>
                </c:pt>
                <c:pt idx="48">
                  <c:v>0.0284572517295678</c:v>
                </c:pt>
                <c:pt idx="49">
                  <c:v>0.0094657621061381</c:v>
                </c:pt>
                <c:pt idx="50">
                  <c:v>0.00224134691647731</c:v>
                </c:pt>
                <c:pt idx="51">
                  <c:v>0.0266201595787843</c:v>
                </c:pt>
                <c:pt idx="52">
                  <c:v>0.0175513144878097</c:v>
                </c:pt>
                <c:pt idx="53">
                  <c:v>0.0263505908093155</c:v>
                </c:pt>
                <c:pt idx="54">
                  <c:v>0.0432562738686539</c:v>
                </c:pt>
                <c:pt idx="55">
                  <c:v>0.00614919710206094</c:v>
                </c:pt>
                <c:pt idx="56">
                  <c:v>0.0175694273099614</c:v>
                </c:pt>
                <c:pt idx="57">
                  <c:v>0.0380396570206672</c:v>
                </c:pt>
                <c:pt idx="58">
                  <c:v>0.0428323732736111</c:v>
                </c:pt>
                <c:pt idx="59">
                  <c:v>0.00390925443659034</c:v>
                </c:pt>
                <c:pt idx="60">
                  <c:v>0.0101088132958326</c:v>
                </c:pt>
                <c:pt idx="61">
                  <c:v>0.0131164405327811</c:v>
                </c:pt>
                <c:pt idx="62">
                  <c:v>0.0214574530233667</c:v>
                </c:pt>
                <c:pt idx="63">
                  <c:v>0.0212573175694868</c:v>
                </c:pt>
                <c:pt idx="64">
                  <c:v>0.0145930380747128</c:v>
                </c:pt>
                <c:pt idx="65">
                  <c:v>0.0296516257606562</c:v>
                </c:pt>
                <c:pt idx="66">
                  <c:v>0.00399129706361171</c:v>
                </c:pt>
                <c:pt idx="67">
                  <c:v>0.029597151281839</c:v>
                </c:pt>
                <c:pt idx="68">
                  <c:v>0.0113884415527339</c:v>
                </c:pt>
                <c:pt idx="69">
                  <c:v>0.0216674676935284</c:v>
                </c:pt>
                <c:pt idx="70">
                  <c:v>0.0</c:v>
                </c:pt>
                <c:pt idx="71">
                  <c:v>0.0197608251915244</c:v>
                </c:pt>
                <c:pt idx="72">
                  <c:v>0.0192850932328572</c:v>
                </c:pt>
                <c:pt idx="73">
                  <c:v>0.0219838344244122</c:v>
                </c:pt>
                <c:pt idx="74">
                  <c:v>0.0519601455348217</c:v>
                </c:pt>
                <c:pt idx="75">
                  <c:v>0.0556439608785196</c:v>
                </c:pt>
                <c:pt idx="76">
                  <c:v>0.0496348286211413</c:v>
                </c:pt>
                <c:pt idx="77">
                  <c:v>0.00281911759243862</c:v>
                </c:pt>
                <c:pt idx="78">
                  <c:v>0.00934630199597651</c:v>
                </c:pt>
                <c:pt idx="79">
                  <c:v>0.0372997301900426</c:v>
                </c:pt>
                <c:pt idx="80">
                  <c:v>0.036000391511761</c:v>
                </c:pt>
                <c:pt idx="81">
                  <c:v>0.0514844194781304</c:v>
                </c:pt>
                <c:pt idx="82">
                  <c:v>0.0666945299406178</c:v>
                </c:pt>
                <c:pt idx="83">
                  <c:v>0.129460922215934</c:v>
                </c:pt>
                <c:pt idx="84">
                  <c:v>0.0236005010328163</c:v>
                </c:pt>
                <c:pt idx="85">
                  <c:v>0.359991124890601</c:v>
                </c:pt>
                <c:pt idx="86">
                  <c:v>0.058728008907591</c:v>
                </c:pt>
                <c:pt idx="87">
                  <c:v>0.251635840094868</c:v>
                </c:pt>
                <c:pt idx="88">
                  <c:v>0.161007046929629</c:v>
                </c:pt>
                <c:pt idx="89">
                  <c:v>0.133957746084353</c:v>
                </c:pt>
                <c:pt idx="90">
                  <c:v>0.066916298464948</c:v>
                </c:pt>
                <c:pt idx="91">
                  <c:v>0.0454984680209119</c:v>
                </c:pt>
                <c:pt idx="92">
                  <c:v>0.0346468047913507</c:v>
                </c:pt>
                <c:pt idx="93">
                  <c:v>0.0752749075123988</c:v>
                </c:pt>
                <c:pt idx="94">
                  <c:v>0.0</c:v>
                </c:pt>
                <c:pt idx="95">
                  <c:v>0.124472105558836</c:v>
                </c:pt>
                <c:pt idx="96">
                  <c:v>0.0955829015684816</c:v>
                </c:pt>
                <c:pt idx="97">
                  <c:v>0.0287202712426277</c:v>
                </c:pt>
                <c:pt idx="98">
                  <c:v>0.0355224179955416</c:v>
                </c:pt>
                <c:pt idx="99">
                  <c:v>0.0254792778596653</c:v>
                </c:pt>
                <c:pt idx="100">
                  <c:v>0.0</c:v>
                </c:pt>
                <c:pt idx="101">
                  <c:v>0.0235159029648019</c:v>
                </c:pt>
              </c:numCache>
            </c:numRef>
          </c:val>
        </c:ser>
        <c:dLbls>
          <c:showLegendKey val="0"/>
          <c:showVal val="0"/>
          <c:showCatName val="0"/>
          <c:showSerName val="0"/>
          <c:showPercent val="0"/>
          <c:showBubbleSize val="0"/>
        </c:dLbls>
        <c:gapWidth val="150"/>
        <c:axId val="-2109548584"/>
        <c:axId val="-2109551544"/>
      </c:barChart>
      <c:catAx>
        <c:axId val="-2109548584"/>
        <c:scaling>
          <c:orientation val="minMax"/>
        </c:scaling>
        <c:delete val="0"/>
        <c:axPos val="b"/>
        <c:majorTickMark val="out"/>
        <c:minorTickMark val="none"/>
        <c:tickLblPos val="nextTo"/>
        <c:crossAx val="-2109551544"/>
        <c:crosses val="autoZero"/>
        <c:auto val="1"/>
        <c:lblAlgn val="ctr"/>
        <c:lblOffset val="100"/>
        <c:noMultiLvlLbl val="0"/>
      </c:catAx>
      <c:valAx>
        <c:axId val="-2109551544"/>
        <c:scaling>
          <c:orientation val="minMax"/>
        </c:scaling>
        <c:delete val="0"/>
        <c:axPos val="l"/>
        <c:majorGridlines/>
        <c:numFmt formatCode="General" sourceLinked="1"/>
        <c:majorTickMark val="out"/>
        <c:minorTickMark val="none"/>
        <c:tickLblPos val="nextTo"/>
        <c:crossAx val="-2109548584"/>
        <c:crosses val="autoZero"/>
        <c:crossBetween val="between"/>
      </c:valAx>
    </c:plotArea>
    <c:plotVisOnly val="1"/>
    <c:dispBlanksAs val="gap"/>
    <c:showDLblsOverMax val="0"/>
  </c:chart>
  <c:printSettings>
    <c:headerFooter/>
    <c:pageMargins b="0.787401575" l="0.7" r="0.7" t="0.7874015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de-DE" sz="1200" b="1" i="0" baseline="0">
                <a:effectLst/>
              </a:rPr>
              <a:t>heparin disaccharide titration </a:t>
            </a:r>
            <a:endParaRPr lang="de-DE" sz="1200">
              <a:effectLst/>
            </a:endParaRPr>
          </a:p>
        </c:rich>
      </c:tx>
      <c:layout/>
      <c:overlay val="0"/>
    </c:title>
    <c:autoTitleDeleted val="0"/>
    <c:plotArea>
      <c:layout/>
      <c:barChart>
        <c:barDir val="col"/>
        <c:grouping val="clustered"/>
        <c:varyColors val="0"/>
        <c:ser>
          <c:idx val="0"/>
          <c:order val="0"/>
          <c:tx>
            <c:strRef>
              <c:f>'Fig.1-HSQC'!$S$3</c:f>
              <c:strCache>
                <c:ptCount val="1"/>
                <c:pt idx="0">
                  <c:v>Dd [ppm]</c:v>
                </c:pt>
              </c:strCache>
            </c:strRef>
          </c:tx>
          <c:invertIfNegative val="0"/>
          <c:cat>
            <c:strRef>
              <c:f>'Fig.1-HSQC'!$K$4:$K$105</c:f>
              <c:strCache>
                <c:ptCount val="102"/>
                <c:pt idx="0">
                  <c:v> 8LeuH</c:v>
                </c:pt>
                <c:pt idx="1">
                  <c:v> 10AlaH</c:v>
                </c:pt>
                <c:pt idx="2">
                  <c:v> 14AspH</c:v>
                </c:pt>
                <c:pt idx="3">
                  <c:v> 15GlyH</c:v>
                </c:pt>
                <c:pt idx="4">
                  <c:v> 17SerH</c:v>
                </c:pt>
                <c:pt idx="5">
                  <c:v> 18GlyH</c:v>
                </c:pt>
                <c:pt idx="6">
                  <c:v> 19AlaH</c:v>
                </c:pt>
                <c:pt idx="7">
                  <c:v> 26LysH</c:v>
                </c:pt>
                <c:pt idx="8">
                  <c:v> 29LysH</c:v>
                </c:pt>
                <c:pt idx="9">
                  <c:v> 30ArgH</c:v>
                </c:pt>
                <c:pt idx="10">
                  <c:v> 31LeuH</c:v>
                </c:pt>
                <c:pt idx="11">
                  <c:v> 32TyrH</c:v>
                </c:pt>
                <c:pt idx="12">
                  <c:v> 33CysH</c:v>
                </c:pt>
                <c:pt idx="13">
                  <c:v> 34LysH</c:v>
                </c:pt>
                <c:pt idx="14">
                  <c:v> 35AsnH</c:v>
                </c:pt>
                <c:pt idx="15">
                  <c:v> 36GlyH</c:v>
                </c:pt>
                <c:pt idx="16">
                  <c:v> 37GlyH</c:v>
                </c:pt>
                <c:pt idx="17">
                  <c:v> 38PheH</c:v>
                </c:pt>
                <c:pt idx="18">
                  <c:v> 39PheH</c:v>
                </c:pt>
                <c:pt idx="19">
                  <c:v> 40LeuH</c:v>
                </c:pt>
                <c:pt idx="20">
                  <c:v> 41ArgH</c:v>
                </c:pt>
                <c:pt idx="21">
                  <c:v> 46GlyH</c:v>
                </c:pt>
                <c:pt idx="22">
                  <c:v> 49AspH</c:v>
                </c:pt>
                <c:pt idx="23">
                  <c:v> 50GlyH</c:v>
                </c:pt>
                <c:pt idx="24">
                  <c:v> 51ValH</c:v>
                </c:pt>
                <c:pt idx="25">
                  <c:v> 52ArgH</c:v>
                </c:pt>
                <c:pt idx="26">
                  <c:v> 53GluH</c:v>
                </c:pt>
                <c:pt idx="27">
                  <c:v> 54LysH</c:v>
                </c:pt>
                <c:pt idx="28">
                  <c:v> 55SerH</c:v>
                </c:pt>
                <c:pt idx="29">
                  <c:v> 56AspH</c:v>
                </c:pt>
                <c:pt idx="30">
                  <c:v> 58HisH</c:v>
                </c:pt>
                <c:pt idx="31">
                  <c:v> 59IleH</c:v>
                </c:pt>
                <c:pt idx="32">
                  <c:v> 60LysH</c:v>
                </c:pt>
                <c:pt idx="33">
                  <c:v> 61LeuH</c:v>
                </c:pt>
                <c:pt idx="34">
                  <c:v> 62GlnH</c:v>
                </c:pt>
                <c:pt idx="35">
                  <c:v> 63LeuH</c:v>
                </c:pt>
                <c:pt idx="36">
                  <c:v> 65AlaH</c:v>
                </c:pt>
                <c:pt idx="37">
                  <c:v> 66GluH</c:v>
                </c:pt>
                <c:pt idx="38">
                  <c:v> 67GluH</c:v>
                </c:pt>
                <c:pt idx="39">
                  <c:v> 70ValH</c:v>
                </c:pt>
                <c:pt idx="40">
                  <c:v> 71ValH</c:v>
                </c:pt>
                <c:pt idx="41">
                  <c:v> 73IleH</c:v>
                </c:pt>
                <c:pt idx="42">
                  <c:v> 74LysH</c:v>
                </c:pt>
                <c:pt idx="43">
                  <c:v> 75GlyH</c:v>
                </c:pt>
                <c:pt idx="44">
                  <c:v> 76ValH</c:v>
                </c:pt>
                <c:pt idx="45">
                  <c:v> 77SerH</c:v>
                </c:pt>
                <c:pt idx="46">
                  <c:v> 80ArgH</c:v>
                </c:pt>
                <c:pt idx="47">
                  <c:v> 81TyrH</c:v>
                </c:pt>
                <c:pt idx="48">
                  <c:v> 82LeuH</c:v>
                </c:pt>
                <c:pt idx="49">
                  <c:v> 83AlaH</c:v>
                </c:pt>
                <c:pt idx="50">
                  <c:v> 84MetH</c:v>
                </c:pt>
                <c:pt idx="51">
                  <c:v> 85LysH</c:v>
                </c:pt>
                <c:pt idx="52">
                  <c:v> 86GluH</c:v>
                </c:pt>
                <c:pt idx="53">
                  <c:v> 88GlyH</c:v>
                </c:pt>
                <c:pt idx="54">
                  <c:v> 89ArgH</c:v>
                </c:pt>
                <c:pt idx="55">
                  <c:v> 92AlaH</c:v>
                </c:pt>
                <c:pt idx="56">
                  <c:v> 93SerH</c:v>
                </c:pt>
                <c:pt idx="57">
                  <c:v> 95SerH</c:v>
                </c:pt>
                <c:pt idx="58">
                  <c:v> 96ValH</c:v>
                </c:pt>
                <c:pt idx="59">
                  <c:v> 97ThrH</c:v>
                </c:pt>
                <c:pt idx="60">
                  <c:v> 98AspH</c:v>
                </c:pt>
                <c:pt idx="61">
                  <c:v> 99GluH</c:v>
                </c:pt>
                <c:pt idx="62">
                  <c:v> 100CysH</c:v>
                </c:pt>
                <c:pt idx="63">
                  <c:v> 101PheH</c:v>
                </c:pt>
                <c:pt idx="64">
                  <c:v> 102PheH</c:v>
                </c:pt>
                <c:pt idx="65">
                  <c:v> 103PheH</c:v>
                </c:pt>
                <c:pt idx="66">
                  <c:v> 104GluH</c:v>
                </c:pt>
                <c:pt idx="67">
                  <c:v> 105ArgH</c:v>
                </c:pt>
                <c:pt idx="68">
                  <c:v> 106LeuH</c:v>
                </c:pt>
                <c:pt idx="69">
                  <c:v> 107GluH</c:v>
                </c:pt>
                <c:pt idx="70">
                  <c:v> 108SerH</c:v>
                </c:pt>
                <c:pt idx="71">
                  <c:v> 110AsnH</c:v>
                </c:pt>
                <c:pt idx="72">
                  <c:v> 111TyrH</c:v>
                </c:pt>
                <c:pt idx="73">
                  <c:v> 113ThrH</c:v>
                </c:pt>
                <c:pt idx="74">
                  <c:v> 114TyrH</c:v>
                </c:pt>
                <c:pt idx="75">
                  <c:v> 115ArgH</c:v>
                </c:pt>
                <c:pt idx="76">
                  <c:v> 116SerH</c:v>
                </c:pt>
                <c:pt idx="77">
                  <c:v> 118LysH</c:v>
                </c:pt>
                <c:pt idx="78">
                  <c:v> 119TyrH</c:v>
                </c:pt>
                <c:pt idx="79">
                  <c:v> 120ThrH</c:v>
                </c:pt>
                <c:pt idx="80">
                  <c:v> 124ValH</c:v>
                </c:pt>
                <c:pt idx="81">
                  <c:v> 125AlaH</c:v>
                </c:pt>
                <c:pt idx="82">
                  <c:v> 126LeuH</c:v>
                </c:pt>
                <c:pt idx="83">
                  <c:v> 127LysH</c:v>
                </c:pt>
                <c:pt idx="84">
                  <c:v> 129ThrH</c:v>
                </c:pt>
                <c:pt idx="85">
                  <c:v> 130Gly</c:v>
                </c:pt>
                <c:pt idx="86">
                  <c:v> 131GlnH</c:v>
                </c:pt>
                <c:pt idx="87">
                  <c:v> 132TyrH</c:v>
                </c:pt>
                <c:pt idx="88">
                  <c:v> 133LysH</c:v>
                </c:pt>
                <c:pt idx="89">
                  <c:v> 134LeuH</c:v>
                </c:pt>
                <c:pt idx="90">
                  <c:v> 135GlyH</c:v>
                </c:pt>
                <c:pt idx="91">
                  <c:v> 136SerH</c:v>
                </c:pt>
                <c:pt idx="92">
                  <c:v> 137LysH</c:v>
                </c:pt>
                <c:pt idx="93">
                  <c:v> 142GlnH</c:v>
                </c:pt>
                <c:pt idx="94">
                  <c:v> 144AlaH</c:v>
                </c:pt>
                <c:pt idx="95">
                  <c:v> 145IleH</c:v>
                </c:pt>
                <c:pt idx="96">
                  <c:v> 146LeuH</c:v>
                </c:pt>
                <c:pt idx="97">
                  <c:v> 147PheH</c:v>
                </c:pt>
                <c:pt idx="98">
                  <c:v> 148LeuH</c:v>
                </c:pt>
                <c:pt idx="99">
                  <c:v> 150MetH</c:v>
                </c:pt>
                <c:pt idx="100">
                  <c:v> 152AlaH</c:v>
                </c:pt>
                <c:pt idx="101">
                  <c:v> 154SerH</c:v>
                </c:pt>
              </c:strCache>
            </c:strRef>
          </c:cat>
          <c:val>
            <c:numRef>
              <c:f>'Fig.1-HSQC'!$S$4:$S$105</c:f>
              <c:numCache>
                <c:formatCode>General</c:formatCode>
                <c:ptCount val="102"/>
                <c:pt idx="0">
                  <c:v>0.00742148504343852</c:v>
                </c:pt>
                <c:pt idx="1">
                  <c:v>0.0048742277337029</c:v>
                </c:pt>
                <c:pt idx="2">
                  <c:v>0.005003992006388</c:v>
                </c:pt>
                <c:pt idx="3">
                  <c:v>0.0214585740963844</c:v>
                </c:pt>
                <c:pt idx="4">
                  <c:v>0.0</c:v>
                </c:pt>
                <c:pt idx="5">
                  <c:v>0.0</c:v>
                </c:pt>
                <c:pt idx="6">
                  <c:v>0.0120305905507592</c:v>
                </c:pt>
                <c:pt idx="7">
                  <c:v>0.0</c:v>
                </c:pt>
                <c:pt idx="8">
                  <c:v>0.00539295431558618</c:v>
                </c:pt>
                <c:pt idx="9">
                  <c:v>0.0111335820381401</c:v>
                </c:pt>
                <c:pt idx="10">
                  <c:v>0.0238166908333204</c:v>
                </c:pt>
                <c:pt idx="11">
                  <c:v>0.00760739194796704</c:v>
                </c:pt>
                <c:pt idx="12">
                  <c:v>0.0147684683024324</c:v>
                </c:pt>
                <c:pt idx="13">
                  <c:v>0.0121115796244741</c:v>
                </c:pt>
                <c:pt idx="14">
                  <c:v>0.0179740944208616</c:v>
                </c:pt>
                <c:pt idx="15">
                  <c:v>0.0385348443651984</c:v>
                </c:pt>
                <c:pt idx="16">
                  <c:v>0.00966000291148989</c:v>
                </c:pt>
                <c:pt idx="17">
                  <c:v>0.00217009729044586</c:v>
                </c:pt>
                <c:pt idx="18">
                  <c:v>0.0221509097104391</c:v>
                </c:pt>
                <c:pt idx="19">
                  <c:v>0.00581260492378448</c:v>
                </c:pt>
                <c:pt idx="20">
                  <c:v>0.0102961434649102</c:v>
                </c:pt>
                <c:pt idx="21">
                  <c:v>0.00293757761599532</c:v>
                </c:pt>
                <c:pt idx="22">
                  <c:v>0.0123631466868258</c:v>
                </c:pt>
                <c:pt idx="23">
                  <c:v>0.00629714864045677</c:v>
                </c:pt>
                <c:pt idx="24">
                  <c:v>0.00891391161331642</c:v>
                </c:pt>
                <c:pt idx="25">
                  <c:v>0.0211278608062915</c:v>
                </c:pt>
                <c:pt idx="26">
                  <c:v>0.0166175774708586</c:v>
                </c:pt>
                <c:pt idx="27">
                  <c:v>0.0164484416359125</c:v>
                </c:pt>
                <c:pt idx="28">
                  <c:v>0.020231800272097</c:v>
                </c:pt>
                <c:pt idx="29">
                  <c:v>0.0137459562144657</c:v>
                </c:pt>
                <c:pt idx="30">
                  <c:v>0.0294727840558038</c:v>
                </c:pt>
                <c:pt idx="31">
                  <c:v>0.0104509616782374</c:v>
                </c:pt>
                <c:pt idx="32">
                  <c:v>0.00698276537268674</c:v>
                </c:pt>
                <c:pt idx="33">
                  <c:v>0.01205220411377</c:v>
                </c:pt>
                <c:pt idx="34">
                  <c:v>0.00721213992168792</c:v>
                </c:pt>
                <c:pt idx="35">
                  <c:v>0.0100294058149033</c:v>
                </c:pt>
                <c:pt idx="36">
                  <c:v>0.014993624678508</c:v>
                </c:pt>
                <c:pt idx="37">
                  <c:v>0.0209488245553292</c:v>
                </c:pt>
                <c:pt idx="38">
                  <c:v>0.00933609532941857</c:v>
                </c:pt>
                <c:pt idx="39">
                  <c:v>0.0114327101883159</c:v>
                </c:pt>
                <c:pt idx="40">
                  <c:v>0.0165084396900509</c:v>
                </c:pt>
                <c:pt idx="41">
                  <c:v>0.0128854649217624</c:v>
                </c:pt>
                <c:pt idx="42">
                  <c:v>0.00813139969500786</c:v>
                </c:pt>
                <c:pt idx="43">
                  <c:v>0.00707446994480886</c:v>
                </c:pt>
                <c:pt idx="44">
                  <c:v>0.0107573466175444</c:v>
                </c:pt>
                <c:pt idx="45">
                  <c:v>0.00726497357187217</c:v>
                </c:pt>
                <c:pt idx="46">
                  <c:v>0.0044369504166713</c:v>
                </c:pt>
                <c:pt idx="47">
                  <c:v>0.0135744189654661</c:v>
                </c:pt>
                <c:pt idx="48">
                  <c:v>0.0109677204673548</c:v>
                </c:pt>
                <c:pt idx="49">
                  <c:v>0.0160777316808062</c:v>
                </c:pt>
                <c:pt idx="50">
                  <c:v>0.00798149498840967</c:v>
                </c:pt>
                <c:pt idx="51">
                  <c:v>0.0261049857737926</c:v>
                </c:pt>
                <c:pt idx="52">
                  <c:v>0.014356437240835</c:v>
                </c:pt>
                <c:pt idx="53">
                  <c:v>0.00885901813125972</c:v>
                </c:pt>
                <c:pt idx="54">
                  <c:v>0.0144719465173144</c:v>
                </c:pt>
                <c:pt idx="55">
                  <c:v>0.0159180012014706</c:v>
                </c:pt>
                <c:pt idx="56">
                  <c:v>0.00809001384423912</c:v>
                </c:pt>
                <c:pt idx="57">
                  <c:v>0.0216951888906276</c:v>
                </c:pt>
                <c:pt idx="58">
                  <c:v>0.00605049107511064</c:v>
                </c:pt>
                <c:pt idx="59">
                  <c:v>0.0137753867822294</c:v>
                </c:pt>
                <c:pt idx="60">
                  <c:v>0.00543159175564629</c:v>
                </c:pt>
                <c:pt idx="61">
                  <c:v>0.00804339132455985</c:v>
                </c:pt>
                <c:pt idx="62">
                  <c:v>0.0149083983378497</c:v>
                </c:pt>
                <c:pt idx="63">
                  <c:v>0.00454653607156072</c:v>
                </c:pt>
                <c:pt idx="64">
                  <c:v>0.00549610155019068</c:v>
                </c:pt>
                <c:pt idx="65">
                  <c:v>0.00681196375871073</c:v>
                </c:pt>
                <c:pt idx="66">
                  <c:v>0.0142125448899906</c:v>
                </c:pt>
                <c:pt idx="67">
                  <c:v>0.0209906623585353</c:v>
                </c:pt>
                <c:pt idx="68">
                  <c:v>0.00230071298731468</c:v>
                </c:pt>
                <c:pt idx="69">
                  <c:v>0.0155208780759968</c:v>
                </c:pt>
                <c:pt idx="70">
                  <c:v>0.159174078671748</c:v>
                </c:pt>
                <c:pt idx="71">
                  <c:v>0.0159245614146816</c:v>
                </c:pt>
                <c:pt idx="72">
                  <c:v>0.00151096996991944</c:v>
                </c:pt>
                <c:pt idx="73">
                  <c:v>0.00623439299370809</c:v>
                </c:pt>
                <c:pt idx="74">
                  <c:v>0.0257911628324498</c:v>
                </c:pt>
                <c:pt idx="75">
                  <c:v>0.0183397442798426</c:v>
                </c:pt>
                <c:pt idx="76">
                  <c:v>0.00254518373600057</c:v>
                </c:pt>
                <c:pt idx="77">
                  <c:v>0.0093333648808991</c:v>
                </c:pt>
                <c:pt idx="78">
                  <c:v>0.0149526332881529</c:v>
                </c:pt>
                <c:pt idx="79">
                  <c:v>0.0247969865558301</c:v>
                </c:pt>
                <c:pt idx="80">
                  <c:v>0.00968002975201985</c:v>
                </c:pt>
                <c:pt idx="81">
                  <c:v>0.023447208874406</c:v>
                </c:pt>
                <c:pt idx="82">
                  <c:v>0.0270957150164016</c:v>
                </c:pt>
                <c:pt idx="83">
                  <c:v>0.0113219896771733</c:v>
                </c:pt>
                <c:pt idx="84">
                  <c:v>0.0193752756432001</c:v>
                </c:pt>
                <c:pt idx="85">
                  <c:v>0.0407605507813615</c:v>
                </c:pt>
                <c:pt idx="86">
                  <c:v>0.00248155802873962</c:v>
                </c:pt>
                <c:pt idx="87">
                  <c:v>0.00353840486660424</c:v>
                </c:pt>
                <c:pt idx="88">
                  <c:v>0.00806208423734154</c:v>
                </c:pt>
                <c:pt idx="89">
                  <c:v>0.0518485402904454</c:v>
                </c:pt>
                <c:pt idx="90">
                  <c:v>0.0192844312594394</c:v>
                </c:pt>
                <c:pt idx="91">
                  <c:v>0.0244855016080939</c:v>
                </c:pt>
                <c:pt idx="92">
                  <c:v>0.00504015180823032</c:v>
                </c:pt>
                <c:pt idx="93">
                  <c:v>0.00576726991305381</c:v>
                </c:pt>
                <c:pt idx="94">
                  <c:v>0.0305057584072255</c:v>
                </c:pt>
                <c:pt idx="95">
                  <c:v>0.0462088900781003</c:v>
                </c:pt>
                <c:pt idx="96">
                  <c:v>0.0173989143411308</c:v>
                </c:pt>
                <c:pt idx="97">
                  <c:v>0.0136964603091462</c:v>
                </c:pt>
                <c:pt idx="98">
                  <c:v>0.0378834001410908</c:v>
                </c:pt>
                <c:pt idx="99">
                  <c:v>0.0260855256847561</c:v>
                </c:pt>
                <c:pt idx="100">
                  <c:v>0.0</c:v>
                </c:pt>
                <c:pt idx="101">
                  <c:v>0.0261804877914827</c:v>
                </c:pt>
              </c:numCache>
            </c:numRef>
          </c:val>
        </c:ser>
        <c:dLbls>
          <c:showLegendKey val="0"/>
          <c:showVal val="0"/>
          <c:showCatName val="0"/>
          <c:showSerName val="0"/>
          <c:showPercent val="0"/>
          <c:showBubbleSize val="0"/>
        </c:dLbls>
        <c:gapWidth val="150"/>
        <c:axId val="-2109581640"/>
        <c:axId val="-2109584600"/>
      </c:barChart>
      <c:catAx>
        <c:axId val="-2109581640"/>
        <c:scaling>
          <c:orientation val="minMax"/>
        </c:scaling>
        <c:delete val="0"/>
        <c:axPos val="b"/>
        <c:majorTickMark val="out"/>
        <c:minorTickMark val="none"/>
        <c:tickLblPos val="nextTo"/>
        <c:crossAx val="-2109584600"/>
        <c:crosses val="autoZero"/>
        <c:auto val="1"/>
        <c:lblAlgn val="ctr"/>
        <c:lblOffset val="100"/>
        <c:noMultiLvlLbl val="0"/>
      </c:catAx>
      <c:valAx>
        <c:axId val="-2109584600"/>
        <c:scaling>
          <c:orientation val="minMax"/>
          <c:max val="0.4"/>
        </c:scaling>
        <c:delete val="0"/>
        <c:axPos val="l"/>
        <c:majorGridlines/>
        <c:numFmt formatCode="General" sourceLinked="1"/>
        <c:majorTickMark val="out"/>
        <c:minorTickMark val="none"/>
        <c:tickLblPos val="nextTo"/>
        <c:crossAx val="-2109581640"/>
        <c:crosses val="autoZero"/>
        <c:crossBetween val="between"/>
      </c:valAx>
    </c:plotArea>
    <c:plotVisOnly val="1"/>
    <c:dispBlanksAs val="gap"/>
    <c:showDLblsOverMax val="0"/>
  </c:chart>
  <c:printSettings>
    <c:headerFooter/>
    <c:pageMargins b="0.787401575" l="0.7" r="0.7" t="0.7874015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de-DE" sz="1200" b="1" i="0" baseline="0">
                <a:effectLst/>
              </a:rPr>
              <a:t>I(1,4,5)P</a:t>
            </a:r>
            <a:r>
              <a:rPr lang="de-DE" sz="1200" b="1" i="0" baseline="-25000">
                <a:effectLst/>
              </a:rPr>
              <a:t>3</a:t>
            </a:r>
            <a:r>
              <a:rPr lang="de-DE" sz="1200" b="1" i="0" baseline="0">
                <a:effectLst/>
              </a:rPr>
              <a:t> titration with pre-bound </a:t>
            </a:r>
            <a:r>
              <a:rPr lang="de-DE" sz="1200" b="1" i="0" u="none" strike="noStrike" baseline="0">
                <a:effectLst/>
              </a:rPr>
              <a:t>heparin disaccharide </a:t>
            </a:r>
            <a:endParaRPr lang="de-DE" sz="1200">
              <a:effectLst/>
            </a:endParaRPr>
          </a:p>
        </c:rich>
      </c:tx>
      <c:layout/>
      <c:overlay val="0"/>
    </c:title>
    <c:autoTitleDeleted val="0"/>
    <c:plotArea>
      <c:layout/>
      <c:barChart>
        <c:barDir val="col"/>
        <c:grouping val="clustered"/>
        <c:varyColors val="0"/>
        <c:ser>
          <c:idx val="0"/>
          <c:order val="0"/>
          <c:tx>
            <c:strRef>
              <c:f>'Fig.1-HSQC'!$AC$3</c:f>
              <c:strCache>
                <c:ptCount val="1"/>
                <c:pt idx="0">
                  <c:v>Dd [ppm]</c:v>
                </c:pt>
              </c:strCache>
            </c:strRef>
          </c:tx>
          <c:invertIfNegative val="0"/>
          <c:cat>
            <c:strRef>
              <c:f>'Fig.1-HSQC'!$U$4:$U$105</c:f>
              <c:strCache>
                <c:ptCount val="102"/>
                <c:pt idx="0">
                  <c:v> 8LeuH</c:v>
                </c:pt>
                <c:pt idx="1">
                  <c:v> 10AlaH</c:v>
                </c:pt>
                <c:pt idx="2">
                  <c:v> 14AspH</c:v>
                </c:pt>
                <c:pt idx="3">
                  <c:v> 15GlyH</c:v>
                </c:pt>
                <c:pt idx="4">
                  <c:v> 17SerH</c:v>
                </c:pt>
                <c:pt idx="5">
                  <c:v> 18GlyH</c:v>
                </c:pt>
                <c:pt idx="6">
                  <c:v> 19AlaH</c:v>
                </c:pt>
                <c:pt idx="7">
                  <c:v> 26LysH</c:v>
                </c:pt>
                <c:pt idx="8">
                  <c:v> 29LysH</c:v>
                </c:pt>
                <c:pt idx="9">
                  <c:v> 30ArgH</c:v>
                </c:pt>
                <c:pt idx="10">
                  <c:v> 31LeuH</c:v>
                </c:pt>
                <c:pt idx="11">
                  <c:v> 32TyrH</c:v>
                </c:pt>
                <c:pt idx="12">
                  <c:v> 33CysH</c:v>
                </c:pt>
                <c:pt idx="13">
                  <c:v> 34LysH</c:v>
                </c:pt>
                <c:pt idx="14">
                  <c:v> 35AsnH</c:v>
                </c:pt>
                <c:pt idx="15">
                  <c:v> 36GlyH</c:v>
                </c:pt>
                <c:pt idx="16">
                  <c:v> 37GlyH</c:v>
                </c:pt>
                <c:pt idx="17">
                  <c:v> 38PheH</c:v>
                </c:pt>
                <c:pt idx="18">
                  <c:v> 39PheH</c:v>
                </c:pt>
                <c:pt idx="19">
                  <c:v> 40LeuH</c:v>
                </c:pt>
                <c:pt idx="20">
                  <c:v> 41ArgH</c:v>
                </c:pt>
                <c:pt idx="21">
                  <c:v> 46GlyH</c:v>
                </c:pt>
                <c:pt idx="22">
                  <c:v> 49AspH</c:v>
                </c:pt>
                <c:pt idx="23">
                  <c:v> 50GlyH</c:v>
                </c:pt>
                <c:pt idx="24">
                  <c:v> 51ValH</c:v>
                </c:pt>
                <c:pt idx="25">
                  <c:v> 52ArgH</c:v>
                </c:pt>
                <c:pt idx="26">
                  <c:v> 53GluH</c:v>
                </c:pt>
                <c:pt idx="27">
                  <c:v> 54LysH</c:v>
                </c:pt>
                <c:pt idx="28">
                  <c:v> 55SerH</c:v>
                </c:pt>
                <c:pt idx="29">
                  <c:v> 56AspH</c:v>
                </c:pt>
                <c:pt idx="30">
                  <c:v> 58HisH</c:v>
                </c:pt>
                <c:pt idx="31">
                  <c:v> 59IleH</c:v>
                </c:pt>
                <c:pt idx="32">
                  <c:v> 60LysH</c:v>
                </c:pt>
                <c:pt idx="33">
                  <c:v> 61LeuH</c:v>
                </c:pt>
                <c:pt idx="34">
                  <c:v> 62GlnH</c:v>
                </c:pt>
                <c:pt idx="35">
                  <c:v> 63LeuH</c:v>
                </c:pt>
                <c:pt idx="36">
                  <c:v> 65AlaH</c:v>
                </c:pt>
                <c:pt idx="37">
                  <c:v> 66GluH</c:v>
                </c:pt>
                <c:pt idx="38">
                  <c:v> 67GluH</c:v>
                </c:pt>
                <c:pt idx="39">
                  <c:v> 70ValH</c:v>
                </c:pt>
                <c:pt idx="40">
                  <c:v> 71ValH</c:v>
                </c:pt>
                <c:pt idx="41">
                  <c:v> 73IleH</c:v>
                </c:pt>
                <c:pt idx="42">
                  <c:v> 74LysH</c:v>
                </c:pt>
                <c:pt idx="43">
                  <c:v> 75GlyH</c:v>
                </c:pt>
                <c:pt idx="44">
                  <c:v> 76ValH</c:v>
                </c:pt>
                <c:pt idx="45">
                  <c:v> 77SerH</c:v>
                </c:pt>
                <c:pt idx="46">
                  <c:v> 80ArgH</c:v>
                </c:pt>
                <c:pt idx="47">
                  <c:v> 81TyrH</c:v>
                </c:pt>
                <c:pt idx="48">
                  <c:v> 82LeuH</c:v>
                </c:pt>
                <c:pt idx="49">
                  <c:v> 83AlaH</c:v>
                </c:pt>
                <c:pt idx="50">
                  <c:v> 84MetH</c:v>
                </c:pt>
                <c:pt idx="51">
                  <c:v> 85LysH</c:v>
                </c:pt>
                <c:pt idx="52">
                  <c:v> 86GluH</c:v>
                </c:pt>
                <c:pt idx="53">
                  <c:v> 88GlyH</c:v>
                </c:pt>
                <c:pt idx="54">
                  <c:v> 89ArgH</c:v>
                </c:pt>
                <c:pt idx="55">
                  <c:v> 92AlaH</c:v>
                </c:pt>
                <c:pt idx="56">
                  <c:v> 93SerH</c:v>
                </c:pt>
                <c:pt idx="57">
                  <c:v> 95SerH</c:v>
                </c:pt>
                <c:pt idx="58">
                  <c:v> 96ValH</c:v>
                </c:pt>
                <c:pt idx="59">
                  <c:v> 97ThrH</c:v>
                </c:pt>
                <c:pt idx="60">
                  <c:v> 98AspH</c:v>
                </c:pt>
                <c:pt idx="61">
                  <c:v> 99GluH</c:v>
                </c:pt>
                <c:pt idx="62">
                  <c:v> 100CysH</c:v>
                </c:pt>
                <c:pt idx="63">
                  <c:v> 101PheH</c:v>
                </c:pt>
                <c:pt idx="64">
                  <c:v> 102PheH</c:v>
                </c:pt>
                <c:pt idx="65">
                  <c:v> 103PheH</c:v>
                </c:pt>
                <c:pt idx="66">
                  <c:v> 104GluH</c:v>
                </c:pt>
                <c:pt idx="67">
                  <c:v> 105ArgH</c:v>
                </c:pt>
                <c:pt idx="68">
                  <c:v> 106LeuH</c:v>
                </c:pt>
                <c:pt idx="69">
                  <c:v> 107GluH</c:v>
                </c:pt>
                <c:pt idx="70">
                  <c:v> 108SerH</c:v>
                </c:pt>
                <c:pt idx="71">
                  <c:v> 110AsnH</c:v>
                </c:pt>
                <c:pt idx="72">
                  <c:v> 111TyrH</c:v>
                </c:pt>
                <c:pt idx="73">
                  <c:v> 113ThrH</c:v>
                </c:pt>
                <c:pt idx="74">
                  <c:v> 114TyrH</c:v>
                </c:pt>
                <c:pt idx="75">
                  <c:v> 115ArgH</c:v>
                </c:pt>
                <c:pt idx="76">
                  <c:v> 116SerH</c:v>
                </c:pt>
                <c:pt idx="77">
                  <c:v> 118LysH</c:v>
                </c:pt>
                <c:pt idx="78">
                  <c:v> 119TyrH</c:v>
                </c:pt>
                <c:pt idx="79">
                  <c:v> 120ThrH</c:v>
                </c:pt>
                <c:pt idx="80">
                  <c:v> 124ValH</c:v>
                </c:pt>
                <c:pt idx="81">
                  <c:v> 125AlaH</c:v>
                </c:pt>
                <c:pt idx="82">
                  <c:v> 126LeuH</c:v>
                </c:pt>
                <c:pt idx="83">
                  <c:v> 127LysH</c:v>
                </c:pt>
                <c:pt idx="84">
                  <c:v> 129ThrH</c:v>
                </c:pt>
                <c:pt idx="85">
                  <c:v> 130Gly</c:v>
                </c:pt>
                <c:pt idx="86">
                  <c:v> 131GlnH</c:v>
                </c:pt>
                <c:pt idx="87">
                  <c:v> 132TyrH</c:v>
                </c:pt>
                <c:pt idx="88">
                  <c:v> 133LysH</c:v>
                </c:pt>
                <c:pt idx="89">
                  <c:v> 134LeuH</c:v>
                </c:pt>
                <c:pt idx="90">
                  <c:v> 135GlyH</c:v>
                </c:pt>
                <c:pt idx="91">
                  <c:v> 136SerH</c:v>
                </c:pt>
                <c:pt idx="92">
                  <c:v> 137LysH</c:v>
                </c:pt>
                <c:pt idx="93">
                  <c:v> 142GlnH</c:v>
                </c:pt>
                <c:pt idx="94">
                  <c:v> 144AlaH</c:v>
                </c:pt>
                <c:pt idx="95">
                  <c:v> 145IleH</c:v>
                </c:pt>
                <c:pt idx="96">
                  <c:v> 146LeuH</c:v>
                </c:pt>
                <c:pt idx="97">
                  <c:v> 147PheH</c:v>
                </c:pt>
                <c:pt idx="98">
                  <c:v> 148LeuH</c:v>
                </c:pt>
                <c:pt idx="99">
                  <c:v> 150MetH</c:v>
                </c:pt>
                <c:pt idx="100">
                  <c:v> 152AlaH</c:v>
                </c:pt>
                <c:pt idx="101">
                  <c:v> 154SerH</c:v>
                </c:pt>
              </c:strCache>
            </c:strRef>
          </c:cat>
          <c:val>
            <c:numRef>
              <c:f>'Fig.1-HSQC'!$AC$4:$AC$105</c:f>
              <c:numCache>
                <c:formatCode>General</c:formatCode>
                <c:ptCount val="102"/>
                <c:pt idx="0">
                  <c:v>0.00444848389903782</c:v>
                </c:pt>
                <c:pt idx="1">
                  <c:v>0.00721919360108831</c:v>
                </c:pt>
                <c:pt idx="2">
                  <c:v>0.00994449758660442</c:v>
                </c:pt>
                <c:pt idx="3">
                  <c:v>0.0</c:v>
                </c:pt>
                <c:pt idx="4">
                  <c:v>0.0</c:v>
                </c:pt>
                <c:pt idx="5">
                  <c:v>0.0</c:v>
                </c:pt>
                <c:pt idx="6">
                  <c:v>0.0108329867072754</c:v>
                </c:pt>
                <c:pt idx="7">
                  <c:v>0.0</c:v>
                </c:pt>
                <c:pt idx="8">
                  <c:v>0.0168131499205239</c:v>
                </c:pt>
                <c:pt idx="9">
                  <c:v>0.0142106590364424</c:v>
                </c:pt>
                <c:pt idx="10">
                  <c:v>0.0200784291218225</c:v>
                </c:pt>
                <c:pt idx="11">
                  <c:v>0.0</c:v>
                </c:pt>
                <c:pt idx="12">
                  <c:v>0.0517235638369986</c:v>
                </c:pt>
                <c:pt idx="13">
                  <c:v>0.00733753337300717</c:v>
                </c:pt>
                <c:pt idx="14">
                  <c:v>0.138391390159396</c:v>
                </c:pt>
                <c:pt idx="15">
                  <c:v>0.111787550809561</c:v>
                </c:pt>
                <c:pt idx="16">
                  <c:v>0.0275119910039249</c:v>
                </c:pt>
                <c:pt idx="17">
                  <c:v>0.0126139186615425</c:v>
                </c:pt>
                <c:pt idx="18">
                  <c:v>0.0150485002907275</c:v>
                </c:pt>
                <c:pt idx="19">
                  <c:v>0.00845498801004436</c:v>
                </c:pt>
                <c:pt idx="20">
                  <c:v>0.0359008880670106</c:v>
                </c:pt>
                <c:pt idx="21">
                  <c:v>0.0148769755074744</c:v>
                </c:pt>
                <c:pt idx="22">
                  <c:v>0.00141495803824704</c:v>
                </c:pt>
                <c:pt idx="23">
                  <c:v>0.0722809649233463</c:v>
                </c:pt>
                <c:pt idx="24">
                  <c:v>0.00215427998412426</c:v>
                </c:pt>
                <c:pt idx="25">
                  <c:v>0.0</c:v>
                </c:pt>
                <c:pt idx="26">
                  <c:v>0.00996206014085455</c:v>
                </c:pt>
                <c:pt idx="27">
                  <c:v>0.0192428806575305</c:v>
                </c:pt>
                <c:pt idx="28">
                  <c:v>0.0107058549518484</c:v>
                </c:pt>
                <c:pt idx="29">
                  <c:v>0.00579356401535359</c:v>
                </c:pt>
                <c:pt idx="30">
                  <c:v>0.00946559686443358</c:v>
                </c:pt>
                <c:pt idx="31">
                  <c:v>0.016950480258683</c:v>
                </c:pt>
                <c:pt idx="32">
                  <c:v>0.0059064933759377</c:v>
                </c:pt>
                <c:pt idx="33">
                  <c:v>0.0168653177853225</c:v>
                </c:pt>
                <c:pt idx="34">
                  <c:v>0.00525469846898839</c:v>
                </c:pt>
                <c:pt idx="35">
                  <c:v>0.0122704552584647</c:v>
                </c:pt>
                <c:pt idx="36">
                  <c:v>0.0</c:v>
                </c:pt>
                <c:pt idx="37">
                  <c:v>0.0120332673867077</c:v>
                </c:pt>
                <c:pt idx="38">
                  <c:v>0.0157797161650642</c:v>
                </c:pt>
                <c:pt idx="39">
                  <c:v>0.0154609133058161</c:v>
                </c:pt>
                <c:pt idx="40">
                  <c:v>0.00559273957913369</c:v>
                </c:pt>
                <c:pt idx="41">
                  <c:v>0.00460908071094547</c:v>
                </c:pt>
                <c:pt idx="42">
                  <c:v>0.0173262007448256</c:v>
                </c:pt>
                <c:pt idx="43">
                  <c:v>0.0119143570535722</c:v>
                </c:pt>
                <c:pt idx="44">
                  <c:v>0.00636524801166479</c:v>
                </c:pt>
                <c:pt idx="45">
                  <c:v>0.0127439632865911</c:v>
                </c:pt>
                <c:pt idx="46">
                  <c:v>0.00596090431478299</c:v>
                </c:pt>
                <c:pt idx="47">
                  <c:v>0.0103675234386038</c:v>
                </c:pt>
                <c:pt idx="48">
                  <c:v>0.0136732626044401</c:v>
                </c:pt>
                <c:pt idx="49">
                  <c:v>0.0142711958241084</c:v>
                </c:pt>
                <c:pt idx="50">
                  <c:v>0.0132554150821473</c:v>
                </c:pt>
                <c:pt idx="51">
                  <c:v>0.0112834443322948</c:v>
                </c:pt>
                <c:pt idx="52">
                  <c:v>0.00862589270742578</c:v>
                </c:pt>
                <c:pt idx="53">
                  <c:v>0.00650387276935891</c:v>
                </c:pt>
                <c:pt idx="54">
                  <c:v>0.0152582946622483</c:v>
                </c:pt>
                <c:pt idx="55">
                  <c:v>0.000278539045736355</c:v>
                </c:pt>
                <c:pt idx="56">
                  <c:v>0.0106693656793647</c:v>
                </c:pt>
                <c:pt idx="57">
                  <c:v>0.0161160072676204</c:v>
                </c:pt>
                <c:pt idx="58">
                  <c:v>0.034998318963202</c:v>
                </c:pt>
                <c:pt idx="59">
                  <c:v>0.00543888370899795</c:v>
                </c:pt>
                <c:pt idx="60">
                  <c:v>0.00664820579179036</c:v>
                </c:pt>
                <c:pt idx="61">
                  <c:v>0.0116609777570315</c:v>
                </c:pt>
                <c:pt idx="62">
                  <c:v>0.0149388445336319</c:v>
                </c:pt>
                <c:pt idx="63">
                  <c:v>0.0108753662122253</c:v>
                </c:pt>
                <c:pt idx="64">
                  <c:v>0.00581150412974097</c:v>
                </c:pt>
                <c:pt idx="65">
                  <c:v>0.00943891990643009</c:v>
                </c:pt>
                <c:pt idx="66">
                  <c:v>0.014453749305977</c:v>
                </c:pt>
                <c:pt idx="67">
                  <c:v>0.0230925447926367</c:v>
                </c:pt>
                <c:pt idx="68">
                  <c:v>0.0121257295038253</c:v>
                </c:pt>
                <c:pt idx="69">
                  <c:v>0.0166209935021925</c:v>
                </c:pt>
                <c:pt idx="70">
                  <c:v>0.0</c:v>
                </c:pt>
                <c:pt idx="71">
                  <c:v>0.013326470734969</c:v>
                </c:pt>
                <c:pt idx="72">
                  <c:v>0.0365278165272718</c:v>
                </c:pt>
                <c:pt idx="73">
                  <c:v>0.0231943549166619</c:v>
                </c:pt>
                <c:pt idx="74">
                  <c:v>0.0344583473776677</c:v>
                </c:pt>
                <c:pt idx="75">
                  <c:v>0.0130471037399111</c:v>
                </c:pt>
                <c:pt idx="76">
                  <c:v>0.019619932109973</c:v>
                </c:pt>
                <c:pt idx="77">
                  <c:v>0.00357695404639272</c:v>
                </c:pt>
                <c:pt idx="78">
                  <c:v>0.00570296030584154</c:v>
                </c:pt>
                <c:pt idx="79">
                  <c:v>0.055286377173767</c:v>
                </c:pt>
                <c:pt idx="80">
                  <c:v>0.0341885068992485</c:v>
                </c:pt>
                <c:pt idx="81">
                  <c:v>0.0416973187657165</c:v>
                </c:pt>
                <c:pt idx="82">
                  <c:v>0.0486079019913445</c:v>
                </c:pt>
                <c:pt idx="83">
                  <c:v>0.100125321423953</c:v>
                </c:pt>
                <c:pt idx="84">
                  <c:v>0.00722681700335643</c:v>
                </c:pt>
                <c:pt idx="85">
                  <c:v>0.235164304264061</c:v>
                </c:pt>
                <c:pt idx="86">
                  <c:v>0.0333570457324982</c:v>
                </c:pt>
                <c:pt idx="87">
                  <c:v>0.0</c:v>
                </c:pt>
                <c:pt idx="88">
                  <c:v>0.132543941205359</c:v>
                </c:pt>
                <c:pt idx="89">
                  <c:v>0.0866530178585845</c:v>
                </c:pt>
                <c:pt idx="90">
                  <c:v>0.0359510230209091</c:v>
                </c:pt>
                <c:pt idx="91">
                  <c:v>0.026968638527001</c:v>
                </c:pt>
                <c:pt idx="92">
                  <c:v>0.0262696238267698</c:v>
                </c:pt>
                <c:pt idx="93">
                  <c:v>0.0571234146388328</c:v>
                </c:pt>
                <c:pt idx="94">
                  <c:v>0.0</c:v>
                </c:pt>
                <c:pt idx="95">
                  <c:v>0.0645401249224077</c:v>
                </c:pt>
                <c:pt idx="96">
                  <c:v>0.070490787484961</c:v>
                </c:pt>
                <c:pt idx="97">
                  <c:v>0.00823095330141016</c:v>
                </c:pt>
                <c:pt idx="98">
                  <c:v>0.0374000966442619</c:v>
                </c:pt>
                <c:pt idx="99">
                  <c:v>0.01421289950186</c:v>
                </c:pt>
                <c:pt idx="100">
                  <c:v>0.0</c:v>
                </c:pt>
                <c:pt idx="101">
                  <c:v>0.00612970800691151</c:v>
                </c:pt>
              </c:numCache>
            </c:numRef>
          </c:val>
        </c:ser>
        <c:dLbls>
          <c:showLegendKey val="0"/>
          <c:showVal val="0"/>
          <c:showCatName val="0"/>
          <c:showSerName val="0"/>
          <c:showPercent val="0"/>
          <c:showBubbleSize val="0"/>
        </c:dLbls>
        <c:gapWidth val="150"/>
        <c:axId val="-2109615768"/>
        <c:axId val="-2109618728"/>
      </c:barChart>
      <c:catAx>
        <c:axId val="-2109615768"/>
        <c:scaling>
          <c:orientation val="minMax"/>
        </c:scaling>
        <c:delete val="0"/>
        <c:axPos val="b"/>
        <c:majorTickMark val="out"/>
        <c:minorTickMark val="none"/>
        <c:tickLblPos val="nextTo"/>
        <c:crossAx val="-2109618728"/>
        <c:crosses val="autoZero"/>
        <c:auto val="1"/>
        <c:lblAlgn val="ctr"/>
        <c:lblOffset val="100"/>
        <c:noMultiLvlLbl val="0"/>
      </c:catAx>
      <c:valAx>
        <c:axId val="-2109618728"/>
        <c:scaling>
          <c:orientation val="minMax"/>
          <c:max val="0.4"/>
        </c:scaling>
        <c:delete val="0"/>
        <c:axPos val="l"/>
        <c:majorGridlines/>
        <c:numFmt formatCode="General" sourceLinked="1"/>
        <c:majorTickMark val="out"/>
        <c:minorTickMark val="none"/>
        <c:tickLblPos val="nextTo"/>
        <c:crossAx val="-2109615768"/>
        <c:crosses val="autoZero"/>
        <c:crossBetween val="between"/>
      </c:valAx>
    </c:plotArea>
    <c:plotVisOnly val="1"/>
    <c:dispBlanksAs val="gap"/>
    <c:showDLblsOverMax val="0"/>
  </c:chart>
  <c:printSettings>
    <c:headerFooter/>
    <c:pageMargins b="0.787401575" l="0.7" r="0.7" t="0.7874015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de-DE" sz="1200"/>
              <a:t>heparin disaccharide</a:t>
            </a:r>
            <a:r>
              <a:rPr lang="de-DE" sz="1200" baseline="0"/>
              <a:t> titration with pre-bound I(1,4,5)P</a:t>
            </a:r>
            <a:r>
              <a:rPr lang="de-DE" sz="1200" baseline="-25000"/>
              <a:t>3</a:t>
            </a:r>
          </a:p>
        </c:rich>
      </c:tx>
      <c:layout/>
      <c:overlay val="0"/>
    </c:title>
    <c:autoTitleDeleted val="0"/>
    <c:plotArea>
      <c:layout/>
      <c:barChart>
        <c:barDir val="col"/>
        <c:grouping val="clustered"/>
        <c:varyColors val="0"/>
        <c:ser>
          <c:idx val="0"/>
          <c:order val="0"/>
          <c:tx>
            <c:strRef>
              <c:f>'Fig.1-HSQC'!$AM$3</c:f>
              <c:strCache>
                <c:ptCount val="1"/>
                <c:pt idx="0">
                  <c:v>Dd [ppm]</c:v>
                </c:pt>
              </c:strCache>
            </c:strRef>
          </c:tx>
          <c:invertIfNegative val="0"/>
          <c:cat>
            <c:strRef>
              <c:f>'Fig.1-HSQC'!$AE$4:$AE$105</c:f>
              <c:strCache>
                <c:ptCount val="102"/>
                <c:pt idx="0">
                  <c:v> 8LeuH</c:v>
                </c:pt>
                <c:pt idx="1">
                  <c:v> 10AlaH</c:v>
                </c:pt>
                <c:pt idx="2">
                  <c:v> 14AspH</c:v>
                </c:pt>
                <c:pt idx="3">
                  <c:v> 15GlyH</c:v>
                </c:pt>
                <c:pt idx="4">
                  <c:v> 17SerH</c:v>
                </c:pt>
                <c:pt idx="5">
                  <c:v> 18GlyH</c:v>
                </c:pt>
                <c:pt idx="6">
                  <c:v> 19AlaH</c:v>
                </c:pt>
                <c:pt idx="7">
                  <c:v> 26LysH</c:v>
                </c:pt>
                <c:pt idx="8">
                  <c:v> 29LysH</c:v>
                </c:pt>
                <c:pt idx="9">
                  <c:v> 30ArgH</c:v>
                </c:pt>
                <c:pt idx="10">
                  <c:v> 31LeuH</c:v>
                </c:pt>
                <c:pt idx="11">
                  <c:v> 32TyrH</c:v>
                </c:pt>
                <c:pt idx="12">
                  <c:v> 33CysH</c:v>
                </c:pt>
                <c:pt idx="13">
                  <c:v> 34LysH</c:v>
                </c:pt>
                <c:pt idx="14">
                  <c:v> 35AsnH</c:v>
                </c:pt>
                <c:pt idx="15">
                  <c:v> 36GlyH</c:v>
                </c:pt>
                <c:pt idx="16">
                  <c:v> 37GlyH</c:v>
                </c:pt>
                <c:pt idx="17">
                  <c:v> 38PheH</c:v>
                </c:pt>
                <c:pt idx="18">
                  <c:v> 39PheH</c:v>
                </c:pt>
                <c:pt idx="19">
                  <c:v> 40LeuH</c:v>
                </c:pt>
                <c:pt idx="20">
                  <c:v> 41ArgH</c:v>
                </c:pt>
                <c:pt idx="21">
                  <c:v> 46GlyH</c:v>
                </c:pt>
                <c:pt idx="22">
                  <c:v> 49AspH</c:v>
                </c:pt>
                <c:pt idx="23">
                  <c:v> 50GlyH</c:v>
                </c:pt>
                <c:pt idx="24">
                  <c:v> 51ValH</c:v>
                </c:pt>
                <c:pt idx="25">
                  <c:v> 52ArgH</c:v>
                </c:pt>
                <c:pt idx="26">
                  <c:v> 53GluH</c:v>
                </c:pt>
                <c:pt idx="27">
                  <c:v> 54LysH</c:v>
                </c:pt>
                <c:pt idx="28">
                  <c:v> 55SerH</c:v>
                </c:pt>
                <c:pt idx="29">
                  <c:v> 56AspH</c:v>
                </c:pt>
                <c:pt idx="30">
                  <c:v> 58HisH</c:v>
                </c:pt>
                <c:pt idx="31">
                  <c:v> 59IleH</c:v>
                </c:pt>
                <c:pt idx="32">
                  <c:v> 60LysH</c:v>
                </c:pt>
                <c:pt idx="33">
                  <c:v> 61LeuH</c:v>
                </c:pt>
                <c:pt idx="34">
                  <c:v> 62GlnH</c:v>
                </c:pt>
                <c:pt idx="35">
                  <c:v> 63LeuH</c:v>
                </c:pt>
                <c:pt idx="36">
                  <c:v> 65AlaH</c:v>
                </c:pt>
                <c:pt idx="37">
                  <c:v> 66GluH</c:v>
                </c:pt>
                <c:pt idx="38">
                  <c:v> 67GluH</c:v>
                </c:pt>
                <c:pt idx="39">
                  <c:v> 70ValH</c:v>
                </c:pt>
                <c:pt idx="40">
                  <c:v> 71ValH</c:v>
                </c:pt>
                <c:pt idx="41">
                  <c:v> 73IleH</c:v>
                </c:pt>
                <c:pt idx="42">
                  <c:v> 74LysH</c:v>
                </c:pt>
                <c:pt idx="43">
                  <c:v> 75GlyH</c:v>
                </c:pt>
                <c:pt idx="44">
                  <c:v> 76ValH</c:v>
                </c:pt>
                <c:pt idx="45">
                  <c:v> 77SerH</c:v>
                </c:pt>
                <c:pt idx="46">
                  <c:v> 80ArgH</c:v>
                </c:pt>
                <c:pt idx="47">
                  <c:v> 81TyrH</c:v>
                </c:pt>
                <c:pt idx="48">
                  <c:v> 82LeuH</c:v>
                </c:pt>
                <c:pt idx="49">
                  <c:v> 83AlaH</c:v>
                </c:pt>
                <c:pt idx="50">
                  <c:v> 84MetH</c:v>
                </c:pt>
                <c:pt idx="51">
                  <c:v> 85LysH</c:v>
                </c:pt>
                <c:pt idx="52">
                  <c:v> 86GluH</c:v>
                </c:pt>
                <c:pt idx="53">
                  <c:v> 88GlyH</c:v>
                </c:pt>
                <c:pt idx="54">
                  <c:v> 89ArgH</c:v>
                </c:pt>
                <c:pt idx="55">
                  <c:v> 92AlaH</c:v>
                </c:pt>
                <c:pt idx="56">
                  <c:v> 93SerH</c:v>
                </c:pt>
                <c:pt idx="57">
                  <c:v> 95SerH</c:v>
                </c:pt>
                <c:pt idx="58">
                  <c:v> 96ValH</c:v>
                </c:pt>
                <c:pt idx="59">
                  <c:v> 97ThrH</c:v>
                </c:pt>
                <c:pt idx="60">
                  <c:v> 98AspH</c:v>
                </c:pt>
                <c:pt idx="61">
                  <c:v> 99GluH</c:v>
                </c:pt>
                <c:pt idx="62">
                  <c:v> 100CysH</c:v>
                </c:pt>
                <c:pt idx="63">
                  <c:v> 101PheH</c:v>
                </c:pt>
                <c:pt idx="64">
                  <c:v> 102PheH</c:v>
                </c:pt>
                <c:pt idx="65">
                  <c:v> 103PheH</c:v>
                </c:pt>
                <c:pt idx="66">
                  <c:v> 104GluH</c:v>
                </c:pt>
                <c:pt idx="67">
                  <c:v> 105ArgH</c:v>
                </c:pt>
                <c:pt idx="68">
                  <c:v> 106LeuH</c:v>
                </c:pt>
                <c:pt idx="69">
                  <c:v> 107GluH</c:v>
                </c:pt>
                <c:pt idx="70">
                  <c:v> 108SerH</c:v>
                </c:pt>
                <c:pt idx="71">
                  <c:v> 110AsnH</c:v>
                </c:pt>
                <c:pt idx="72">
                  <c:v> 111TyrH</c:v>
                </c:pt>
                <c:pt idx="73">
                  <c:v> 113ThrH</c:v>
                </c:pt>
                <c:pt idx="74">
                  <c:v> 114TyrH</c:v>
                </c:pt>
                <c:pt idx="75">
                  <c:v> 115ArgH</c:v>
                </c:pt>
                <c:pt idx="76">
                  <c:v> 116SerH</c:v>
                </c:pt>
                <c:pt idx="77">
                  <c:v> 118LysH</c:v>
                </c:pt>
                <c:pt idx="78">
                  <c:v> 119TyrH</c:v>
                </c:pt>
                <c:pt idx="79">
                  <c:v> 120ThrH</c:v>
                </c:pt>
                <c:pt idx="80">
                  <c:v> 124ValH</c:v>
                </c:pt>
                <c:pt idx="81">
                  <c:v> 125AlaH</c:v>
                </c:pt>
                <c:pt idx="82">
                  <c:v> 126LeuH</c:v>
                </c:pt>
                <c:pt idx="83">
                  <c:v> 127LysH</c:v>
                </c:pt>
                <c:pt idx="84">
                  <c:v> 129ThrH</c:v>
                </c:pt>
                <c:pt idx="85">
                  <c:v> 130Gly</c:v>
                </c:pt>
                <c:pt idx="86">
                  <c:v> 131GlnH</c:v>
                </c:pt>
                <c:pt idx="87">
                  <c:v> 132TyrH</c:v>
                </c:pt>
                <c:pt idx="88">
                  <c:v> 133LysH</c:v>
                </c:pt>
                <c:pt idx="89">
                  <c:v> 134LeuH</c:v>
                </c:pt>
                <c:pt idx="90">
                  <c:v> 135GlyH</c:v>
                </c:pt>
                <c:pt idx="91">
                  <c:v> 136SerH</c:v>
                </c:pt>
                <c:pt idx="92">
                  <c:v> 137LysH</c:v>
                </c:pt>
                <c:pt idx="93">
                  <c:v> 142GlnH</c:v>
                </c:pt>
                <c:pt idx="94">
                  <c:v> 144AlaH</c:v>
                </c:pt>
                <c:pt idx="95">
                  <c:v> 145IleH</c:v>
                </c:pt>
                <c:pt idx="96">
                  <c:v> 146LeuH</c:v>
                </c:pt>
                <c:pt idx="97">
                  <c:v> 147PheH</c:v>
                </c:pt>
                <c:pt idx="98">
                  <c:v> 148LeuH</c:v>
                </c:pt>
                <c:pt idx="99">
                  <c:v> 150MetH</c:v>
                </c:pt>
                <c:pt idx="100">
                  <c:v> 152AlaH</c:v>
                </c:pt>
                <c:pt idx="101">
                  <c:v> 154SerH</c:v>
                </c:pt>
              </c:strCache>
            </c:strRef>
          </c:cat>
          <c:val>
            <c:numRef>
              <c:f>'Fig.1-HSQC'!$AM$4:$AM$105</c:f>
              <c:numCache>
                <c:formatCode>General</c:formatCode>
                <c:ptCount val="102"/>
                <c:pt idx="0">
                  <c:v>0.00671511995425439</c:v>
                </c:pt>
                <c:pt idx="1">
                  <c:v>0.012349530608488</c:v>
                </c:pt>
                <c:pt idx="2">
                  <c:v>0.00429197576880346</c:v>
                </c:pt>
                <c:pt idx="3">
                  <c:v>0.0</c:v>
                </c:pt>
                <c:pt idx="4">
                  <c:v>0.0</c:v>
                </c:pt>
                <c:pt idx="5">
                  <c:v>0.0</c:v>
                </c:pt>
                <c:pt idx="6">
                  <c:v>0.00760180610118476</c:v>
                </c:pt>
                <c:pt idx="7">
                  <c:v>0.0</c:v>
                </c:pt>
                <c:pt idx="8">
                  <c:v>0.0181753074251855</c:v>
                </c:pt>
                <c:pt idx="9">
                  <c:v>0.0172449702884635</c:v>
                </c:pt>
                <c:pt idx="10">
                  <c:v>0.0242634626753897</c:v>
                </c:pt>
                <c:pt idx="11">
                  <c:v>0.0</c:v>
                </c:pt>
                <c:pt idx="12">
                  <c:v>0.00550057051586486</c:v>
                </c:pt>
                <c:pt idx="13">
                  <c:v>0.0112226636878237</c:v>
                </c:pt>
                <c:pt idx="14">
                  <c:v>0.00390088070184295</c:v>
                </c:pt>
                <c:pt idx="15">
                  <c:v>0.0265526769319038</c:v>
                </c:pt>
                <c:pt idx="16">
                  <c:v>0.00438159859526254</c:v>
                </c:pt>
                <c:pt idx="17">
                  <c:v>0.00838977092953103</c:v>
                </c:pt>
                <c:pt idx="18">
                  <c:v>0.00780361480341046</c:v>
                </c:pt>
                <c:pt idx="19">
                  <c:v>0.00674881923005855</c:v>
                </c:pt>
                <c:pt idx="20">
                  <c:v>0.0117075384368349</c:v>
                </c:pt>
                <c:pt idx="21">
                  <c:v>0.00687056549710507</c:v>
                </c:pt>
                <c:pt idx="22">
                  <c:v>0.00577057154881423</c:v>
                </c:pt>
                <c:pt idx="23">
                  <c:v>0.020588059379165</c:v>
                </c:pt>
                <c:pt idx="24">
                  <c:v>0.00710393334709713</c:v>
                </c:pt>
                <c:pt idx="25">
                  <c:v>0.0217044871455194</c:v>
                </c:pt>
                <c:pt idx="26">
                  <c:v>0.012813911385678</c:v>
                </c:pt>
                <c:pt idx="27">
                  <c:v>0.0115663585561743</c:v>
                </c:pt>
                <c:pt idx="28">
                  <c:v>0.0259522736768851</c:v>
                </c:pt>
                <c:pt idx="29">
                  <c:v>0.0124799223655447</c:v>
                </c:pt>
                <c:pt idx="30">
                  <c:v>0.0132680688214231</c:v>
                </c:pt>
                <c:pt idx="31">
                  <c:v>0.0168205538627598</c:v>
                </c:pt>
                <c:pt idx="32">
                  <c:v>0.0139992758741309</c:v>
                </c:pt>
                <c:pt idx="33">
                  <c:v>0.00419155105539752</c:v>
                </c:pt>
                <c:pt idx="34">
                  <c:v>0.0167506213616085</c:v>
                </c:pt>
                <c:pt idx="35">
                  <c:v>0.0146162670422382</c:v>
                </c:pt>
                <c:pt idx="36">
                  <c:v>0.0</c:v>
                </c:pt>
                <c:pt idx="37">
                  <c:v>0.0173648150292476</c:v>
                </c:pt>
                <c:pt idx="38">
                  <c:v>0.0342642120148707</c:v>
                </c:pt>
                <c:pt idx="39">
                  <c:v>0.0188511895911117</c:v>
                </c:pt>
                <c:pt idx="40">
                  <c:v>0.0175415586821695</c:v>
                </c:pt>
                <c:pt idx="41">
                  <c:v>0.0374670898389508</c:v>
                </c:pt>
                <c:pt idx="42">
                  <c:v>0.0155205905896019</c:v>
                </c:pt>
                <c:pt idx="43">
                  <c:v>0.00946023784056226</c:v>
                </c:pt>
                <c:pt idx="44">
                  <c:v>0.013974759398644</c:v>
                </c:pt>
                <c:pt idx="45">
                  <c:v>0.00733081584818365</c:v>
                </c:pt>
                <c:pt idx="46">
                  <c:v>0.0126333492095337</c:v>
                </c:pt>
                <c:pt idx="47">
                  <c:v>0.0161804604384416</c:v>
                </c:pt>
                <c:pt idx="48">
                  <c:v>0.00701074204346332</c:v>
                </c:pt>
                <c:pt idx="49">
                  <c:v>0.0308670766999387</c:v>
                </c:pt>
                <c:pt idx="50">
                  <c:v>0.00588071477373352</c:v>
                </c:pt>
                <c:pt idx="51">
                  <c:v>0.011904172388286</c:v>
                </c:pt>
                <c:pt idx="52">
                  <c:v>0.00944492785837935</c:v>
                </c:pt>
                <c:pt idx="53">
                  <c:v>0.00519322464852055</c:v>
                </c:pt>
                <c:pt idx="54">
                  <c:v>0.0153617219086929</c:v>
                </c:pt>
                <c:pt idx="55">
                  <c:v>0.00282247590777979</c:v>
                </c:pt>
                <c:pt idx="56">
                  <c:v>0.0220001000224995</c:v>
                </c:pt>
                <c:pt idx="57">
                  <c:v>0.0543792854035433</c:v>
                </c:pt>
                <c:pt idx="58">
                  <c:v>0.0144479237262663</c:v>
                </c:pt>
                <c:pt idx="59">
                  <c:v>0.00766559718808698</c:v>
                </c:pt>
                <c:pt idx="60">
                  <c:v>0.00412648227913232</c:v>
                </c:pt>
                <c:pt idx="61">
                  <c:v>0.00743714790763335</c:v>
                </c:pt>
                <c:pt idx="62">
                  <c:v>0.00582248316871763</c:v>
                </c:pt>
                <c:pt idx="63">
                  <c:v>0.00807311316965221</c:v>
                </c:pt>
                <c:pt idx="64">
                  <c:v>0.00649689789438028</c:v>
                </c:pt>
                <c:pt idx="65">
                  <c:v>0.0108499047115631</c:v>
                </c:pt>
                <c:pt idx="66">
                  <c:v>0.00700656149619675</c:v>
                </c:pt>
                <c:pt idx="67">
                  <c:v>0.00831867815521305</c:v>
                </c:pt>
                <c:pt idx="68">
                  <c:v>0.00583152829454117</c:v>
                </c:pt>
                <c:pt idx="69">
                  <c:v>0.00714578400177538</c:v>
                </c:pt>
                <c:pt idx="70">
                  <c:v>0.0</c:v>
                </c:pt>
                <c:pt idx="71">
                  <c:v>0.0233250093301156</c:v>
                </c:pt>
                <c:pt idx="72">
                  <c:v>0.00684218826473033</c:v>
                </c:pt>
                <c:pt idx="73">
                  <c:v>0.00523650954835322</c:v>
                </c:pt>
                <c:pt idx="74">
                  <c:v>0.00568011903484503</c:v>
                </c:pt>
                <c:pt idx="75">
                  <c:v>0.0115258735460737</c:v>
                </c:pt>
                <c:pt idx="76">
                  <c:v>0.00272904397179843</c:v>
                </c:pt>
                <c:pt idx="77">
                  <c:v>0.0127278839168185</c:v>
                </c:pt>
                <c:pt idx="78">
                  <c:v>0.00584445123600081</c:v>
                </c:pt>
                <c:pt idx="79">
                  <c:v>0.0142584909439949</c:v>
                </c:pt>
                <c:pt idx="80">
                  <c:v>0.00780501891413498</c:v>
                </c:pt>
                <c:pt idx="81">
                  <c:v>0.00158779123312813</c:v>
                </c:pt>
                <c:pt idx="82">
                  <c:v>0.0281008066120902</c:v>
                </c:pt>
                <c:pt idx="83">
                  <c:v>0.00724757547390884</c:v>
                </c:pt>
                <c:pt idx="84">
                  <c:v>0.00518208184516758</c:v>
                </c:pt>
                <c:pt idx="85">
                  <c:v>0.0114325194073747</c:v>
                </c:pt>
                <c:pt idx="86">
                  <c:v>0.0103455207698793</c:v>
                </c:pt>
                <c:pt idx="87">
                  <c:v>0.00417231842025519</c:v>
                </c:pt>
                <c:pt idx="88">
                  <c:v>0.00439052459849448</c:v>
                </c:pt>
                <c:pt idx="89">
                  <c:v>0.0112887839912024</c:v>
                </c:pt>
                <c:pt idx="90">
                  <c:v>0.0177590406272398</c:v>
                </c:pt>
                <c:pt idx="91">
                  <c:v>0.00885961449499833</c:v>
                </c:pt>
                <c:pt idx="92">
                  <c:v>0.00736689827878742</c:v>
                </c:pt>
                <c:pt idx="93">
                  <c:v>0.00309017090951294</c:v>
                </c:pt>
                <c:pt idx="94">
                  <c:v>0.0</c:v>
                </c:pt>
                <c:pt idx="95">
                  <c:v>0.0149598136686245</c:v>
                </c:pt>
                <c:pt idx="96">
                  <c:v>0.00428781634401583</c:v>
                </c:pt>
                <c:pt idx="97">
                  <c:v>0.00152372643542002</c:v>
                </c:pt>
                <c:pt idx="98">
                  <c:v>0.00402692984791066</c:v>
                </c:pt>
                <c:pt idx="99">
                  <c:v>0.0161099274982846</c:v>
                </c:pt>
                <c:pt idx="100">
                  <c:v>0.0</c:v>
                </c:pt>
                <c:pt idx="101">
                  <c:v>0.0276256479381034</c:v>
                </c:pt>
              </c:numCache>
            </c:numRef>
          </c:val>
        </c:ser>
        <c:dLbls>
          <c:showLegendKey val="0"/>
          <c:showVal val="0"/>
          <c:showCatName val="0"/>
          <c:showSerName val="0"/>
          <c:showPercent val="0"/>
          <c:showBubbleSize val="0"/>
        </c:dLbls>
        <c:gapWidth val="150"/>
        <c:axId val="-2109648360"/>
        <c:axId val="-2109651320"/>
      </c:barChart>
      <c:catAx>
        <c:axId val="-2109648360"/>
        <c:scaling>
          <c:orientation val="minMax"/>
        </c:scaling>
        <c:delete val="0"/>
        <c:axPos val="b"/>
        <c:majorTickMark val="out"/>
        <c:minorTickMark val="none"/>
        <c:tickLblPos val="nextTo"/>
        <c:crossAx val="-2109651320"/>
        <c:crosses val="autoZero"/>
        <c:auto val="1"/>
        <c:lblAlgn val="ctr"/>
        <c:lblOffset val="100"/>
        <c:noMultiLvlLbl val="0"/>
      </c:catAx>
      <c:valAx>
        <c:axId val="-2109651320"/>
        <c:scaling>
          <c:orientation val="minMax"/>
          <c:max val="0.4"/>
        </c:scaling>
        <c:delete val="0"/>
        <c:axPos val="l"/>
        <c:majorGridlines/>
        <c:numFmt formatCode="General" sourceLinked="1"/>
        <c:majorTickMark val="out"/>
        <c:minorTickMark val="none"/>
        <c:tickLblPos val="nextTo"/>
        <c:crossAx val="-2109648360"/>
        <c:crosses val="autoZero"/>
        <c:crossBetween val="between"/>
      </c:valAx>
    </c:plotArea>
    <c:plotVisOnly val="1"/>
    <c:dispBlanksAs val="gap"/>
    <c:showDLblsOverMax val="0"/>
  </c:chart>
  <c:printSettings>
    <c:headerFooter/>
    <c:pageMargins b="0.787401575" l="0.7" r="0.7" t="0.7874015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4" Type="http://schemas.openxmlformats.org/officeDocument/2006/relationships/chart" Target="../charts/chart4.xml"/><Relationship Id="rId1" Type="http://schemas.openxmlformats.org/officeDocument/2006/relationships/chart" Target="../charts/chart1.xml"/><Relationship Id="rId2" Type="http://schemas.openxmlformats.org/officeDocument/2006/relationships/chart" Target="../charts/chart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4" Type="http://schemas.openxmlformats.org/officeDocument/2006/relationships/chart" Target="../charts/chart8.xml"/><Relationship Id="rId5" Type="http://schemas.openxmlformats.org/officeDocument/2006/relationships/image" Target="../media/image1.png"/><Relationship Id="rId1" Type="http://schemas.openxmlformats.org/officeDocument/2006/relationships/chart" Target="../charts/chart5.xml"/><Relationship Id="rId2"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xdr:col>
      <xdr:colOff>1025525</xdr:colOff>
      <xdr:row>107</xdr:row>
      <xdr:rowOff>0</xdr:rowOff>
    </xdr:from>
    <xdr:to>
      <xdr:col>7</xdr:col>
      <xdr:colOff>63500</xdr:colOff>
      <xdr:row>121</xdr:row>
      <xdr:rowOff>111125</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1029758</xdr:colOff>
      <xdr:row>107</xdr:row>
      <xdr:rowOff>0</xdr:rowOff>
    </xdr:from>
    <xdr:to>
      <xdr:col>17</xdr:col>
      <xdr:colOff>55033</xdr:colOff>
      <xdr:row>121</xdr:row>
      <xdr:rowOff>111125</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1021291</xdr:colOff>
      <xdr:row>107</xdr:row>
      <xdr:rowOff>0</xdr:rowOff>
    </xdr:from>
    <xdr:to>
      <xdr:col>27</xdr:col>
      <xdr:colOff>59491</xdr:colOff>
      <xdr:row>121</xdr:row>
      <xdr:rowOff>111125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31</xdr:col>
      <xdr:colOff>1038225</xdr:colOff>
      <xdr:row>107</xdr:row>
      <xdr:rowOff>0</xdr:rowOff>
    </xdr:from>
    <xdr:to>
      <xdr:col>37</xdr:col>
      <xdr:colOff>76200</xdr:colOff>
      <xdr:row>121</xdr:row>
      <xdr:rowOff>136525</xdr:rowOff>
    </xdr:to>
    <xdr:graphicFrame macro="">
      <xdr:nvGraphicFramePr>
        <xdr:cNvPr id="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88900</xdr:rowOff>
    </xdr:from>
    <xdr:to>
      <xdr:col>7</xdr:col>
      <xdr:colOff>807000</xdr:colOff>
      <xdr:row>16</xdr:row>
      <xdr:rowOff>124100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25400</xdr:colOff>
      <xdr:row>0</xdr:row>
      <xdr:rowOff>88900</xdr:rowOff>
    </xdr:from>
    <xdr:to>
      <xdr:col>15</xdr:col>
      <xdr:colOff>6900</xdr:colOff>
      <xdr:row>16</xdr:row>
      <xdr:rowOff>124100</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17</xdr:row>
      <xdr:rowOff>0</xdr:rowOff>
    </xdr:from>
    <xdr:to>
      <xdr:col>7</xdr:col>
      <xdr:colOff>807000</xdr:colOff>
      <xdr:row>33</xdr:row>
      <xdr:rowOff>35200</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25400</xdr:colOff>
      <xdr:row>17</xdr:row>
      <xdr:rowOff>0</xdr:rowOff>
    </xdr:from>
    <xdr:to>
      <xdr:col>15</xdr:col>
      <xdr:colOff>6900</xdr:colOff>
      <xdr:row>33</xdr:row>
      <xdr:rowOff>35200</xdr:rowOff>
    </xdr:to>
    <xdr:graphicFrame macro="">
      <xdr:nvGraphicFramePr>
        <xdr:cNvPr id="5"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127000</xdr:colOff>
      <xdr:row>34</xdr:row>
      <xdr:rowOff>44450</xdr:rowOff>
    </xdr:from>
    <xdr:to>
      <xdr:col>14</xdr:col>
      <xdr:colOff>810000</xdr:colOff>
      <xdr:row>72</xdr:row>
      <xdr:rowOff>132423</xdr:rowOff>
    </xdr:to>
    <xdr:pic>
      <xdr:nvPicPr>
        <xdr:cNvPr id="6" name="Grafik 6"/>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27000" y="6089650"/>
          <a:ext cx="12240000" cy="684437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25"/>
  <sheetViews>
    <sheetView tabSelected="1" topLeftCell="A72" workbookViewId="0">
      <selection activeCell="AD118" sqref="AD118"/>
    </sheetView>
  </sheetViews>
  <sheetFormatPr baseColWidth="10" defaultColWidth="19.83203125" defaultRowHeight="14" x14ac:dyDescent="0"/>
  <cols>
    <col min="1" max="4" width="19.83203125" style="94"/>
    <col min="5" max="5" width="9.5" style="94" customWidth="1"/>
    <col min="6" max="9" width="19.83203125" style="94"/>
    <col min="10" max="10" width="9.5" style="110" customWidth="1"/>
    <col min="11" max="14" width="19.83203125" style="94"/>
    <col min="15" max="15" width="9.5" style="94" customWidth="1"/>
    <col min="16" max="19" width="19.83203125" style="94"/>
    <col min="20" max="20" width="9.5" style="110" customWidth="1"/>
    <col min="21" max="24" width="19.83203125" style="94"/>
    <col min="25" max="25" width="9.5" style="94" customWidth="1"/>
    <col min="26" max="28" width="20" style="94" customWidth="1"/>
    <col min="29" max="29" width="19.83203125" style="94"/>
    <col min="30" max="30" width="9.5" style="94" customWidth="1"/>
    <col min="31" max="34" width="19.83203125" style="94"/>
    <col min="35" max="35" width="9.5" style="94" customWidth="1"/>
    <col min="36" max="16384" width="19.83203125" style="94"/>
  </cols>
  <sheetData>
    <row r="1" spans="1:39" ht="17" thickBot="1">
      <c r="A1" s="203" t="s">
        <v>136</v>
      </c>
      <c r="B1" s="204"/>
      <c r="C1" s="204"/>
      <c r="D1" s="204"/>
      <c r="E1" s="204"/>
      <c r="F1" s="204"/>
      <c r="G1" s="204"/>
      <c r="H1" s="204"/>
      <c r="I1" s="205"/>
      <c r="J1" s="183"/>
      <c r="K1" s="203" t="s">
        <v>137</v>
      </c>
      <c r="L1" s="206"/>
      <c r="M1" s="206"/>
      <c r="N1" s="206"/>
      <c r="O1" s="206"/>
      <c r="P1" s="206"/>
      <c r="Q1" s="206"/>
      <c r="R1" s="206"/>
      <c r="S1" s="207"/>
      <c r="T1" s="184"/>
      <c r="U1" s="203" t="s">
        <v>138</v>
      </c>
      <c r="V1" s="204"/>
      <c r="W1" s="204"/>
      <c r="X1" s="204"/>
      <c r="Y1" s="204"/>
      <c r="Z1" s="204"/>
      <c r="AA1" s="204"/>
      <c r="AB1" s="204"/>
      <c r="AC1" s="205"/>
      <c r="AE1" s="203" t="s">
        <v>139</v>
      </c>
      <c r="AF1" s="204"/>
      <c r="AG1" s="204"/>
      <c r="AH1" s="204"/>
      <c r="AI1" s="204"/>
      <c r="AJ1" s="204"/>
      <c r="AK1" s="204"/>
      <c r="AL1" s="204"/>
      <c r="AM1" s="205"/>
    </row>
    <row r="2" spans="1:39" ht="15" thickTop="1">
      <c r="A2" s="185"/>
      <c r="B2" s="231" t="s">
        <v>259</v>
      </c>
      <c r="C2" s="232"/>
      <c r="D2" s="233"/>
      <c r="E2" s="186"/>
      <c r="F2" s="231" t="s">
        <v>260</v>
      </c>
      <c r="G2" s="232"/>
      <c r="H2" s="233"/>
      <c r="I2" s="188"/>
      <c r="K2" s="185"/>
      <c r="L2" s="231" t="s">
        <v>259</v>
      </c>
      <c r="M2" s="232"/>
      <c r="N2" s="233"/>
      <c r="O2" s="187"/>
      <c r="P2" s="231" t="s">
        <v>258</v>
      </c>
      <c r="Q2" s="232"/>
      <c r="R2" s="233"/>
      <c r="S2" s="188"/>
      <c r="U2" s="185"/>
      <c r="V2" s="231" t="s">
        <v>257</v>
      </c>
      <c r="W2" s="232"/>
      <c r="X2" s="233"/>
      <c r="Y2" s="187"/>
      <c r="Z2" s="231" t="s">
        <v>256</v>
      </c>
      <c r="AA2" s="232"/>
      <c r="AB2" s="233"/>
      <c r="AC2" s="188"/>
      <c r="AE2" s="185"/>
      <c r="AF2" s="231" t="s">
        <v>254</v>
      </c>
      <c r="AG2" s="232"/>
      <c r="AH2" s="233"/>
      <c r="AI2" s="187"/>
      <c r="AJ2" s="231" t="s">
        <v>255</v>
      </c>
      <c r="AK2" s="232"/>
      <c r="AL2" s="233"/>
      <c r="AM2" s="188"/>
    </row>
    <row r="3" spans="1:39" ht="15">
      <c r="A3" s="189" t="s">
        <v>140</v>
      </c>
      <c r="B3" s="190" t="s">
        <v>141</v>
      </c>
      <c r="C3" s="190" t="s">
        <v>142</v>
      </c>
      <c r="D3" s="191" t="s">
        <v>143</v>
      </c>
      <c r="E3" s="191"/>
      <c r="F3" s="190" t="s">
        <v>141</v>
      </c>
      <c r="G3" s="190" t="s">
        <v>142</v>
      </c>
      <c r="H3" s="191" t="s">
        <v>143</v>
      </c>
      <c r="I3" s="192" t="s">
        <v>144</v>
      </c>
      <c r="J3" s="193"/>
      <c r="K3" s="189" t="s">
        <v>140</v>
      </c>
      <c r="L3" s="190" t="s">
        <v>141</v>
      </c>
      <c r="M3" s="190" t="s">
        <v>142</v>
      </c>
      <c r="N3" s="191" t="s">
        <v>143</v>
      </c>
      <c r="O3" s="191"/>
      <c r="P3" s="190" t="s">
        <v>141</v>
      </c>
      <c r="Q3" s="190" t="s">
        <v>142</v>
      </c>
      <c r="R3" s="191" t="s">
        <v>143</v>
      </c>
      <c r="S3" s="192" t="s">
        <v>144</v>
      </c>
      <c r="T3" s="193"/>
      <c r="U3" s="189" t="s">
        <v>140</v>
      </c>
      <c r="V3" s="190" t="s">
        <v>141</v>
      </c>
      <c r="W3" s="190" t="s">
        <v>142</v>
      </c>
      <c r="X3" s="191" t="s">
        <v>143</v>
      </c>
      <c r="Y3" s="191"/>
      <c r="Z3" s="190" t="s">
        <v>141</v>
      </c>
      <c r="AA3" s="190" t="s">
        <v>142</v>
      </c>
      <c r="AB3" s="191" t="s">
        <v>143</v>
      </c>
      <c r="AC3" s="192" t="s">
        <v>144</v>
      </c>
      <c r="AE3" s="189" t="s">
        <v>140</v>
      </c>
      <c r="AF3" s="190" t="s">
        <v>141</v>
      </c>
      <c r="AG3" s="190" t="s">
        <v>142</v>
      </c>
      <c r="AH3" s="191" t="s">
        <v>143</v>
      </c>
      <c r="AI3" s="191"/>
      <c r="AJ3" s="190" t="s">
        <v>141</v>
      </c>
      <c r="AK3" s="190" t="s">
        <v>142</v>
      </c>
      <c r="AL3" s="191" t="s">
        <v>143</v>
      </c>
      <c r="AM3" s="192" t="s">
        <v>144</v>
      </c>
    </row>
    <row r="4" spans="1:39">
      <c r="A4" s="189" t="s">
        <v>145</v>
      </c>
      <c r="B4" s="191">
        <v>8.4625800000000009</v>
      </c>
      <c r="C4" s="191">
        <v>129.07241999999999</v>
      </c>
      <c r="D4" s="191">
        <v>3.6609028571428573E-2</v>
      </c>
      <c r="E4" s="191"/>
      <c r="F4" s="191">
        <v>8.4607899999999994</v>
      </c>
      <c r="G4" s="191">
        <v>129.07929999999999</v>
      </c>
      <c r="H4" s="191">
        <v>3.5160000000000004E-2</v>
      </c>
      <c r="I4" s="194">
        <v>2.066185858049554E-3</v>
      </c>
      <c r="K4" s="189" t="s">
        <v>145</v>
      </c>
      <c r="L4" s="191">
        <v>8.4625800000000009</v>
      </c>
      <c r="M4" s="191">
        <v>129.07241999999999</v>
      </c>
      <c r="N4" s="191">
        <v>3.6609028571428573E-2</v>
      </c>
      <c r="O4" s="191"/>
      <c r="P4" s="191">
        <v>8.4697099999999992</v>
      </c>
      <c r="Q4" s="191">
        <v>129.08615</v>
      </c>
      <c r="R4" s="191">
        <v>3.6959985714285715E-2</v>
      </c>
      <c r="S4" s="194">
        <v>7.4214850434385256E-3</v>
      </c>
      <c r="U4" s="189" t="s">
        <v>145</v>
      </c>
      <c r="V4" s="191">
        <v>8.4697099999999992</v>
      </c>
      <c r="W4" s="191">
        <v>129.08615</v>
      </c>
      <c r="X4" s="191">
        <v>3.6959985714285715E-2</v>
      </c>
      <c r="Y4" s="191"/>
      <c r="Z4" s="191">
        <v>8.47363</v>
      </c>
      <c r="AA4" s="191">
        <v>129.10016999999999</v>
      </c>
      <c r="AB4" s="191">
        <v>3.4880214285714285E-2</v>
      </c>
      <c r="AC4" s="194">
        <v>4.448483899037823E-3</v>
      </c>
      <c r="AE4" s="189" t="s">
        <v>145</v>
      </c>
      <c r="AF4" s="191">
        <v>8.4607899999999994</v>
      </c>
      <c r="AG4" s="191">
        <v>129.07929999999999</v>
      </c>
      <c r="AH4" s="191">
        <v>3.5160000000000004E-2</v>
      </c>
      <c r="AI4" s="191"/>
      <c r="AJ4" s="191">
        <v>8.4634999999999998</v>
      </c>
      <c r="AK4" s="191">
        <v>129.12026</v>
      </c>
      <c r="AL4" s="191">
        <v>3.4511892857142859E-2</v>
      </c>
      <c r="AM4" s="194">
        <v>6.7151199542543893E-3</v>
      </c>
    </row>
    <row r="5" spans="1:39">
      <c r="A5" s="189" t="s">
        <v>146</v>
      </c>
      <c r="B5" s="191">
        <v>8.4716699999999996</v>
      </c>
      <c r="C5" s="191">
        <v>126.86081</v>
      </c>
      <c r="D5" s="191">
        <v>4.8353778571428571E-2</v>
      </c>
      <c r="E5" s="191"/>
      <c r="F5" s="191">
        <v>8.46997</v>
      </c>
      <c r="G5" s="191">
        <v>126.87350000000001</v>
      </c>
      <c r="H5" s="191">
        <v>4.9175807142857145E-2</v>
      </c>
      <c r="I5" s="194">
        <v>2.5521191684563264E-3</v>
      </c>
      <c r="K5" s="189" t="s">
        <v>146</v>
      </c>
      <c r="L5" s="191">
        <v>8.4716699999999996</v>
      </c>
      <c r="M5" s="191">
        <v>126.86081</v>
      </c>
      <c r="N5" s="191">
        <v>4.8353778571428571E-2</v>
      </c>
      <c r="O5" s="191"/>
      <c r="P5" s="191">
        <v>8.4752899999999993</v>
      </c>
      <c r="Q5" s="191">
        <v>126.83905</v>
      </c>
      <c r="R5" s="191">
        <v>5.0311800000000004E-2</v>
      </c>
      <c r="S5" s="194">
        <v>4.8742277337029006E-3</v>
      </c>
      <c r="U5" s="189" t="s">
        <v>146</v>
      </c>
      <c r="V5" s="191">
        <v>8.4752899999999993</v>
      </c>
      <c r="W5" s="191">
        <v>126.83905</v>
      </c>
      <c r="X5" s="191">
        <v>5.0311800000000004E-2</v>
      </c>
      <c r="Y5" s="191"/>
      <c r="Z5" s="191">
        <v>8.4805799999999998</v>
      </c>
      <c r="AA5" s="191">
        <v>126.87179999999999</v>
      </c>
      <c r="AB5" s="191">
        <v>3.412657142857143E-2</v>
      </c>
      <c r="AC5" s="194">
        <v>7.2191936010883159E-3</v>
      </c>
      <c r="AE5" s="189" t="s">
        <v>146</v>
      </c>
      <c r="AF5" s="191">
        <v>8.46997</v>
      </c>
      <c r="AG5" s="191">
        <v>126.87350000000001</v>
      </c>
      <c r="AH5" s="191">
        <v>4.9175807142857145E-2</v>
      </c>
      <c r="AI5" s="191"/>
      <c r="AJ5" s="191">
        <v>8.4741999999999997</v>
      </c>
      <c r="AK5" s="191">
        <v>126.95085</v>
      </c>
      <c r="AL5" s="191">
        <v>4.6284428571428581E-2</v>
      </c>
      <c r="AM5" s="194">
        <v>1.2349530608488014E-2</v>
      </c>
    </row>
    <row r="6" spans="1:39">
      <c r="A6" s="189" t="s">
        <v>147</v>
      </c>
      <c r="B6" s="191">
        <v>8.4990100000000002</v>
      </c>
      <c r="C6" s="191">
        <v>123.64824</v>
      </c>
      <c r="D6" s="191">
        <v>3.5802842857142858E-2</v>
      </c>
      <c r="E6" s="191"/>
      <c r="F6" s="191">
        <v>8.4959000000000007</v>
      </c>
      <c r="G6" s="191">
        <v>123.64169</v>
      </c>
      <c r="H6" s="191">
        <v>3.7722214285714283E-2</v>
      </c>
      <c r="I6" s="194">
        <v>3.2615036792863141E-3</v>
      </c>
      <c r="K6" s="189" t="s">
        <v>147</v>
      </c>
      <c r="L6" s="191">
        <v>8.4990100000000002</v>
      </c>
      <c r="M6" s="191">
        <v>123.64824</v>
      </c>
      <c r="N6" s="191">
        <v>3.5802842857142858E-2</v>
      </c>
      <c r="O6" s="191"/>
      <c r="P6" s="191">
        <v>8.5023300000000006</v>
      </c>
      <c r="Q6" s="191">
        <v>123.67319999999999</v>
      </c>
      <c r="R6" s="191">
        <v>3.5149085714285717E-2</v>
      </c>
      <c r="S6" s="194">
        <v>5.003992006388E-3</v>
      </c>
      <c r="U6" s="189" t="s">
        <v>147</v>
      </c>
      <c r="V6" s="191">
        <v>8.5023300000000006</v>
      </c>
      <c r="W6" s="191">
        <v>123.67319999999999</v>
      </c>
      <c r="X6" s="191">
        <v>3.5149085714285717E-2</v>
      </c>
      <c r="Y6" s="191"/>
      <c r="Z6" s="191">
        <v>8.5109899999999996</v>
      </c>
      <c r="AA6" s="191">
        <v>123.70578999999999</v>
      </c>
      <c r="AB6" s="191">
        <v>3.5157885714285714E-2</v>
      </c>
      <c r="AC6" s="194">
        <v>9.9444975866044266E-3</v>
      </c>
      <c r="AE6" s="189" t="s">
        <v>147</v>
      </c>
      <c r="AF6" s="191">
        <v>8.4959000000000007</v>
      </c>
      <c r="AG6" s="191">
        <v>123.64169</v>
      </c>
      <c r="AH6" s="191">
        <v>3.7722214285714283E-2</v>
      </c>
      <c r="AI6" s="191"/>
      <c r="AJ6" s="191">
        <v>8.4985400000000002</v>
      </c>
      <c r="AK6" s="191">
        <v>123.66425</v>
      </c>
      <c r="AL6" s="191">
        <v>4.4102121428571429E-2</v>
      </c>
      <c r="AM6" s="194">
        <v>4.2919757688034636E-3</v>
      </c>
    </row>
    <row r="7" spans="1:39">
      <c r="A7" s="189" t="s">
        <v>148</v>
      </c>
      <c r="B7" s="191">
        <v>8.5714500000000005</v>
      </c>
      <c r="C7" s="191">
        <v>112.1892</v>
      </c>
      <c r="D7" s="191">
        <v>5.4221878571428572E-2</v>
      </c>
      <c r="E7" s="191"/>
      <c r="F7" s="191" t="s">
        <v>149</v>
      </c>
      <c r="G7" s="191" t="s">
        <v>149</v>
      </c>
      <c r="H7" s="191" t="s">
        <v>149</v>
      </c>
      <c r="I7" s="194" t="s">
        <v>150</v>
      </c>
      <c r="K7" s="189" t="s">
        <v>148</v>
      </c>
      <c r="L7" s="191">
        <v>8.5714500000000005</v>
      </c>
      <c r="M7" s="191">
        <v>112.1892</v>
      </c>
      <c r="N7" s="191">
        <v>5.4221878571428572E-2</v>
      </c>
      <c r="O7" s="191"/>
      <c r="P7" s="191">
        <v>8.5789600000000004</v>
      </c>
      <c r="Q7" s="191">
        <v>112.05519</v>
      </c>
      <c r="R7" s="191">
        <v>6.558094285714286E-2</v>
      </c>
      <c r="S7" s="194">
        <v>2.1458574096384402E-2</v>
      </c>
      <c r="U7" s="189" t="s">
        <v>148</v>
      </c>
      <c r="V7" s="191">
        <v>8.5789600000000004</v>
      </c>
      <c r="W7" s="191">
        <v>112.05519</v>
      </c>
      <c r="X7" s="191">
        <v>6.558094285714286E-2</v>
      </c>
      <c r="Y7" s="191"/>
      <c r="Z7" s="191" t="s">
        <v>149</v>
      </c>
      <c r="AA7" s="191" t="s">
        <v>149</v>
      </c>
      <c r="AB7" s="191" t="s">
        <v>150</v>
      </c>
      <c r="AC7" s="194" t="s">
        <v>150</v>
      </c>
      <c r="AE7" s="189" t="s">
        <v>148</v>
      </c>
      <c r="AF7" s="191" t="s">
        <v>149</v>
      </c>
      <c r="AG7" s="191" t="s">
        <v>149</v>
      </c>
      <c r="AH7" s="191" t="s">
        <v>149</v>
      </c>
      <c r="AI7" s="191"/>
      <c r="AJ7" s="191" t="s">
        <v>149</v>
      </c>
      <c r="AK7" s="191" t="s">
        <v>149</v>
      </c>
      <c r="AL7" s="191" t="s">
        <v>149</v>
      </c>
      <c r="AM7" s="194" t="s">
        <v>150</v>
      </c>
    </row>
    <row r="8" spans="1:39">
      <c r="A8" s="189" t="s">
        <v>151</v>
      </c>
      <c r="B8" s="191">
        <v>8.53749</v>
      </c>
      <c r="C8" s="191">
        <v>116.16699</v>
      </c>
      <c r="D8" s="191">
        <v>7.0255421428571427E-2</v>
      </c>
      <c r="E8" s="191"/>
      <c r="F8" s="191" t="s">
        <v>149</v>
      </c>
      <c r="G8" s="191" t="s">
        <v>149</v>
      </c>
      <c r="H8" s="191" t="s">
        <v>149</v>
      </c>
      <c r="I8" s="194" t="s">
        <v>150</v>
      </c>
      <c r="K8" s="189" t="s">
        <v>151</v>
      </c>
      <c r="L8" s="191">
        <v>8.53749</v>
      </c>
      <c r="M8" s="191">
        <v>116.16699</v>
      </c>
      <c r="N8" s="191">
        <v>7.0255421428571427E-2</v>
      </c>
      <c r="O8" s="191"/>
      <c r="P8" s="191" t="s">
        <v>149</v>
      </c>
      <c r="Q8" s="191" t="s">
        <v>149</v>
      </c>
      <c r="R8" s="191" t="s">
        <v>149</v>
      </c>
      <c r="S8" s="194" t="s">
        <v>150</v>
      </c>
      <c r="U8" s="189" t="s">
        <v>151</v>
      </c>
      <c r="V8" s="191" t="s">
        <v>149</v>
      </c>
      <c r="W8" s="191" t="s">
        <v>149</v>
      </c>
      <c r="X8" s="191" t="s">
        <v>149</v>
      </c>
      <c r="Y8" s="191"/>
      <c r="Z8" s="191" t="s">
        <v>149</v>
      </c>
      <c r="AA8" s="191" t="s">
        <v>149</v>
      </c>
      <c r="AB8" s="191" t="s">
        <v>150</v>
      </c>
      <c r="AC8" s="194" t="s">
        <v>150</v>
      </c>
      <c r="AE8" s="189" t="s">
        <v>151</v>
      </c>
      <c r="AF8" s="191" t="s">
        <v>149</v>
      </c>
      <c r="AG8" s="191" t="s">
        <v>149</v>
      </c>
      <c r="AH8" s="191" t="s">
        <v>149</v>
      </c>
      <c r="AI8" s="191"/>
      <c r="AJ8" s="191" t="s">
        <v>149</v>
      </c>
      <c r="AK8" s="191" t="s">
        <v>149</v>
      </c>
      <c r="AL8" s="191" t="s">
        <v>149</v>
      </c>
      <c r="AM8" s="194" t="s">
        <v>150</v>
      </c>
    </row>
    <row r="9" spans="1:39">
      <c r="A9" s="189" t="s">
        <v>152</v>
      </c>
      <c r="B9" s="191">
        <v>8.6710600000000007</v>
      </c>
      <c r="C9" s="191">
        <v>113.5579</v>
      </c>
      <c r="D9" s="191">
        <v>5.5386214285714289E-2</v>
      </c>
      <c r="E9" s="191"/>
      <c r="F9" s="191" t="s">
        <v>149</v>
      </c>
      <c r="G9" s="191" t="s">
        <v>149</v>
      </c>
      <c r="H9" s="191" t="s">
        <v>149</v>
      </c>
      <c r="I9" s="194" t="s">
        <v>150</v>
      </c>
      <c r="K9" s="189" t="s">
        <v>152</v>
      </c>
      <c r="L9" s="191">
        <v>8.6710600000000007</v>
      </c>
      <c r="M9" s="191">
        <v>113.5579</v>
      </c>
      <c r="N9" s="191">
        <v>5.5386214285714289E-2</v>
      </c>
      <c r="O9" s="191"/>
      <c r="P9" s="191" t="s">
        <v>149</v>
      </c>
      <c r="Q9" s="191" t="s">
        <v>149</v>
      </c>
      <c r="R9" s="191" t="s">
        <v>149</v>
      </c>
      <c r="S9" s="194" t="s">
        <v>150</v>
      </c>
      <c r="U9" s="189" t="s">
        <v>152</v>
      </c>
      <c r="V9" s="191" t="s">
        <v>149</v>
      </c>
      <c r="W9" s="191" t="s">
        <v>149</v>
      </c>
      <c r="X9" s="191" t="s">
        <v>149</v>
      </c>
      <c r="Y9" s="191"/>
      <c r="Z9" s="191" t="s">
        <v>149</v>
      </c>
      <c r="AA9" s="191" t="s">
        <v>149</v>
      </c>
      <c r="AB9" s="191" t="s">
        <v>150</v>
      </c>
      <c r="AC9" s="194" t="s">
        <v>150</v>
      </c>
      <c r="AE9" s="189" t="s">
        <v>152</v>
      </c>
      <c r="AF9" s="191" t="s">
        <v>149</v>
      </c>
      <c r="AG9" s="191" t="s">
        <v>149</v>
      </c>
      <c r="AH9" s="191" t="s">
        <v>149</v>
      </c>
      <c r="AI9" s="191"/>
      <c r="AJ9" s="191" t="s">
        <v>149</v>
      </c>
      <c r="AK9" s="191" t="s">
        <v>149</v>
      </c>
      <c r="AL9" s="191" t="s">
        <v>149</v>
      </c>
      <c r="AM9" s="194" t="s">
        <v>150</v>
      </c>
    </row>
    <row r="10" spans="1:39">
      <c r="A10" s="189" t="s">
        <v>153</v>
      </c>
      <c r="B10" s="191">
        <v>8.1336499999999994</v>
      </c>
      <c r="C10" s="191">
        <v>125.8471</v>
      </c>
      <c r="D10" s="191">
        <v>4.1062264285714287E-2</v>
      </c>
      <c r="E10" s="191"/>
      <c r="F10" s="191">
        <v>8.1358700000000006</v>
      </c>
      <c r="G10" s="191">
        <v>125.8404</v>
      </c>
      <c r="H10" s="191">
        <v>3.9416821428571426E-2</v>
      </c>
      <c r="I10" s="194">
        <v>2.4368883848063143E-3</v>
      </c>
      <c r="K10" s="189" t="s">
        <v>153</v>
      </c>
      <c r="L10" s="191">
        <v>8.1336499999999994</v>
      </c>
      <c r="M10" s="191">
        <v>125.8471</v>
      </c>
      <c r="N10" s="191">
        <v>4.1062264285714287E-2</v>
      </c>
      <c r="O10" s="191"/>
      <c r="P10" s="191">
        <v>8.1452200000000001</v>
      </c>
      <c r="Q10" s="191">
        <v>125.86908</v>
      </c>
      <c r="R10" s="191">
        <v>4.2325935714285716E-2</v>
      </c>
      <c r="S10" s="194">
        <v>1.2030590550759198E-2</v>
      </c>
      <c r="U10" s="189" t="s">
        <v>153</v>
      </c>
      <c r="V10" s="191">
        <v>8.1452200000000001</v>
      </c>
      <c r="W10" s="191">
        <v>125.86908</v>
      </c>
      <c r="X10" s="191">
        <v>4.2325935714285716E-2</v>
      </c>
      <c r="Y10" s="191"/>
      <c r="Z10" s="191">
        <v>8.1508599999999998</v>
      </c>
      <c r="AA10" s="191">
        <v>125.93074</v>
      </c>
      <c r="AB10" s="191">
        <v>3.556842857142857E-2</v>
      </c>
      <c r="AC10" s="194">
        <v>1.0832986707275394E-2</v>
      </c>
      <c r="AE10" s="189" t="s">
        <v>153</v>
      </c>
      <c r="AF10" s="191">
        <v>8.1358700000000006</v>
      </c>
      <c r="AG10" s="191">
        <v>125.8404</v>
      </c>
      <c r="AH10" s="191">
        <v>3.9416821428571426E-2</v>
      </c>
      <c r="AI10" s="191"/>
      <c r="AJ10" s="191">
        <v>8.1363900000000005</v>
      </c>
      <c r="AK10" s="191">
        <v>125.89096000000001</v>
      </c>
      <c r="AL10" s="191">
        <v>4.0520078571428572E-2</v>
      </c>
      <c r="AM10" s="194">
        <v>7.6018061011847576E-3</v>
      </c>
    </row>
    <row r="11" spans="1:39">
      <c r="A11" s="189" t="s">
        <v>154</v>
      </c>
      <c r="B11" s="191">
        <v>8.2189300000000003</v>
      </c>
      <c r="C11" s="191">
        <v>123.47046</v>
      </c>
      <c r="D11" s="191">
        <v>5.0934235714285715E-2</v>
      </c>
      <c r="E11" s="191"/>
      <c r="F11" s="191" t="s">
        <v>149</v>
      </c>
      <c r="G11" s="191" t="s">
        <v>149</v>
      </c>
      <c r="H11" s="191" t="s">
        <v>149</v>
      </c>
      <c r="I11" s="194" t="s">
        <v>150</v>
      </c>
      <c r="K11" s="189" t="s">
        <v>154</v>
      </c>
      <c r="L11" s="191">
        <v>8.2189300000000003</v>
      </c>
      <c r="M11" s="191">
        <v>123.47046</v>
      </c>
      <c r="N11" s="191">
        <v>5.0934235714285715E-2</v>
      </c>
      <c r="O11" s="191"/>
      <c r="P11" s="191" t="s">
        <v>149</v>
      </c>
      <c r="Q11" s="191" t="s">
        <v>149</v>
      </c>
      <c r="R11" s="191" t="s">
        <v>149</v>
      </c>
      <c r="S11" s="194" t="s">
        <v>150</v>
      </c>
      <c r="U11" s="189" t="s">
        <v>154</v>
      </c>
      <c r="V11" s="191" t="s">
        <v>149</v>
      </c>
      <c r="W11" s="191" t="s">
        <v>149</v>
      </c>
      <c r="X11" s="191" t="s">
        <v>149</v>
      </c>
      <c r="Y11" s="191"/>
      <c r="Z11" s="191" t="s">
        <v>149</v>
      </c>
      <c r="AA11" s="191" t="s">
        <v>149</v>
      </c>
      <c r="AB11" s="191" t="s">
        <v>150</v>
      </c>
      <c r="AC11" s="194" t="s">
        <v>150</v>
      </c>
      <c r="AE11" s="189" t="s">
        <v>154</v>
      </c>
      <c r="AF11" s="191" t="s">
        <v>149</v>
      </c>
      <c r="AG11" s="191" t="s">
        <v>149</v>
      </c>
      <c r="AH11" s="191" t="s">
        <v>149</v>
      </c>
      <c r="AI11" s="191"/>
      <c r="AJ11" s="191" t="s">
        <v>149</v>
      </c>
      <c r="AK11" s="191" t="s">
        <v>149</v>
      </c>
      <c r="AL11" s="191" t="s">
        <v>149</v>
      </c>
      <c r="AM11" s="194" t="s">
        <v>150</v>
      </c>
    </row>
    <row r="12" spans="1:39">
      <c r="A12" s="189" t="s">
        <v>155</v>
      </c>
      <c r="B12" s="191">
        <v>9.6039700000000003</v>
      </c>
      <c r="C12" s="191">
        <v>122.37766000000001</v>
      </c>
      <c r="D12" s="191">
        <v>4.184251428571429E-2</v>
      </c>
      <c r="E12" s="191"/>
      <c r="F12" s="191">
        <v>9.5881399999999992</v>
      </c>
      <c r="G12" s="191">
        <v>122.32705</v>
      </c>
      <c r="H12" s="191">
        <v>4.5513142857142856E-2</v>
      </c>
      <c r="I12" s="194">
        <v>1.7556189001319427E-2</v>
      </c>
      <c r="K12" s="189" t="s">
        <v>155</v>
      </c>
      <c r="L12" s="191">
        <v>9.6039700000000003</v>
      </c>
      <c r="M12" s="191">
        <v>122.37766000000001</v>
      </c>
      <c r="N12" s="191">
        <v>4.184251428571429E-2</v>
      </c>
      <c r="O12" s="191"/>
      <c r="P12" s="191">
        <v>9.6038999999999994</v>
      </c>
      <c r="Q12" s="191">
        <v>122.41361000000001</v>
      </c>
      <c r="R12" s="191">
        <v>4.9042614285714291E-2</v>
      </c>
      <c r="S12" s="194">
        <v>5.3929543155861841E-3</v>
      </c>
      <c r="U12" s="189" t="s">
        <v>155</v>
      </c>
      <c r="V12" s="191">
        <v>9.6038999999999994</v>
      </c>
      <c r="W12" s="191">
        <v>122.41361000000001</v>
      </c>
      <c r="X12" s="191">
        <v>4.9042614285714291E-2</v>
      </c>
      <c r="Y12" s="191"/>
      <c r="Z12" s="191">
        <v>9.6106800000000003</v>
      </c>
      <c r="AA12" s="191">
        <v>122.51618000000001</v>
      </c>
      <c r="AB12" s="191">
        <v>3.7906228571428571E-2</v>
      </c>
      <c r="AC12" s="194">
        <v>1.6813149920523886E-2</v>
      </c>
      <c r="AE12" s="189" t="s">
        <v>155</v>
      </c>
      <c r="AF12" s="191">
        <v>9.5881399999999992</v>
      </c>
      <c r="AG12" s="191">
        <v>122.32705</v>
      </c>
      <c r="AH12" s="191">
        <v>4.5513142857142856E-2</v>
      </c>
      <c r="AI12" s="191"/>
      <c r="AJ12" s="191">
        <v>9.5774100000000004</v>
      </c>
      <c r="AK12" s="191">
        <v>122.42485000000001</v>
      </c>
      <c r="AL12" s="191">
        <v>3.979939285714286E-2</v>
      </c>
      <c r="AM12" s="194">
        <v>1.8175307425185493E-2</v>
      </c>
    </row>
    <row r="13" spans="1:39">
      <c r="A13" s="189" t="s">
        <v>156</v>
      </c>
      <c r="B13" s="191">
        <v>9.0697700000000001</v>
      </c>
      <c r="C13" s="191">
        <v>120.00533</v>
      </c>
      <c r="D13" s="191">
        <v>4.334848571428572E-2</v>
      </c>
      <c r="E13" s="191"/>
      <c r="F13" s="191">
        <v>9.0643899999999995</v>
      </c>
      <c r="G13" s="191">
        <v>119.94523</v>
      </c>
      <c r="H13" s="191">
        <v>4.3330678571428576E-2</v>
      </c>
      <c r="I13" s="194">
        <v>1.0498315341045041E-2</v>
      </c>
      <c r="K13" s="189" t="s">
        <v>156</v>
      </c>
      <c r="L13" s="191">
        <v>9.0697700000000001</v>
      </c>
      <c r="M13" s="191">
        <v>120.00533</v>
      </c>
      <c r="N13" s="191">
        <v>4.334848571428572E-2</v>
      </c>
      <c r="O13" s="191"/>
      <c r="P13" s="191">
        <v>9.0780499999999993</v>
      </c>
      <c r="Q13" s="191">
        <v>120.05495000000001</v>
      </c>
      <c r="R13" s="191">
        <v>4.3606178571428567E-2</v>
      </c>
      <c r="S13" s="194">
        <v>1.1133582038140117E-2</v>
      </c>
      <c r="U13" s="189" t="s">
        <v>156</v>
      </c>
      <c r="V13" s="191">
        <v>9.0780499999999993</v>
      </c>
      <c r="W13" s="191">
        <v>120.05495000000001</v>
      </c>
      <c r="X13" s="191">
        <v>4.3606178571428567E-2</v>
      </c>
      <c r="Y13" s="191"/>
      <c r="Z13" s="191">
        <v>9.0837199999999996</v>
      </c>
      <c r="AA13" s="191">
        <v>119.96808</v>
      </c>
      <c r="AB13" s="191">
        <v>4.2921985714285717E-2</v>
      </c>
      <c r="AC13" s="194">
        <v>1.4210659036442379E-2</v>
      </c>
      <c r="AE13" s="189" t="s">
        <v>156</v>
      </c>
      <c r="AF13" s="191">
        <v>9.0643899999999995</v>
      </c>
      <c r="AG13" s="191">
        <v>119.94523</v>
      </c>
      <c r="AH13" s="191">
        <v>4.3330678571428576E-2</v>
      </c>
      <c r="AI13" s="191"/>
      <c r="AJ13" s="191">
        <v>9.0635499999999993</v>
      </c>
      <c r="AK13" s="191">
        <v>120.06005999999999</v>
      </c>
      <c r="AL13" s="191">
        <v>3.8655792857142858E-2</v>
      </c>
      <c r="AM13" s="194">
        <v>1.7244970288463495E-2</v>
      </c>
    </row>
    <row r="14" spans="1:39">
      <c r="A14" s="189" t="s">
        <v>157</v>
      </c>
      <c r="B14" s="191">
        <v>10.55997</v>
      </c>
      <c r="C14" s="191">
        <v>127.77419</v>
      </c>
      <c r="D14" s="191">
        <v>4.0374828571428573E-2</v>
      </c>
      <c r="E14" s="191"/>
      <c r="F14" s="191">
        <v>10.58121</v>
      </c>
      <c r="G14" s="191">
        <v>127.81742</v>
      </c>
      <c r="H14" s="191">
        <v>3.8730635714285713E-2</v>
      </c>
      <c r="I14" s="194">
        <v>2.2207799086132188E-2</v>
      </c>
      <c r="K14" s="189" t="s">
        <v>157</v>
      </c>
      <c r="L14" s="191">
        <v>10.55997</v>
      </c>
      <c r="M14" s="191">
        <v>127.77419</v>
      </c>
      <c r="N14" s="191">
        <v>4.0374828571428573E-2</v>
      </c>
      <c r="O14" s="191"/>
      <c r="P14" s="191">
        <v>10.57673</v>
      </c>
      <c r="Q14" s="191">
        <v>127.887</v>
      </c>
      <c r="R14" s="191">
        <v>3.8499892857142858E-2</v>
      </c>
      <c r="S14" s="194">
        <v>2.3816690833320418E-2</v>
      </c>
      <c r="U14" s="189" t="s">
        <v>157</v>
      </c>
      <c r="V14" s="191">
        <v>10.57673</v>
      </c>
      <c r="W14" s="191">
        <v>127.887</v>
      </c>
      <c r="X14" s="191">
        <v>3.8499892857142858E-2</v>
      </c>
      <c r="Y14" s="191"/>
      <c r="Z14" s="191">
        <v>10.596310000000001</v>
      </c>
      <c r="AA14" s="191">
        <v>127.91664</v>
      </c>
      <c r="AB14" s="191">
        <v>4.596435714285714E-2</v>
      </c>
      <c r="AC14" s="194">
        <v>2.0078429121822509E-2</v>
      </c>
      <c r="AE14" s="189" t="s">
        <v>157</v>
      </c>
      <c r="AF14" s="191">
        <v>10.58121</v>
      </c>
      <c r="AG14" s="191">
        <v>127.81742</v>
      </c>
      <c r="AH14" s="191">
        <v>3.8730635714285713E-2</v>
      </c>
      <c r="AI14" s="191"/>
      <c r="AJ14" s="191">
        <v>10.5997</v>
      </c>
      <c r="AK14" s="191">
        <v>127.92216000000001</v>
      </c>
      <c r="AL14" s="191">
        <v>8.2668571428571425E-2</v>
      </c>
      <c r="AM14" s="194">
        <v>2.4263462675389671E-2</v>
      </c>
    </row>
    <row r="15" spans="1:39">
      <c r="A15" s="189" t="s">
        <v>158</v>
      </c>
      <c r="B15" s="191">
        <v>8.8847900000000006</v>
      </c>
      <c r="C15" s="191">
        <v>129.57616999999999</v>
      </c>
      <c r="D15" s="191">
        <v>4.0539371428571426E-2</v>
      </c>
      <c r="E15" s="191"/>
      <c r="F15" s="191" t="s">
        <v>149</v>
      </c>
      <c r="G15" s="191" t="s">
        <v>149</v>
      </c>
      <c r="H15" s="191" t="s">
        <v>149</v>
      </c>
      <c r="I15" s="194" t="s">
        <v>150</v>
      </c>
      <c r="K15" s="189" t="s">
        <v>158</v>
      </c>
      <c r="L15" s="191">
        <v>8.8847900000000006</v>
      </c>
      <c r="M15" s="191">
        <v>129.57616999999999</v>
      </c>
      <c r="N15" s="191">
        <v>4.0539371428571426E-2</v>
      </c>
      <c r="O15" s="191"/>
      <c r="P15" s="191">
        <v>8.8801500000000004</v>
      </c>
      <c r="Q15" s="191">
        <v>129.61635999999999</v>
      </c>
      <c r="R15" s="191">
        <v>4.0280707142857142E-2</v>
      </c>
      <c r="S15" s="194">
        <v>7.607391947967038E-3</v>
      </c>
      <c r="U15" s="189" t="s">
        <v>158</v>
      </c>
      <c r="V15" s="191">
        <v>8.8801500000000004</v>
      </c>
      <c r="W15" s="191">
        <v>129.61635999999999</v>
      </c>
      <c r="X15" s="191">
        <v>4.0280707142857142E-2</v>
      </c>
      <c r="Y15" s="191"/>
      <c r="Z15" s="191" t="s">
        <v>149</v>
      </c>
      <c r="AA15" s="191" t="s">
        <v>149</v>
      </c>
      <c r="AB15" s="191" t="s">
        <v>150</v>
      </c>
      <c r="AC15" s="194" t="s">
        <v>150</v>
      </c>
      <c r="AE15" s="189" t="s">
        <v>158</v>
      </c>
      <c r="AF15" s="191" t="s">
        <v>149</v>
      </c>
      <c r="AG15" s="191" t="s">
        <v>149</v>
      </c>
      <c r="AH15" s="191" t="s">
        <v>149</v>
      </c>
      <c r="AI15" s="191"/>
      <c r="AJ15" s="191" t="s">
        <v>149</v>
      </c>
      <c r="AK15" s="191" t="s">
        <v>149</v>
      </c>
      <c r="AL15" s="191" t="s">
        <v>149</v>
      </c>
      <c r="AM15" s="194" t="s">
        <v>150</v>
      </c>
    </row>
    <row r="16" spans="1:39">
      <c r="A16" s="189" t="s">
        <v>159</v>
      </c>
      <c r="B16" s="191">
        <v>9.5849299999999999</v>
      </c>
      <c r="C16" s="191">
        <v>132.96581</v>
      </c>
      <c r="D16" s="191">
        <v>3.9679757142857139E-2</v>
      </c>
      <c r="E16" s="191"/>
      <c r="F16" s="191">
        <v>9.6304800000000004</v>
      </c>
      <c r="G16" s="191">
        <v>133.17421999999999</v>
      </c>
      <c r="H16" s="191">
        <v>3.988699285714286E-2</v>
      </c>
      <c r="I16" s="194">
        <v>5.5245668447851289E-2</v>
      </c>
      <c r="K16" s="189" t="s">
        <v>159</v>
      </c>
      <c r="L16" s="191">
        <v>9.5849299999999999</v>
      </c>
      <c r="M16" s="191">
        <v>132.96581</v>
      </c>
      <c r="N16" s="191">
        <v>3.9679757142857139E-2</v>
      </c>
      <c r="O16" s="191"/>
      <c r="P16" s="191">
        <v>9.5903600000000004</v>
      </c>
      <c r="Q16" s="191">
        <v>133.05736999999999</v>
      </c>
      <c r="R16" s="191">
        <v>3.8488300000000003E-2</v>
      </c>
      <c r="S16" s="194">
        <v>1.476846830243244E-2</v>
      </c>
      <c r="U16" s="189" t="s">
        <v>159</v>
      </c>
      <c r="V16" s="191">
        <v>9.5903600000000004</v>
      </c>
      <c r="W16" s="191">
        <v>133.05736999999999</v>
      </c>
      <c r="X16" s="191">
        <v>3.8488300000000003E-2</v>
      </c>
      <c r="Y16" s="191"/>
      <c r="Z16" s="191">
        <v>9.6323399999999992</v>
      </c>
      <c r="AA16" s="191">
        <v>133.25881000000001</v>
      </c>
      <c r="AB16" s="191">
        <v>4.0162228571428572E-2</v>
      </c>
      <c r="AC16" s="194">
        <v>5.1723563836998651E-2</v>
      </c>
      <c r="AE16" s="189" t="s">
        <v>159</v>
      </c>
      <c r="AF16" s="191">
        <v>9.6304800000000004</v>
      </c>
      <c r="AG16" s="191">
        <v>133.17421999999999</v>
      </c>
      <c r="AH16" s="191">
        <v>3.988699285714286E-2</v>
      </c>
      <c r="AI16" s="191"/>
      <c r="AJ16" s="191">
        <v>9.62758</v>
      </c>
      <c r="AK16" s="191">
        <v>133.14305999999999</v>
      </c>
      <c r="AL16" s="191">
        <v>4.2512792857142857E-2</v>
      </c>
      <c r="AM16" s="194">
        <v>5.5005705158648593E-3</v>
      </c>
    </row>
    <row r="17" spans="1:39">
      <c r="A17" s="189" t="s">
        <v>160</v>
      </c>
      <c r="B17" s="191">
        <v>8.6191700000000004</v>
      </c>
      <c r="C17" s="191">
        <v>131.51479</v>
      </c>
      <c r="D17" s="191">
        <v>3.8756942857142859E-2</v>
      </c>
      <c r="E17" s="191"/>
      <c r="F17" s="191">
        <v>8.6186699999999998</v>
      </c>
      <c r="G17" s="191">
        <v>131.51045999999999</v>
      </c>
      <c r="H17" s="191">
        <v>3.902945E-2</v>
      </c>
      <c r="I17" s="194">
        <v>8.1966471804182869E-4</v>
      </c>
      <c r="K17" s="189" t="s">
        <v>160</v>
      </c>
      <c r="L17" s="191">
        <v>8.6191700000000004</v>
      </c>
      <c r="M17" s="191">
        <v>131.51479</v>
      </c>
      <c r="N17" s="191">
        <v>3.8756942857142859E-2</v>
      </c>
      <c r="O17" s="191"/>
      <c r="P17" s="191">
        <v>8.6297300000000003</v>
      </c>
      <c r="Q17" s="191">
        <v>131.55432999999999</v>
      </c>
      <c r="R17" s="191">
        <v>3.8089978571428568E-2</v>
      </c>
      <c r="S17" s="194">
        <v>1.2111579624474128E-2</v>
      </c>
      <c r="U17" s="189" t="s">
        <v>160</v>
      </c>
      <c r="V17" s="191">
        <v>8.6297300000000003</v>
      </c>
      <c r="W17" s="191">
        <v>131.55432999999999</v>
      </c>
      <c r="X17" s="191">
        <v>3.8089978571428568E-2</v>
      </c>
      <c r="Y17" s="191"/>
      <c r="Z17" s="191">
        <v>8.6369199999999999</v>
      </c>
      <c r="AA17" s="191">
        <v>131.56408999999999</v>
      </c>
      <c r="AB17" s="191">
        <v>3.7155557142857142E-2</v>
      </c>
      <c r="AC17" s="194">
        <v>7.337533373007174E-3</v>
      </c>
      <c r="AE17" s="189" t="s">
        <v>160</v>
      </c>
      <c r="AF17" s="191">
        <v>8.6186699999999998</v>
      </c>
      <c r="AG17" s="191">
        <v>131.51045999999999</v>
      </c>
      <c r="AH17" s="191">
        <v>3.902945E-2</v>
      </c>
      <c r="AI17" s="191"/>
      <c r="AJ17" s="191">
        <v>8.60745</v>
      </c>
      <c r="AK17" s="191">
        <v>131.50882999999999</v>
      </c>
      <c r="AL17" s="191">
        <v>4.3807200000000004E-2</v>
      </c>
      <c r="AM17" s="194">
        <v>1.1222663687823655E-2</v>
      </c>
    </row>
    <row r="18" spans="1:39">
      <c r="A18" s="189" t="s">
        <v>161</v>
      </c>
      <c r="B18" s="191">
        <v>7.9362199999999996</v>
      </c>
      <c r="C18" s="191">
        <v>120.70466</v>
      </c>
      <c r="D18" s="191">
        <v>4.2870371428571426E-2</v>
      </c>
      <c r="E18" s="191"/>
      <c r="F18" s="191">
        <v>7.9487500000000004</v>
      </c>
      <c r="G18" s="191">
        <v>121.82122</v>
      </c>
      <c r="H18" s="191">
        <v>4.0485171428571429E-2</v>
      </c>
      <c r="I18" s="194">
        <v>0.16795205016908737</v>
      </c>
      <c r="K18" s="189" t="s">
        <v>161</v>
      </c>
      <c r="L18" s="191">
        <v>7.9362199999999996</v>
      </c>
      <c r="M18" s="191">
        <v>120.70466</v>
      </c>
      <c r="N18" s="191">
        <v>4.2870371428571426E-2</v>
      </c>
      <c r="O18" s="191"/>
      <c r="P18" s="191">
        <v>7.9341499999999998</v>
      </c>
      <c r="Q18" s="191">
        <v>120.58562999999999</v>
      </c>
      <c r="R18" s="191">
        <v>4.6330928571428572E-2</v>
      </c>
      <c r="S18" s="194">
        <v>1.7974094420861623E-2</v>
      </c>
      <c r="U18" s="189" t="s">
        <v>161</v>
      </c>
      <c r="V18" s="191">
        <v>7.9341499999999998</v>
      </c>
      <c r="W18" s="191">
        <v>120.58562999999999</v>
      </c>
      <c r="X18" s="191">
        <v>4.6330928571428572E-2</v>
      </c>
      <c r="Y18" s="191"/>
      <c r="Z18" s="191">
        <v>7.9573700000000001</v>
      </c>
      <c r="AA18" s="191">
        <v>121.49516</v>
      </c>
      <c r="AB18" s="191">
        <v>3.9171085714285715E-2</v>
      </c>
      <c r="AC18" s="194">
        <v>0.138391390159396</v>
      </c>
      <c r="AE18" s="189" t="s">
        <v>161</v>
      </c>
      <c r="AF18" s="191">
        <v>7.9487500000000004</v>
      </c>
      <c r="AG18" s="191">
        <v>121.82122</v>
      </c>
      <c r="AH18" s="191">
        <v>4.0485171428571429E-2</v>
      </c>
      <c r="AI18" s="191"/>
      <c r="AJ18" s="191">
        <v>7.94984</v>
      </c>
      <c r="AK18" s="191">
        <v>121.84619000000001</v>
      </c>
      <c r="AL18" s="191">
        <v>3.9519949999999998E-2</v>
      </c>
      <c r="AM18" s="194">
        <v>3.900880701842952E-3</v>
      </c>
    </row>
    <row r="19" spans="1:39">
      <c r="A19" s="189" t="s">
        <v>162</v>
      </c>
      <c r="B19" s="191">
        <v>7.9191500000000001</v>
      </c>
      <c r="C19" s="191">
        <v>111.26602</v>
      </c>
      <c r="D19" s="191">
        <v>3.9988892857142855E-2</v>
      </c>
      <c r="E19" s="191"/>
      <c r="F19" s="191">
        <v>7.8711799999999998</v>
      </c>
      <c r="G19" s="191">
        <v>110.57041</v>
      </c>
      <c r="H19" s="191">
        <v>3.7278535714285709E-2</v>
      </c>
      <c r="I19" s="194">
        <v>0.11484019123220796</v>
      </c>
      <c r="K19" s="189" t="s">
        <v>162</v>
      </c>
      <c r="L19" s="191">
        <v>7.9191500000000001</v>
      </c>
      <c r="M19" s="191">
        <v>111.26602</v>
      </c>
      <c r="N19" s="191">
        <v>3.9988892857142855E-2</v>
      </c>
      <c r="O19" s="191"/>
      <c r="P19" s="191">
        <v>7.9442599999999999</v>
      </c>
      <c r="Q19" s="191">
        <v>111.46089000000001</v>
      </c>
      <c r="R19" s="191">
        <v>3.5894828571428575E-2</v>
      </c>
      <c r="S19" s="194">
        <v>3.8534844365198412E-2</v>
      </c>
      <c r="U19" s="189" t="s">
        <v>162</v>
      </c>
      <c r="V19" s="191">
        <v>7.9442599999999999</v>
      </c>
      <c r="W19" s="191">
        <v>111.46089000000001</v>
      </c>
      <c r="X19" s="191">
        <v>3.5894828571428575E-2</v>
      </c>
      <c r="Y19" s="191"/>
      <c r="Z19" s="191">
        <v>7.8957300000000004</v>
      </c>
      <c r="AA19" s="191">
        <v>110.78953</v>
      </c>
      <c r="AB19" s="191">
        <v>3.4219785714285716E-2</v>
      </c>
      <c r="AC19" s="194">
        <v>0.11178755080956093</v>
      </c>
      <c r="AE19" s="189" t="s">
        <v>162</v>
      </c>
      <c r="AF19" s="191">
        <v>7.8711799999999998</v>
      </c>
      <c r="AG19" s="191">
        <v>110.57041</v>
      </c>
      <c r="AH19" s="191">
        <v>3.7278535714285709E-2</v>
      </c>
      <c r="AI19" s="191"/>
      <c r="AJ19" s="191">
        <v>7.8846600000000002</v>
      </c>
      <c r="AK19" s="191">
        <v>110.72292</v>
      </c>
      <c r="AL19" s="191">
        <v>4.0049657142857138E-2</v>
      </c>
      <c r="AM19" s="194">
        <v>2.6552676931903788E-2</v>
      </c>
    </row>
    <row r="20" spans="1:39">
      <c r="A20" s="189" t="s">
        <v>163</v>
      </c>
      <c r="B20" s="191">
        <v>7.2953000000000001</v>
      </c>
      <c r="C20" s="191">
        <v>111.06735999999999</v>
      </c>
      <c r="D20" s="191">
        <v>3.7821864285714282E-2</v>
      </c>
      <c r="E20" s="191"/>
      <c r="F20" s="191">
        <v>7.3053900000000001</v>
      </c>
      <c r="G20" s="191">
        <v>111.29815000000001</v>
      </c>
      <c r="H20" s="191">
        <v>3.8932635714285714E-2</v>
      </c>
      <c r="I20" s="194">
        <v>3.605896063740794E-2</v>
      </c>
      <c r="K20" s="189" t="s">
        <v>163</v>
      </c>
      <c r="L20" s="191">
        <v>7.2953000000000001</v>
      </c>
      <c r="M20" s="191">
        <v>111.06735999999999</v>
      </c>
      <c r="N20" s="191">
        <v>3.7821864285714282E-2</v>
      </c>
      <c r="O20" s="191"/>
      <c r="P20" s="191">
        <v>7.2922700000000003</v>
      </c>
      <c r="Q20" s="191">
        <v>111.00621</v>
      </c>
      <c r="R20" s="191">
        <v>4.1390971428571434E-2</v>
      </c>
      <c r="S20" s="194">
        <v>9.6600029114898914E-3</v>
      </c>
      <c r="U20" s="189" t="s">
        <v>163</v>
      </c>
      <c r="V20" s="191">
        <v>7.2922700000000003</v>
      </c>
      <c r="W20" s="191">
        <v>111.00621</v>
      </c>
      <c r="X20" s="191">
        <v>4.1390971428571434E-2</v>
      </c>
      <c r="Y20" s="191"/>
      <c r="Z20" s="191">
        <v>7.3123500000000003</v>
      </c>
      <c r="AA20" s="191">
        <v>111.13159</v>
      </c>
      <c r="AB20" s="191">
        <v>3.9948528571428568E-2</v>
      </c>
      <c r="AC20" s="194">
        <v>2.751199100392487E-2</v>
      </c>
      <c r="AE20" s="189" t="s">
        <v>163</v>
      </c>
      <c r="AF20" s="191">
        <v>7.3053900000000001</v>
      </c>
      <c r="AG20" s="191">
        <v>111.29815000000001</v>
      </c>
      <c r="AH20" s="191">
        <v>3.8932635714285714E-2</v>
      </c>
      <c r="AI20" s="191"/>
      <c r="AJ20" s="191">
        <v>7.30131</v>
      </c>
      <c r="AK20" s="191">
        <v>111.28749999999999</v>
      </c>
      <c r="AL20" s="191">
        <v>3.8784371428571426E-2</v>
      </c>
      <c r="AM20" s="194">
        <v>4.3815985952625402E-3</v>
      </c>
    </row>
    <row r="21" spans="1:39">
      <c r="A21" s="189" t="s">
        <v>164</v>
      </c>
      <c r="B21" s="191">
        <v>6.09931</v>
      </c>
      <c r="C21" s="191">
        <v>115.88805000000001</v>
      </c>
      <c r="D21" s="191">
        <v>3.7684028571428566E-2</v>
      </c>
      <c r="E21" s="191"/>
      <c r="F21" s="191">
        <v>6.0710800000000003</v>
      </c>
      <c r="G21" s="191">
        <v>115.84678</v>
      </c>
      <c r="H21" s="191">
        <v>3.6446364285714287E-2</v>
      </c>
      <c r="I21" s="194">
        <v>2.8900781827660087E-2</v>
      </c>
      <c r="K21" s="189" t="s">
        <v>164</v>
      </c>
      <c r="L21" s="191">
        <v>6.09931</v>
      </c>
      <c r="M21" s="191">
        <v>115.88805000000001</v>
      </c>
      <c r="N21" s="191">
        <v>3.7684028571428566E-2</v>
      </c>
      <c r="O21" s="191"/>
      <c r="P21" s="191">
        <v>6.1006999999999998</v>
      </c>
      <c r="Q21" s="191">
        <v>115.87694</v>
      </c>
      <c r="R21" s="191">
        <v>3.7573978571428572E-2</v>
      </c>
      <c r="S21" s="194">
        <v>2.1700972904458628E-3</v>
      </c>
      <c r="U21" s="189" t="s">
        <v>164</v>
      </c>
      <c r="V21" s="191">
        <v>6.1006999999999998</v>
      </c>
      <c r="W21" s="191">
        <v>115.87694</v>
      </c>
      <c r="X21" s="191">
        <v>3.7573978571428572E-2</v>
      </c>
      <c r="Y21" s="191"/>
      <c r="Z21" s="191">
        <v>6.0890399999999998</v>
      </c>
      <c r="AA21" s="191">
        <v>115.84486</v>
      </c>
      <c r="AB21" s="191">
        <v>3.5558014285714284E-2</v>
      </c>
      <c r="AC21" s="194">
        <v>1.261391866154254E-2</v>
      </c>
      <c r="AE21" s="189" t="s">
        <v>164</v>
      </c>
      <c r="AF21" s="191">
        <v>6.0710800000000003</v>
      </c>
      <c r="AG21" s="191">
        <v>115.84678</v>
      </c>
      <c r="AH21" s="191">
        <v>3.6446364285714287E-2</v>
      </c>
      <c r="AI21" s="191"/>
      <c r="AJ21" s="191">
        <v>6.0790800000000003</v>
      </c>
      <c r="AK21" s="191">
        <v>115.86363</v>
      </c>
      <c r="AL21" s="191">
        <v>3.8550028571428571E-2</v>
      </c>
      <c r="AM21" s="194">
        <v>8.3897709295310333E-3</v>
      </c>
    </row>
    <row r="22" spans="1:39">
      <c r="A22" s="189" t="s">
        <v>165</v>
      </c>
      <c r="B22" s="191">
        <v>9.5982000000000003</v>
      </c>
      <c r="C22" s="191">
        <v>123.50909</v>
      </c>
      <c r="D22" s="191">
        <v>4.1775321428571426E-2</v>
      </c>
      <c r="E22" s="191"/>
      <c r="F22" s="191">
        <v>9.5939999999999994</v>
      </c>
      <c r="G22" s="191">
        <v>123.51613999999999</v>
      </c>
      <c r="H22" s="191">
        <v>5.4287171428571424E-2</v>
      </c>
      <c r="I22" s="194">
        <v>4.3310860358580861E-3</v>
      </c>
      <c r="K22" s="189" t="s">
        <v>165</v>
      </c>
      <c r="L22" s="191">
        <v>9.5982000000000003</v>
      </c>
      <c r="M22" s="191">
        <v>123.50909</v>
      </c>
      <c r="N22" s="191">
        <v>4.1775321428571426E-2</v>
      </c>
      <c r="O22" s="191"/>
      <c r="P22" s="191">
        <v>9.5905799999999992</v>
      </c>
      <c r="Q22" s="191">
        <v>123.37043</v>
      </c>
      <c r="R22" s="191">
        <v>4.038942142857143E-2</v>
      </c>
      <c r="S22" s="194">
        <v>2.2150909710439121E-2</v>
      </c>
      <c r="U22" s="189" t="s">
        <v>165</v>
      </c>
      <c r="V22" s="191">
        <v>9.5905799999999992</v>
      </c>
      <c r="W22" s="191">
        <v>123.37043</v>
      </c>
      <c r="X22" s="191">
        <v>4.038942142857143E-2</v>
      </c>
      <c r="Y22" s="191"/>
      <c r="Z22" s="191">
        <v>9.6031200000000005</v>
      </c>
      <c r="AA22" s="191">
        <v>123.42589</v>
      </c>
      <c r="AB22" s="191">
        <v>3.5900871428571429E-2</v>
      </c>
      <c r="AC22" s="194">
        <v>1.5048500290727464E-2</v>
      </c>
      <c r="AE22" s="189" t="s">
        <v>165</v>
      </c>
      <c r="AF22" s="191">
        <v>9.5939999999999994</v>
      </c>
      <c r="AG22" s="191">
        <v>123.51613999999999</v>
      </c>
      <c r="AH22" s="191">
        <v>5.4287171428571424E-2</v>
      </c>
      <c r="AI22" s="191"/>
      <c r="AJ22" s="191">
        <v>9.5986700000000003</v>
      </c>
      <c r="AK22" s="191">
        <v>123.47445999999999</v>
      </c>
      <c r="AL22" s="191">
        <v>6.5939614285714293E-2</v>
      </c>
      <c r="AM22" s="194">
        <v>7.8036148034104618E-3</v>
      </c>
    </row>
    <row r="23" spans="1:39">
      <c r="A23" s="189" t="s">
        <v>166</v>
      </c>
      <c r="B23" s="191">
        <v>8.4794699999999992</v>
      </c>
      <c r="C23" s="191">
        <v>125.84689</v>
      </c>
      <c r="D23" s="191">
        <v>4.2034835714285713E-2</v>
      </c>
      <c r="E23" s="191"/>
      <c r="F23" s="191">
        <v>8.4786599999999996</v>
      </c>
      <c r="G23" s="191">
        <v>125.82783999999999</v>
      </c>
      <c r="H23" s="191">
        <v>3.7054407142857147E-2</v>
      </c>
      <c r="I23" s="194">
        <v>2.970085226050819E-3</v>
      </c>
      <c r="K23" s="189" t="s">
        <v>166</v>
      </c>
      <c r="L23" s="191">
        <v>8.4794699999999992</v>
      </c>
      <c r="M23" s="191">
        <v>125.84689</v>
      </c>
      <c r="N23" s="191">
        <v>4.2034835714285713E-2</v>
      </c>
      <c r="O23" s="191"/>
      <c r="P23" s="191">
        <v>8.4852799999999995</v>
      </c>
      <c r="Q23" s="191">
        <v>125.84573</v>
      </c>
      <c r="R23" s="191">
        <v>3.7147728571428569E-2</v>
      </c>
      <c r="S23" s="194">
        <v>5.8126049237844811E-3</v>
      </c>
      <c r="U23" s="189" t="s">
        <v>166</v>
      </c>
      <c r="V23" s="191">
        <v>8.4852799999999995</v>
      </c>
      <c r="W23" s="191">
        <v>125.84573</v>
      </c>
      <c r="X23" s="191">
        <v>3.7147728571428569E-2</v>
      </c>
      <c r="Y23" s="191"/>
      <c r="Z23" s="191">
        <v>8.49254</v>
      </c>
      <c r="AA23" s="191">
        <v>125.87461999999999</v>
      </c>
      <c r="AB23" s="191">
        <v>3.4668999999999998E-2</v>
      </c>
      <c r="AC23" s="194">
        <v>8.4549880100443613E-3</v>
      </c>
      <c r="AE23" s="189" t="s">
        <v>166</v>
      </c>
      <c r="AF23" s="191">
        <v>8.4786599999999996</v>
      </c>
      <c r="AG23" s="191">
        <v>125.82783999999999</v>
      </c>
      <c r="AH23" s="191">
        <v>3.7054407142857147E-2</v>
      </c>
      <c r="AI23" s="191"/>
      <c r="AJ23" s="191">
        <v>8.4823799999999991</v>
      </c>
      <c r="AK23" s="191">
        <v>125.86538</v>
      </c>
      <c r="AL23" s="191">
        <v>3.8089907142857142E-2</v>
      </c>
      <c r="AM23" s="194">
        <v>6.7488192300585543E-3</v>
      </c>
    </row>
    <row r="24" spans="1:39">
      <c r="A24" s="189" t="s">
        <v>167</v>
      </c>
      <c r="B24" s="191">
        <v>9.8560999999999996</v>
      </c>
      <c r="C24" s="191">
        <v>131.65998999999999</v>
      </c>
      <c r="D24" s="191">
        <v>3.9145378571428566E-2</v>
      </c>
      <c r="E24" s="191"/>
      <c r="F24" s="191">
        <v>9.8910800000000005</v>
      </c>
      <c r="G24" s="191">
        <v>131.58946</v>
      </c>
      <c r="H24" s="191">
        <v>3.612113571428572E-2</v>
      </c>
      <c r="I24" s="194">
        <v>3.6544852171681227E-2</v>
      </c>
      <c r="K24" s="189" t="s">
        <v>167</v>
      </c>
      <c r="L24" s="191">
        <v>9.8560999999999996</v>
      </c>
      <c r="M24" s="191">
        <v>131.65998999999999</v>
      </c>
      <c r="N24" s="191">
        <v>3.9145378571428566E-2</v>
      </c>
      <c r="O24" s="191"/>
      <c r="P24" s="191">
        <v>9.8654299999999999</v>
      </c>
      <c r="Q24" s="191">
        <v>131.63095999999999</v>
      </c>
      <c r="R24" s="191">
        <v>3.8693164285714288E-2</v>
      </c>
      <c r="S24" s="194">
        <v>1.0296143464910198E-2</v>
      </c>
      <c r="U24" s="189" t="s">
        <v>167</v>
      </c>
      <c r="V24" s="191">
        <v>9.8654299999999999</v>
      </c>
      <c r="W24" s="191">
        <v>131.63095999999999</v>
      </c>
      <c r="X24" s="191">
        <v>3.8693164285714288E-2</v>
      </c>
      <c r="Y24" s="191"/>
      <c r="Z24" s="191">
        <v>9.9003800000000002</v>
      </c>
      <c r="AA24" s="191">
        <v>131.68567999999999</v>
      </c>
      <c r="AB24" s="191">
        <v>4.3828357142857141E-2</v>
      </c>
      <c r="AC24" s="194">
        <v>3.5900888067010625E-2</v>
      </c>
      <c r="AE24" s="189" t="s">
        <v>167</v>
      </c>
      <c r="AF24" s="191">
        <v>9.8910800000000005</v>
      </c>
      <c r="AG24" s="191">
        <v>131.58946</v>
      </c>
      <c r="AH24" s="191">
        <v>3.612113571428572E-2</v>
      </c>
      <c r="AI24" s="191"/>
      <c r="AJ24" s="191">
        <v>9.8911099999999994</v>
      </c>
      <c r="AK24" s="191">
        <v>131.66750999999999</v>
      </c>
      <c r="AL24" s="191">
        <v>3.8152585714285717E-2</v>
      </c>
      <c r="AM24" s="194">
        <v>1.1707538436834886E-2</v>
      </c>
    </row>
    <row r="25" spans="1:39">
      <c r="A25" s="189" t="s">
        <v>168</v>
      </c>
      <c r="B25" s="191">
        <v>8.2556899999999995</v>
      </c>
      <c r="C25" s="191">
        <v>110.32926999999999</v>
      </c>
      <c r="D25" s="191">
        <v>4.0641271428571428E-2</v>
      </c>
      <c r="E25" s="191"/>
      <c r="F25" s="191">
        <v>8.2548200000000005</v>
      </c>
      <c r="G25" s="191">
        <v>110.36557000000001</v>
      </c>
      <c r="H25" s="191">
        <v>3.8426635714285715E-2</v>
      </c>
      <c r="I25" s="194">
        <v>5.5140661040666552E-3</v>
      </c>
      <c r="K25" s="189" t="s">
        <v>168</v>
      </c>
      <c r="L25" s="191">
        <v>8.2556899999999995</v>
      </c>
      <c r="M25" s="191">
        <v>110.32926999999999</v>
      </c>
      <c r="N25" s="191">
        <v>4.0641271428571428E-2</v>
      </c>
      <c r="O25" s="191"/>
      <c r="P25" s="191">
        <v>8.2530300000000008</v>
      </c>
      <c r="Q25" s="191">
        <v>110.33758</v>
      </c>
      <c r="R25" s="191">
        <v>3.9600671428571425E-2</v>
      </c>
      <c r="S25" s="194">
        <v>2.9375776159953175E-3</v>
      </c>
      <c r="U25" s="189" t="s">
        <v>168</v>
      </c>
      <c r="V25" s="191">
        <v>8.2530300000000008</v>
      </c>
      <c r="W25" s="191">
        <v>110.33758</v>
      </c>
      <c r="X25" s="191">
        <v>3.9600671428571425E-2</v>
      </c>
      <c r="Y25" s="191"/>
      <c r="Z25" s="191">
        <v>8.2659500000000001</v>
      </c>
      <c r="AA25" s="191">
        <v>110.28841</v>
      </c>
      <c r="AB25" s="191">
        <v>4.0486000000000001E-2</v>
      </c>
      <c r="AC25" s="194">
        <v>1.4876975507474363E-2</v>
      </c>
      <c r="AE25" s="189" t="s">
        <v>168</v>
      </c>
      <c r="AF25" s="191">
        <v>8.2548200000000005</v>
      </c>
      <c r="AG25" s="191">
        <v>110.36557000000001</v>
      </c>
      <c r="AH25" s="191">
        <v>3.8426635714285715E-2</v>
      </c>
      <c r="AI25" s="191"/>
      <c r="AJ25" s="191">
        <v>8.2479899999999997</v>
      </c>
      <c r="AK25" s="191">
        <v>110.37054000000001</v>
      </c>
      <c r="AL25" s="191">
        <v>3.6196728571428576E-2</v>
      </c>
      <c r="AM25" s="194">
        <v>6.8705654971050736E-3</v>
      </c>
    </row>
    <row r="26" spans="1:39">
      <c r="A26" s="189" t="s">
        <v>169</v>
      </c>
      <c r="B26" s="191">
        <v>9.3153299999999994</v>
      </c>
      <c r="C26" s="191">
        <v>131.84026</v>
      </c>
      <c r="D26" s="191">
        <v>3.5710721428571429E-2</v>
      </c>
      <c r="E26" s="191"/>
      <c r="F26" s="191">
        <v>9.3005200000000006</v>
      </c>
      <c r="G26" s="191">
        <v>131.65406999999999</v>
      </c>
      <c r="H26" s="191">
        <v>3.6212578571428566E-2</v>
      </c>
      <c r="I26" s="194">
        <v>3.1612295270195975E-2</v>
      </c>
      <c r="K26" s="189" t="s">
        <v>169</v>
      </c>
      <c r="L26" s="191">
        <v>9.3153299999999994</v>
      </c>
      <c r="M26" s="191">
        <v>131.84026</v>
      </c>
      <c r="N26" s="191">
        <v>3.5710721428571429E-2</v>
      </c>
      <c r="O26" s="191"/>
      <c r="P26" s="191">
        <v>9.3245699999999996</v>
      </c>
      <c r="Q26" s="191">
        <v>131.78550000000001</v>
      </c>
      <c r="R26" s="191">
        <v>3.3998499999999994E-2</v>
      </c>
      <c r="S26" s="194">
        <v>1.2363146686825796E-2</v>
      </c>
      <c r="U26" s="189" t="s">
        <v>169</v>
      </c>
      <c r="V26" s="191">
        <v>9.3245699999999996</v>
      </c>
      <c r="W26" s="191">
        <v>131.78550000000001</v>
      </c>
      <c r="X26" s="191">
        <v>3.3998499999999994E-2</v>
      </c>
      <c r="Y26" s="191"/>
      <c r="Z26" s="191">
        <v>9.3234600000000007</v>
      </c>
      <c r="AA26" s="191">
        <v>131.77965</v>
      </c>
      <c r="AB26" s="191">
        <v>3.9112814285714281E-2</v>
      </c>
      <c r="AC26" s="194">
        <v>1.4149580382470364E-3</v>
      </c>
      <c r="AE26" s="189" t="s">
        <v>169</v>
      </c>
      <c r="AF26" s="191">
        <v>9.3005200000000006</v>
      </c>
      <c r="AG26" s="191">
        <v>131.65406999999999</v>
      </c>
      <c r="AH26" s="191">
        <v>3.6212578571428566E-2</v>
      </c>
      <c r="AI26" s="191"/>
      <c r="AJ26" s="191">
        <v>9.3042700000000007</v>
      </c>
      <c r="AK26" s="191">
        <v>131.62483</v>
      </c>
      <c r="AL26" s="191">
        <v>4.4895664285714287E-2</v>
      </c>
      <c r="AM26" s="194">
        <v>5.7705715488142349E-3</v>
      </c>
    </row>
    <row r="27" spans="1:39">
      <c r="A27" s="189" t="s">
        <v>170</v>
      </c>
      <c r="B27" s="191">
        <v>8.3777200000000001</v>
      </c>
      <c r="C27" s="191">
        <v>106.3939</v>
      </c>
      <c r="D27" s="191">
        <v>3.9867642857142858E-2</v>
      </c>
      <c r="E27" s="191"/>
      <c r="F27" s="191">
        <v>8.2739700000000003</v>
      </c>
      <c r="G27" s="191">
        <v>106.65279</v>
      </c>
      <c r="H27" s="191">
        <v>3.9658028571428576E-2</v>
      </c>
      <c r="I27" s="194">
        <v>0.11077952528445807</v>
      </c>
      <c r="K27" s="189" t="s">
        <v>170</v>
      </c>
      <c r="L27" s="191">
        <v>8.3777200000000001</v>
      </c>
      <c r="M27" s="191">
        <v>106.3939</v>
      </c>
      <c r="N27" s="191">
        <v>3.9867642857142858E-2</v>
      </c>
      <c r="O27" s="191"/>
      <c r="P27" s="191">
        <v>8.3839000000000006</v>
      </c>
      <c r="Q27" s="191">
        <v>106.40196</v>
      </c>
      <c r="R27" s="191">
        <v>4.0444242857142855E-2</v>
      </c>
      <c r="S27" s="194">
        <v>6.2971486404567708E-3</v>
      </c>
      <c r="U27" s="189" t="s">
        <v>170</v>
      </c>
      <c r="V27" s="191">
        <v>8.3839000000000006</v>
      </c>
      <c r="W27" s="191">
        <v>106.40196</v>
      </c>
      <c r="X27" s="191">
        <v>4.0444242857142855E-2</v>
      </c>
      <c r="Y27" s="191"/>
      <c r="Z27" s="191">
        <v>8.3144600000000004</v>
      </c>
      <c r="AA27" s="191">
        <v>106.53573</v>
      </c>
      <c r="AB27" s="191">
        <v>4.2663171428571428E-2</v>
      </c>
      <c r="AC27" s="194">
        <v>7.2280964923346264E-2</v>
      </c>
      <c r="AE27" s="189" t="s">
        <v>170</v>
      </c>
      <c r="AF27" s="191">
        <v>8.2739700000000003</v>
      </c>
      <c r="AG27" s="191">
        <v>106.65279</v>
      </c>
      <c r="AH27" s="191">
        <v>3.9658028571428576E-2</v>
      </c>
      <c r="AI27" s="191"/>
      <c r="AJ27" s="191">
        <v>8.2875399999999999</v>
      </c>
      <c r="AK27" s="191">
        <v>106.75601</v>
      </c>
      <c r="AL27" s="191">
        <v>3.6016457142857145E-2</v>
      </c>
      <c r="AM27" s="194">
        <v>2.0588059379165018E-2</v>
      </c>
    </row>
    <row r="28" spans="1:39">
      <c r="A28" s="189" t="s">
        <v>171</v>
      </c>
      <c r="B28" s="191">
        <v>9.1013699999999993</v>
      </c>
      <c r="C28" s="191">
        <v>118.19884999999999</v>
      </c>
      <c r="D28" s="191">
        <v>3.8640842857142858E-2</v>
      </c>
      <c r="E28" s="191"/>
      <c r="F28" s="191">
        <v>9.1035900000000005</v>
      </c>
      <c r="G28" s="191">
        <v>118.2754</v>
      </c>
      <c r="H28" s="191">
        <v>3.9315628571428569E-2</v>
      </c>
      <c r="I28" s="194">
        <v>1.1695136008189284E-2</v>
      </c>
      <c r="K28" s="189" t="s">
        <v>171</v>
      </c>
      <c r="L28" s="191">
        <v>9.1013699999999993</v>
      </c>
      <c r="M28" s="191">
        <v>118.19884999999999</v>
      </c>
      <c r="N28" s="191">
        <v>3.8640842857142858E-2</v>
      </c>
      <c r="O28" s="191"/>
      <c r="P28" s="191">
        <v>9.1101700000000001</v>
      </c>
      <c r="Q28" s="191">
        <v>118.20832</v>
      </c>
      <c r="R28" s="191">
        <v>3.8752792857142858E-2</v>
      </c>
      <c r="S28" s="194">
        <v>8.913911613316422E-3</v>
      </c>
      <c r="U28" s="189" t="s">
        <v>171</v>
      </c>
      <c r="V28" s="191">
        <v>9.1101700000000001</v>
      </c>
      <c r="W28" s="191">
        <v>118.20832</v>
      </c>
      <c r="X28" s="191">
        <v>3.8752792857142858E-2</v>
      </c>
      <c r="Y28" s="191"/>
      <c r="Z28" s="191">
        <v>9.1111199999999997</v>
      </c>
      <c r="AA28" s="191">
        <v>118.22121</v>
      </c>
      <c r="AB28" s="191">
        <v>4.1278828571428575E-2</v>
      </c>
      <c r="AC28" s="194">
        <v>2.1542799841242628E-3</v>
      </c>
      <c r="AE28" s="189" t="s">
        <v>171</v>
      </c>
      <c r="AF28" s="191">
        <v>9.1035900000000005</v>
      </c>
      <c r="AG28" s="191">
        <v>118.2754</v>
      </c>
      <c r="AH28" s="191">
        <v>3.9315628571428569E-2</v>
      </c>
      <c r="AI28" s="191"/>
      <c r="AJ28" s="191">
        <v>9.1067</v>
      </c>
      <c r="AK28" s="191">
        <v>118.31798000000001</v>
      </c>
      <c r="AL28" s="191">
        <v>3.8315628571428569E-2</v>
      </c>
      <c r="AM28" s="194">
        <v>7.1039333470971364E-3</v>
      </c>
    </row>
    <row r="29" spans="1:39">
      <c r="A29" s="189" t="s">
        <v>172</v>
      </c>
      <c r="B29" s="191">
        <v>9.4933599999999991</v>
      </c>
      <c r="C29" s="191">
        <v>127.45013</v>
      </c>
      <c r="D29" s="191">
        <v>4.8365314285714285E-2</v>
      </c>
      <c r="E29" s="191"/>
      <c r="F29" s="191">
        <v>9.5287299999999995</v>
      </c>
      <c r="G29" s="191">
        <v>127.5985</v>
      </c>
      <c r="H29" s="191">
        <v>3.8876692857142854E-2</v>
      </c>
      <c r="I29" s="194">
        <v>4.1789283078918972E-2</v>
      </c>
      <c r="K29" s="189" t="s">
        <v>172</v>
      </c>
      <c r="L29" s="191">
        <v>9.4933599999999991</v>
      </c>
      <c r="M29" s="191">
        <v>127.45013</v>
      </c>
      <c r="N29" s="191">
        <v>4.8365314285714285E-2</v>
      </c>
      <c r="O29" s="191"/>
      <c r="P29" s="191">
        <v>9.5070099999999993</v>
      </c>
      <c r="Q29" s="191">
        <v>127.55764000000001</v>
      </c>
      <c r="R29" s="191">
        <v>4.7432292857142865E-2</v>
      </c>
      <c r="S29" s="194">
        <v>2.112786080629149E-2</v>
      </c>
      <c r="U29" s="189" t="s">
        <v>172</v>
      </c>
      <c r="V29" s="191">
        <v>9.5070099999999993</v>
      </c>
      <c r="W29" s="191">
        <v>127.55764000000001</v>
      </c>
      <c r="X29" s="191">
        <v>4.7432292857142865E-2</v>
      </c>
      <c r="Y29" s="191"/>
      <c r="Z29" s="191" t="s">
        <v>149</v>
      </c>
      <c r="AA29" s="191" t="s">
        <v>149</v>
      </c>
      <c r="AB29" s="191" t="s">
        <v>150</v>
      </c>
      <c r="AC29" s="194" t="s">
        <v>150</v>
      </c>
      <c r="AE29" s="189" t="s">
        <v>172</v>
      </c>
      <c r="AF29" s="191">
        <v>9.5287299999999995</v>
      </c>
      <c r="AG29" s="191">
        <v>127.5985</v>
      </c>
      <c r="AH29" s="191">
        <v>3.8876692857142854E-2</v>
      </c>
      <c r="AI29" s="191"/>
      <c r="AJ29" s="191">
        <v>9.5343900000000001</v>
      </c>
      <c r="AK29" s="191">
        <v>127.73819</v>
      </c>
      <c r="AL29" s="191">
        <v>4.9327114285714284E-2</v>
      </c>
      <c r="AM29" s="194">
        <v>2.1704487145519424E-2</v>
      </c>
    </row>
    <row r="30" spans="1:39">
      <c r="A30" s="189" t="s">
        <v>173</v>
      </c>
      <c r="B30" s="191">
        <v>7.3254900000000003</v>
      </c>
      <c r="C30" s="191">
        <v>122.13997000000001</v>
      </c>
      <c r="D30" s="191">
        <v>3.7689464285714284E-2</v>
      </c>
      <c r="E30" s="191"/>
      <c r="F30" s="191">
        <v>7.3122199999999999</v>
      </c>
      <c r="G30" s="191">
        <v>122.08322</v>
      </c>
      <c r="H30" s="191">
        <v>3.5331592857142859E-2</v>
      </c>
      <c r="I30" s="194">
        <v>1.5765644809205538E-2</v>
      </c>
      <c r="K30" s="189" t="s">
        <v>173</v>
      </c>
      <c r="L30" s="191">
        <v>7.3254900000000003</v>
      </c>
      <c r="M30" s="191">
        <v>122.13997000000001</v>
      </c>
      <c r="N30" s="191">
        <v>3.7689464285714284E-2</v>
      </c>
      <c r="O30" s="191"/>
      <c r="P30" s="191">
        <v>7.3121499999999999</v>
      </c>
      <c r="Q30" s="191">
        <v>122.20603</v>
      </c>
      <c r="R30" s="191">
        <v>3.7359078571428568E-2</v>
      </c>
      <c r="S30" s="194">
        <v>1.6617577470858649E-2</v>
      </c>
      <c r="U30" s="189" t="s">
        <v>173</v>
      </c>
      <c r="V30" s="191">
        <v>7.3121499999999999</v>
      </c>
      <c r="W30" s="191">
        <v>122.20603</v>
      </c>
      <c r="X30" s="191">
        <v>3.7359078571428568E-2</v>
      </c>
      <c r="Y30" s="191"/>
      <c r="Z30" s="191">
        <v>7.3188399999999998</v>
      </c>
      <c r="AA30" s="191">
        <v>122.15682</v>
      </c>
      <c r="AB30" s="191">
        <v>3.8317771428571429E-2</v>
      </c>
      <c r="AC30" s="194">
        <v>9.962060140854552E-3</v>
      </c>
      <c r="AE30" s="189" t="s">
        <v>173</v>
      </c>
      <c r="AF30" s="191">
        <v>7.3122199999999999</v>
      </c>
      <c r="AG30" s="191">
        <v>122.08322</v>
      </c>
      <c r="AH30" s="191">
        <v>3.5331592857142859E-2</v>
      </c>
      <c r="AI30" s="191"/>
      <c r="AJ30" s="191">
        <v>7.3248100000000003</v>
      </c>
      <c r="AK30" s="191">
        <v>122.09912</v>
      </c>
      <c r="AL30" s="191">
        <v>3.5806171428571433E-2</v>
      </c>
      <c r="AM30" s="194">
        <v>1.2813911385678051E-2</v>
      </c>
    </row>
    <row r="31" spans="1:39">
      <c r="A31" s="189" t="s">
        <v>174</v>
      </c>
      <c r="B31" s="191">
        <v>8.6459299999999999</v>
      </c>
      <c r="C31" s="191">
        <v>127.5192</v>
      </c>
      <c r="D31" s="191">
        <v>4.2129507142857139E-2</v>
      </c>
      <c r="E31" s="191"/>
      <c r="F31" s="191">
        <v>8.6580100000000009</v>
      </c>
      <c r="G31" s="191">
        <v>127.60373</v>
      </c>
      <c r="H31" s="191">
        <v>3.9698749999999998E-2</v>
      </c>
      <c r="I31" s="194">
        <v>1.751274165429351E-2</v>
      </c>
      <c r="K31" s="189" t="s">
        <v>174</v>
      </c>
      <c r="L31" s="191">
        <v>8.6459299999999999</v>
      </c>
      <c r="M31" s="191">
        <v>127.5192</v>
      </c>
      <c r="N31" s="191">
        <v>4.2129507142857139E-2</v>
      </c>
      <c r="O31" s="191"/>
      <c r="P31" s="191">
        <v>8.6559600000000003</v>
      </c>
      <c r="Q31" s="191">
        <v>127.60611</v>
      </c>
      <c r="R31" s="191">
        <v>3.8034100000000001E-2</v>
      </c>
      <c r="S31" s="194">
        <v>1.6448441635912532E-2</v>
      </c>
      <c r="U31" s="189" t="s">
        <v>174</v>
      </c>
      <c r="V31" s="191">
        <v>8.6559600000000003</v>
      </c>
      <c r="W31" s="191">
        <v>127.60611</v>
      </c>
      <c r="X31" s="191">
        <v>3.8034100000000001E-2</v>
      </c>
      <c r="Y31" s="191"/>
      <c r="Z31" s="191">
        <v>8.6709499999999995</v>
      </c>
      <c r="AA31" s="191">
        <v>127.68655</v>
      </c>
      <c r="AB31" s="191">
        <v>3.5963599999999998E-2</v>
      </c>
      <c r="AC31" s="194">
        <v>1.9242880657530465E-2</v>
      </c>
      <c r="AE31" s="189" t="s">
        <v>174</v>
      </c>
      <c r="AF31" s="191">
        <v>8.6580100000000009</v>
      </c>
      <c r="AG31" s="191">
        <v>127.60373</v>
      </c>
      <c r="AH31" s="191">
        <v>3.9698749999999998E-2</v>
      </c>
      <c r="AI31" s="191"/>
      <c r="AJ31" s="191">
        <v>8.6693300000000004</v>
      </c>
      <c r="AK31" s="191">
        <v>127.5879</v>
      </c>
      <c r="AL31" s="191">
        <v>5.1623485714285718E-2</v>
      </c>
      <c r="AM31" s="194">
        <v>1.1566358556174263E-2</v>
      </c>
    </row>
    <row r="32" spans="1:39">
      <c r="A32" s="189" t="s">
        <v>175</v>
      </c>
      <c r="B32" s="191">
        <v>8.3538499999999996</v>
      </c>
      <c r="C32" s="191">
        <v>114.92270000000001</v>
      </c>
      <c r="D32" s="191">
        <v>3.6740750000000003E-2</v>
      </c>
      <c r="E32" s="191"/>
      <c r="F32" s="191">
        <v>8.3656299999999995</v>
      </c>
      <c r="G32" s="191">
        <v>114.87588</v>
      </c>
      <c r="H32" s="191">
        <v>4.0637614285714288E-2</v>
      </c>
      <c r="I32" s="194">
        <v>1.3714624639413971E-2</v>
      </c>
      <c r="K32" s="189" t="s">
        <v>175</v>
      </c>
      <c r="L32" s="191">
        <v>8.3538499999999996</v>
      </c>
      <c r="M32" s="191">
        <v>114.92270000000001</v>
      </c>
      <c r="N32" s="191">
        <v>3.6740750000000003E-2</v>
      </c>
      <c r="O32" s="191"/>
      <c r="P32" s="191">
        <v>8.37378</v>
      </c>
      <c r="Q32" s="191">
        <v>114.89949</v>
      </c>
      <c r="R32" s="191">
        <v>4.3671328571428573E-2</v>
      </c>
      <c r="S32" s="194">
        <v>2.0231800272096995E-2</v>
      </c>
      <c r="U32" s="189" t="s">
        <v>175</v>
      </c>
      <c r="V32" s="191">
        <v>8.37378</v>
      </c>
      <c r="W32" s="191">
        <v>114.89949</v>
      </c>
      <c r="X32" s="191">
        <v>4.3671328571428573E-2</v>
      </c>
      <c r="Y32" s="191"/>
      <c r="Z32" s="191">
        <v>8.3823100000000004</v>
      </c>
      <c r="AA32" s="191">
        <v>114.85636</v>
      </c>
      <c r="AB32" s="191">
        <v>4.0749785714285718E-2</v>
      </c>
      <c r="AC32" s="194">
        <v>1.070585495184836E-2</v>
      </c>
      <c r="AE32" s="189" t="s">
        <v>175</v>
      </c>
      <c r="AF32" s="191">
        <v>8.3656299999999995</v>
      </c>
      <c r="AG32" s="191">
        <v>114.87588</v>
      </c>
      <c r="AH32" s="191">
        <v>4.0637614285714288E-2</v>
      </c>
      <c r="AI32" s="191"/>
      <c r="AJ32" s="191">
        <v>8.3429400000000005</v>
      </c>
      <c r="AK32" s="191">
        <v>114.7919</v>
      </c>
      <c r="AL32" s="191">
        <v>4.6815057142857136E-2</v>
      </c>
      <c r="AM32" s="194">
        <v>2.5952273676885081E-2</v>
      </c>
    </row>
    <row r="33" spans="1:39">
      <c r="A33" s="189" t="s">
        <v>176</v>
      </c>
      <c r="B33" s="191">
        <v>7.2592800000000004</v>
      </c>
      <c r="C33" s="191">
        <v>128.63973999999999</v>
      </c>
      <c r="D33" s="191">
        <v>3.6908392857142862E-2</v>
      </c>
      <c r="E33" s="191"/>
      <c r="F33" s="191">
        <v>7.2666000000000004</v>
      </c>
      <c r="G33" s="191">
        <v>128.67054999999999</v>
      </c>
      <c r="H33" s="191">
        <v>3.5990771428571426E-2</v>
      </c>
      <c r="I33" s="194">
        <v>8.6568274933721129E-3</v>
      </c>
      <c r="K33" s="189" t="s">
        <v>176</v>
      </c>
      <c r="L33" s="191">
        <v>7.2592800000000004</v>
      </c>
      <c r="M33" s="191">
        <v>128.63973999999999</v>
      </c>
      <c r="N33" s="191">
        <v>3.6908392857142862E-2</v>
      </c>
      <c r="O33" s="191"/>
      <c r="P33" s="191">
        <v>7.2721499999999999</v>
      </c>
      <c r="Q33" s="191">
        <v>128.67193</v>
      </c>
      <c r="R33" s="191">
        <v>3.7304821428571423E-2</v>
      </c>
      <c r="S33" s="194">
        <v>1.3745956214465673E-2</v>
      </c>
      <c r="U33" s="189" t="s">
        <v>176</v>
      </c>
      <c r="V33" s="191">
        <v>7.2721499999999999</v>
      </c>
      <c r="W33" s="191">
        <v>128.67193</v>
      </c>
      <c r="X33" s="191">
        <v>3.7304821428571423E-2</v>
      </c>
      <c r="Y33" s="191"/>
      <c r="Z33" s="191">
        <v>7.2779199999999999</v>
      </c>
      <c r="AA33" s="191">
        <v>128.66845000000001</v>
      </c>
      <c r="AB33" s="191">
        <v>3.7734185714285717E-2</v>
      </c>
      <c r="AC33" s="194">
        <v>5.7935640153535892E-3</v>
      </c>
      <c r="AE33" s="189" t="s">
        <v>176</v>
      </c>
      <c r="AF33" s="191">
        <v>7.2666000000000004</v>
      </c>
      <c r="AG33" s="191">
        <v>128.67054999999999</v>
      </c>
      <c r="AH33" s="191">
        <v>3.5990771428571426E-2</v>
      </c>
      <c r="AI33" s="191"/>
      <c r="AJ33" s="191">
        <v>7.2684199999999999</v>
      </c>
      <c r="AK33" s="191">
        <v>128.75286</v>
      </c>
      <c r="AL33" s="191">
        <v>3.7311200000000003E-2</v>
      </c>
      <c r="AM33" s="194">
        <v>1.2479922365544715E-2</v>
      </c>
    </row>
    <row r="34" spans="1:39">
      <c r="A34" s="189" t="s">
        <v>177</v>
      </c>
      <c r="B34" s="191">
        <v>9.6466999999999992</v>
      </c>
      <c r="C34" s="191">
        <v>121.60057999999999</v>
      </c>
      <c r="D34" s="191">
        <v>5.8695242857142851E-2</v>
      </c>
      <c r="E34" s="191"/>
      <c r="F34" s="191">
        <v>9.6603600000000007</v>
      </c>
      <c r="G34" s="191">
        <v>121.73916</v>
      </c>
      <c r="H34" s="191">
        <v>4.7265442857142861E-2</v>
      </c>
      <c r="I34" s="194">
        <v>2.4873579738350311E-2</v>
      </c>
      <c r="K34" s="189" t="s">
        <v>177</v>
      </c>
      <c r="L34" s="191">
        <v>9.6466999999999992</v>
      </c>
      <c r="M34" s="191">
        <v>121.60057999999999</v>
      </c>
      <c r="N34" s="191">
        <v>5.8695242857142851E-2</v>
      </c>
      <c r="O34" s="191"/>
      <c r="P34" s="191">
        <v>9.6726299999999998</v>
      </c>
      <c r="Q34" s="191">
        <v>121.69398</v>
      </c>
      <c r="R34" s="191">
        <v>5.4662921428571425E-2</v>
      </c>
      <c r="S34" s="194">
        <v>2.9472784055803853E-2</v>
      </c>
      <c r="U34" s="189" t="s">
        <v>177</v>
      </c>
      <c r="V34" s="191">
        <v>9.6726299999999998</v>
      </c>
      <c r="W34" s="191">
        <v>121.69398</v>
      </c>
      <c r="X34" s="191">
        <v>5.4662921428571425E-2</v>
      </c>
      <c r="Y34" s="191"/>
      <c r="Z34" s="191">
        <v>9.6693200000000008</v>
      </c>
      <c r="AA34" s="191">
        <v>121.63486</v>
      </c>
      <c r="AB34" s="191">
        <v>4.7430271428571424E-2</v>
      </c>
      <c r="AC34" s="194">
        <v>9.4655968644335817E-3</v>
      </c>
      <c r="AE34" s="189" t="s">
        <v>177</v>
      </c>
      <c r="AF34" s="191">
        <v>9.6603600000000007</v>
      </c>
      <c r="AG34" s="191">
        <v>121.73916</v>
      </c>
      <c r="AH34" s="191">
        <v>4.7265442857142861E-2</v>
      </c>
      <c r="AI34" s="191"/>
      <c r="AJ34" s="191">
        <v>9.65747</v>
      </c>
      <c r="AK34" s="191">
        <v>121.65282999999999</v>
      </c>
      <c r="AL34" s="191">
        <v>3.9071085714285712E-2</v>
      </c>
      <c r="AM34" s="194">
        <v>1.3268068821423068E-2</v>
      </c>
    </row>
    <row r="35" spans="1:39">
      <c r="A35" s="189" t="s">
        <v>178</v>
      </c>
      <c r="B35" s="191">
        <v>6.9866700000000002</v>
      </c>
      <c r="C35" s="191">
        <v>110.28498</v>
      </c>
      <c r="D35" s="191">
        <v>4.8281371428571425E-2</v>
      </c>
      <c r="E35" s="191"/>
      <c r="F35" s="191">
        <v>6.9816700000000003</v>
      </c>
      <c r="G35" s="191">
        <v>110.32483999999999</v>
      </c>
      <c r="H35" s="191">
        <v>4.3500171428571426E-2</v>
      </c>
      <c r="I35" s="194">
        <v>7.7941286235204904E-3</v>
      </c>
      <c r="K35" s="189" t="s">
        <v>178</v>
      </c>
      <c r="L35" s="191">
        <v>6.9866700000000002</v>
      </c>
      <c r="M35" s="191">
        <v>110.28498</v>
      </c>
      <c r="N35" s="191">
        <v>4.8281371428571425E-2</v>
      </c>
      <c r="O35" s="191"/>
      <c r="P35" s="191">
        <v>6.9968199999999996</v>
      </c>
      <c r="Q35" s="191">
        <v>110.30158</v>
      </c>
      <c r="R35" s="191">
        <v>4.1375735714285711E-2</v>
      </c>
      <c r="S35" s="194">
        <v>1.0450961678237378E-2</v>
      </c>
      <c r="U35" s="189" t="s">
        <v>178</v>
      </c>
      <c r="V35" s="191">
        <v>6.9968199999999996</v>
      </c>
      <c r="W35" s="191">
        <v>110.30158</v>
      </c>
      <c r="X35" s="191">
        <v>4.1375735714285711E-2</v>
      </c>
      <c r="Y35" s="191"/>
      <c r="Z35" s="191">
        <v>7.0026700000000002</v>
      </c>
      <c r="AA35" s="191">
        <v>110.19552</v>
      </c>
      <c r="AB35" s="191">
        <v>4.2714728571428572E-2</v>
      </c>
      <c r="AC35" s="194">
        <v>1.6950480258683048E-2</v>
      </c>
      <c r="AE35" s="189" t="s">
        <v>178</v>
      </c>
      <c r="AF35" s="191">
        <v>6.9816700000000003</v>
      </c>
      <c r="AG35" s="191">
        <v>110.32483999999999</v>
      </c>
      <c r="AH35" s="191">
        <v>4.3500171428571426E-2</v>
      </c>
      <c r="AI35" s="191"/>
      <c r="AJ35" s="191">
        <v>6.9984900000000003</v>
      </c>
      <c r="AK35" s="191">
        <v>110.32575</v>
      </c>
      <c r="AL35" s="191">
        <v>4.9462121428571433E-2</v>
      </c>
      <c r="AM35" s="194">
        <v>1.6820553862759755E-2</v>
      </c>
    </row>
    <row r="36" spans="1:39">
      <c r="A36" s="189" t="s">
        <v>179</v>
      </c>
      <c r="B36" s="191">
        <v>6.8075700000000001</v>
      </c>
      <c r="C36" s="191">
        <v>122.83926</v>
      </c>
      <c r="D36" s="191">
        <v>3.9018557142857145E-2</v>
      </c>
      <c r="E36" s="191"/>
      <c r="F36" s="191">
        <v>6.8104300000000002</v>
      </c>
      <c r="G36" s="191">
        <v>122.83732999999999</v>
      </c>
      <c r="H36" s="191">
        <v>4.1364371428571425E-2</v>
      </c>
      <c r="I36" s="194">
        <v>2.8746148002820517E-3</v>
      </c>
      <c r="K36" s="189" t="s">
        <v>179</v>
      </c>
      <c r="L36" s="191">
        <v>6.8075700000000001</v>
      </c>
      <c r="M36" s="191">
        <v>122.83926</v>
      </c>
      <c r="N36" s="191">
        <v>3.9018557142857145E-2</v>
      </c>
      <c r="O36" s="191"/>
      <c r="P36" s="191">
        <v>6.8145499999999997</v>
      </c>
      <c r="Q36" s="191">
        <v>122.83795000000001</v>
      </c>
      <c r="R36" s="191">
        <v>3.9976257142857144E-2</v>
      </c>
      <c r="S36" s="194">
        <v>6.9827653726867401E-3</v>
      </c>
      <c r="U36" s="189" t="s">
        <v>179</v>
      </c>
      <c r="V36" s="191">
        <v>6.8145499999999997</v>
      </c>
      <c r="W36" s="191">
        <v>122.83795000000001</v>
      </c>
      <c r="X36" s="191">
        <v>3.9976257142857144E-2</v>
      </c>
      <c r="Y36" s="191"/>
      <c r="Z36" s="191">
        <v>6.8192000000000004</v>
      </c>
      <c r="AA36" s="191">
        <v>122.86223</v>
      </c>
      <c r="AB36" s="191">
        <v>4.2917028571428574E-2</v>
      </c>
      <c r="AC36" s="194">
        <v>5.906493375937706E-3</v>
      </c>
      <c r="AE36" s="189" t="s">
        <v>179</v>
      </c>
      <c r="AF36" s="191">
        <v>6.8104300000000002</v>
      </c>
      <c r="AG36" s="191">
        <v>122.83732999999999</v>
      </c>
      <c r="AH36" s="191">
        <v>4.1364371428571425E-2</v>
      </c>
      <c r="AI36" s="191"/>
      <c r="AJ36" s="191">
        <v>6.8189799999999998</v>
      </c>
      <c r="AK36" s="191">
        <v>122.91123</v>
      </c>
      <c r="AL36" s="191">
        <v>3.8120928571428569E-2</v>
      </c>
      <c r="AM36" s="194">
        <v>1.3999275874130889E-2</v>
      </c>
    </row>
    <row r="37" spans="1:39">
      <c r="A37" s="189" t="s">
        <v>180</v>
      </c>
      <c r="B37" s="191">
        <v>9.9443800000000007</v>
      </c>
      <c r="C37" s="191">
        <v>132.32029</v>
      </c>
      <c r="D37" s="191">
        <v>4.0213400000000003E-2</v>
      </c>
      <c r="E37" s="191"/>
      <c r="F37" s="191">
        <v>9.94313</v>
      </c>
      <c r="G37" s="191">
        <v>132.25676999999999</v>
      </c>
      <c r="H37" s="191">
        <v>3.7261057142857143E-2</v>
      </c>
      <c r="I37" s="194">
        <v>9.6096453628650314E-3</v>
      </c>
      <c r="K37" s="189" t="s">
        <v>180</v>
      </c>
      <c r="L37" s="191">
        <v>9.9443800000000007</v>
      </c>
      <c r="M37" s="191">
        <v>132.32029</v>
      </c>
      <c r="N37" s="191">
        <v>4.0213400000000003E-2</v>
      </c>
      <c r="O37" s="191"/>
      <c r="P37" s="191">
        <v>9.9561299999999999</v>
      </c>
      <c r="Q37" s="191">
        <v>132.30241000000001</v>
      </c>
      <c r="R37" s="191">
        <v>4.4561900000000002E-2</v>
      </c>
      <c r="S37" s="194">
        <v>1.2052204113770037E-2</v>
      </c>
      <c r="U37" s="189" t="s">
        <v>180</v>
      </c>
      <c r="V37" s="191">
        <v>9.9561299999999999</v>
      </c>
      <c r="W37" s="191">
        <v>132.30241000000001</v>
      </c>
      <c r="X37" s="191">
        <v>4.4561900000000002E-2</v>
      </c>
      <c r="Y37" s="191"/>
      <c r="Z37" s="191">
        <v>9.96251</v>
      </c>
      <c r="AA37" s="191">
        <v>132.40648999999999</v>
      </c>
      <c r="AB37" s="191">
        <v>4.715657142857143E-2</v>
      </c>
      <c r="AC37" s="194">
        <v>1.6865317785322523E-2</v>
      </c>
      <c r="AE37" s="189" t="s">
        <v>180</v>
      </c>
      <c r="AF37" s="191">
        <v>9.94313</v>
      </c>
      <c r="AG37" s="191">
        <v>132.25676999999999</v>
      </c>
      <c r="AH37" s="191">
        <v>3.7261057142857143E-2</v>
      </c>
      <c r="AI37" s="191"/>
      <c r="AJ37" s="191">
        <v>9.9473000000000003</v>
      </c>
      <c r="AK37" s="191">
        <v>132.25960000000001</v>
      </c>
      <c r="AL37" s="191">
        <v>3.9322021428571434E-2</v>
      </c>
      <c r="AM37" s="194">
        <v>4.1915510553975242E-3</v>
      </c>
    </row>
    <row r="38" spans="1:39">
      <c r="A38" s="189" t="s">
        <v>181</v>
      </c>
      <c r="B38" s="191">
        <v>9.6468600000000002</v>
      </c>
      <c r="C38" s="191">
        <v>123.01885</v>
      </c>
      <c r="D38" s="191">
        <v>4.1115764285714285E-2</v>
      </c>
      <c r="E38" s="191"/>
      <c r="F38" s="191">
        <v>9.6402199999999993</v>
      </c>
      <c r="G38" s="191">
        <v>122.88723</v>
      </c>
      <c r="H38" s="191">
        <v>3.0377978571428571E-2</v>
      </c>
      <c r="I38" s="194">
        <v>2.0829681922679474E-2</v>
      </c>
      <c r="K38" s="189" t="s">
        <v>181</v>
      </c>
      <c r="L38" s="191">
        <v>9.6468600000000002</v>
      </c>
      <c r="M38" s="191">
        <v>123.01885</v>
      </c>
      <c r="N38" s="191">
        <v>4.1115764285714285E-2</v>
      </c>
      <c r="O38" s="191"/>
      <c r="P38" s="191">
        <v>9.6540300000000006</v>
      </c>
      <c r="Q38" s="191">
        <v>123.01366</v>
      </c>
      <c r="R38" s="191">
        <v>3.651089285714286E-2</v>
      </c>
      <c r="S38" s="194">
        <v>7.2121399216879215E-3</v>
      </c>
      <c r="U38" s="189" t="s">
        <v>181</v>
      </c>
      <c r="V38" s="191">
        <v>9.6540300000000006</v>
      </c>
      <c r="W38" s="191">
        <v>123.01366</v>
      </c>
      <c r="X38" s="191">
        <v>3.651089285714286E-2</v>
      </c>
      <c r="Y38" s="191"/>
      <c r="Z38" s="191">
        <v>9.6580499999999994</v>
      </c>
      <c r="AA38" s="191">
        <v>122.9911</v>
      </c>
      <c r="AB38" s="191">
        <v>4.1382700000000001E-2</v>
      </c>
      <c r="AC38" s="194">
        <v>5.2546984689883893E-3</v>
      </c>
      <c r="AE38" s="189" t="s">
        <v>181</v>
      </c>
      <c r="AF38" s="191">
        <v>9.6402199999999993</v>
      </c>
      <c r="AG38" s="191">
        <v>122.88723</v>
      </c>
      <c r="AH38" s="191">
        <v>3.0377978571428571E-2</v>
      </c>
      <c r="AI38" s="191"/>
      <c r="AJ38" s="191">
        <v>9.6368299999999998</v>
      </c>
      <c r="AK38" s="191">
        <v>122.99659</v>
      </c>
      <c r="AL38" s="191">
        <v>3.7739285714285718E-2</v>
      </c>
      <c r="AM38" s="194">
        <v>1.6750621361608455E-2</v>
      </c>
    </row>
    <row r="39" spans="1:39">
      <c r="A39" s="189" t="s">
        <v>182</v>
      </c>
      <c r="B39" s="191">
        <v>9.3251200000000001</v>
      </c>
      <c r="C39" s="191">
        <v>134.97219000000001</v>
      </c>
      <c r="D39" s="191">
        <v>4.0368321428571427E-2</v>
      </c>
      <c r="E39" s="191"/>
      <c r="F39" s="191">
        <v>9.3307699999999993</v>
      </c>
      <c r="G39" s="191">
        <v>134.86788999999999</v>
      </c>
      <c r="H39" s="191">
        <v>4.1669521428571429E-2</v>
      </c>
      <c r="I39" s="194">
        <v>1.6633956985639388E-2</v>
      </c>
      <c r="K39" s="189" t="s">
        <v>182</v>
      </c>
      <c r="L39" s="191">
        <v>9.3251200000000001</v>
      </c>
      <c r="M39" s="191">
        <v>134.97219000000001</v>
      </c>
      <c r="N39" s="191">
        <v>4.0368321428571427E-2</v>
      </c>
      <c r="O39" s="191"/>
      <c r="P39" s="191">
        <v>9.3331499999999998</v>
      </c>
      <c r="Q39" s="191">
        <v>134.93213</v>
      </c>
      <c r="R39" s="191">
        <v>4.1774442857142859E-2</v>
      </c>
      <c r="S39" s="194">
        <v>1.0029405814903299E-2</v>
      </c>
      <c r="U39" s="189" t="s">
        <v>182</v>
      </c>
      <c r="V39" s="191">
        <v>9.3331499999999998</v>
      </c>
      <c r="W39" s="191">
        <v>134.93213</v>
      </c>
      <c r="X39" s="191">
        <v>4.1774442857142859E-2</v>
      </c>
      <c r="Y39" s="191"/>
      <c r="Z39" s="191">
        <v>9.3417100000000008</v>
      </c>
      <c r="AA39" s="191">
        <v>134.99073999999999</v>
      </c>
      <c r="AB39" s="191">
        <v>4.4073785714285711E-2</v>
      </c>
      <c r="AC39" s="194">
        <v>1.2270455258464702E-2</v>
      </c>
      <c r="AE39" s="189" t="s">
        <v>182</v>
      </c>
      <c r="AF39" s="191">
        <v>9.3307699999999993</v>
      </c>
      <c r="AG39" s="191">
        <v>134.86788999999999</v>
      </c>
      <c r="AH39" s="191">
        <v>4.1669521428571429E-2</v>
      </c>
      <c r="AI39" s="191"/>
      <c r="AJ39" s="191">
        <v>9.3360699999999994</v>
      </c>
      <c r="AK39" s="191">
        <v>134.95869999999999</v>
      </c>
      <c r="AL39" s="191">
        <v>3.9938342857142858E-2</v>
      </c>
      <c r="AM39" s="194">
        <v>1.4616267042238252E-2</v>
      </c>
    </row>
    <row r="40" spans="1:39">
      <c r="A40" s="189" t="s">
        <v>183</v>
      </c>
      <c r="B40" s="191">
        <v>8.7063799999999993</v>
      </c>
      <c r="C40" s="191">
        <v>131.39279999999999</v>
      </c>
      <c r="D40" s="191">
        <v>3.8410614285714288E-2</v>
      </c>
      <c r="E40" s="191"/>
      <c r="F40" s="191" t="s">
        <v>149</v>
      </c>
      <c r="G40" s="191" t="s">
        <v>149</v>
      </c>
      <c r="H40" s="191" t="s">
        <v>149</v>
      </c>
      <c r="I40" s="194" t="s">
        <v>150</v>
      </c>
      <c r="K40" s="189" t="s">
        <v>183</v>
      </c>
      <c r="L40" s="191">
        <v>8.7063799999999993</v>
      </c>
      <c r="M40" s="191">
        <v>131.39279999999999</v>
      </c>
      <c r="N40" s="191">
        <v>3.8410614285714288E-2</v>
      </c>
      <c r="O40" s="191"/>
      <c r="P40" s="191">
        <v>8.7199899999999992</v>
      </c>
      <c r="Q40" s="191">
        <v>131.35086000000001</v>
      </c>
      <c r="R40" s="191">
        <v>3.9416742857142861E-2</v>
      </c>
      <c r="S40" s="194">
        <v>1.4993624678508007E-2</v>
      </c>
      <c r="U40" s="189" t="s">
        <v>183</v>
      </c>
      <c r="V40" s="191">
        <v>8.7199899999999992</v>
      </c>
      <c r="W40" s="191">
        <v>131.35086000000001</v>
      </c>
      <c r="X40" s="191">
        <v>3.9416742857142861E-2</v>
      </c>
      <c r="Y40" s="191"/>
      <c r="Z40" s="191" t="s">
        <v>149</v>
      </c>
      <c r="AA40" s="191" t="s">
        <v>149</v>
      </c>
      <c r="AB40" s="191" t="s">
        <v>150</v>
      </c>
      <c r="AC40" s="194" t="s">
        <v>150</v>
      </c>
      <c r="AE40" s="189" t="s">
        <v>183</v>
      </c>
      <c r="AF40" s="191" t="s">
        <v>149</v>
      </c>
      <c r="AG40" s="191" t="s">
        <v>149</v>
      </c>
      <c r="AH40" s="191" t="s">
        <v>149</v>
      </c>
      <c r="AI40" s="191"/>
      <c r="AJ40" s="191" t="s">
        <v>149</v>
      </c>
      <c r="AK40" s="191" t="s">
        <v>149</v>
      </c>
      <c r="AL40" s="191" t="s">
        <v>149</v>
      </c>
      <c r="AM40" s="194" t="s">
        <v>150</v>
      </c>
    </row>
    <row r="41" spans="1:39">
      <c r="A41" s="189" t="s">
        <v>184</v>
      </c>
      <c r="B41" s="191">
        <v>8.68567</v>
      </c>
      <c r="C41" s="191">
        <v>129.67749000000001</v>
      </c>
      <c r="D41" s="191">
        <v>4.1817649999999998E-2</v>
      </c>
      <c r="E41" s="191"/>
      <c r="F41" s="191">
        <v>8.6915200000000006</v>
      </c>
      <c r="G41" s="191">
        <v>129.68969000000001</v>
      </c>
      <c r="H41" s="191">
        <v>4.2044057142857146E-2</v>
      </c>
      <c r="I41" s="194">
        <v>6.1295513702073375E-3</v>
      </c>
      <c r="K41" s="189" t="s">
        <v>184</v>
      </c>
      <c r="L41" s="191">
        <v>8.68567</v>
      </c>
      <c r="M41" s="191">
        <v>129.67749000000001</v>
      </c>
      <c r="N41" s="191">
        <v>4.1817649999999998E-2</v>
      </c>
      <c r="O41" s="191"/>
      <c r="P41" s="191">
        <v>8.6932600000000004</v>
      </c>
      <c r="Q41" s="191">
        <v>129.80766</v>
      </c>
      <c r="R41" s="191">
        <v>4.8246499999999991E-2</v>
      </c>
      <c r="S41" s="194">
        <v>2.0948824555329183E-2</v>
      </c>
      <c r="U41" s="189" t="s">
        <v>184</v>
      </c>
      <c r="V41" s="191">
        <v>8.6932600000000004</v>
      </c>
      <c r="W41" s="191">
        <v>129.80766</v>
      </c>
      <c r="X41" s="191">
        <v>4.8246499999999991E-2</v>
      </c>
      <c r="Y41" s="191"/>
      <c r="Z41" s="191">
        <v>8.7034300000000009</v>
      </c>
      <c r="AA41" s="191">
        <v>129.85054</v>
      </c>
      <c r="AB41" s="191">
        <v>3.9352557142857146E-2</v>
      </c>
      <c r="AC41" s="194">
        <v>1.2033267386707689E-2</v>
      </c>
      <c r="AE41" s="189" t="s">
        <v>184</v>
      </c>
      <c r="AF41" s="191">
        <v>8.6915200000000006</v>
      </c>
      <c r="AG41" s="191">
        <v>129.68969000000001</v>
      </c>
      <c r="AH41" s="191">
        <v>4.2044057142857146E-2</v>
      </c>
      <c r="AI41" s="191"/>
      <c r="AJ41" s="191">
        <v>8.68642</v>
      </c>
      <c r="AK41" s="191">
        <v>129.80035000000001</v>
      </c>
      <c r="AL41" s="191">
        <v>4.4263142857142862E-2</v>
      </c>
      <c r="AM41" s="194">
        <v>1.7364815029247634E-2</v>
      </c>
    </row>
    <row r="42" spans="1:39">
      <c r="A42" s="189" t="s">
        <v>185</v>
      </c>
      <c r="B42" s="191">
        <v>8.7674599999999998</v>
      </c>
      <c r="C42" s="191">
        <v>122.18253</v>
      </c>
      <c r="D42" s="191">
        <v>3.6675464285714283E-2</v>
      </c>
      <c r="E42" s="191"/>
      <c r="F42" s="191">
        <v>8.7767099999999996</v>
      </c>
      <c r="G42" s="191">
        <v>122.22701000000001</v>
      </c>
      <c r="H42" s="191">
        <v>3.5482392857142851E-2</v>
      </c>
      <c r="I42" s="194">
        <v>1.1405177946880526E-2</v>
      </c>
      <c r="K42" s="189" t="s">
        <v>185</v>
      </c>
      <c r="L42" s="191">
        <v>8.7674599999999998</v>
      </c>
      <c r="M42" s="191">
        <v>122.18253</v>
      </c>
      <c r="N42" s="191">
        <v>3.6675464285714283E-2</v>
      </c>
      <c r="O42" s="191"/>
      <c r="P42" s="191">
        <v>8.7762399999999996</v>
      </c>
      <c r="Q42" s="191">
        <v>122.16137000000001</v>
      </c>
      <c r="R42" s="191">
        <v>3.5635950000000007E-2</v>
      </c>
      <c r="S42" s="194">
        <v>9.3360953294185714E-3</v>
      </c>
      <c r="U42" s="189" t="s">
        <v>185</v>
      </c>
      <c r="V42" s="191">
        <v>8.7762399999999996</v>
      </c>
      <c r="W42" s="191">
        <v>122.16137000000001</v>
      </c>
      <c r="X42" s="191">
        <v>3.5635950000000007E-2</v>
      </c>
      <c r="Y42" s="191"/>
      <c r="Z42" s="191">
        <v>8.7875599999999991</v>
      </c>
      <c r="AA42" s="191">
        <v>122.23466000000001</v>
      </c>
      <c r="AB42" s="191">
        <v>3.8459071428571426E-2</v>
      </c>
      <c r="AC42" s="194">
        <v>1.5779716165064253E-2</v>
      </c>
      <c r="AE42" s="189" t="s">
        <v>185</v>
      </c>
      <c r="AF42" s="191">
        <v>8.7767099999999996</v>
      </c>
      <c r="AG42" s="191">
        <v>122.22701000000001</v>
      </c>
      <c r="AH42" s="191">
        <v>3.5482392857142851E-2</v>
      </c>
      <c r="AI42" s="191"/>
      <c r="AJ42" s="191">
        <v>8.7999100000000006</v>
      </c>
      <c r="AK42" s="191">
        <v>122.39511</v>
      </c>
      <c r="AL42" s="191">
        <v>3.3454478571428574E-2</v>
      </c>
      <c r="AM42" s="194">
        <v>3.4264212014870732E-2</v>
      </c>
    </row>
    <row r="43" spans="1:39">
      <c r="A43" s="189" t="s">
        <v>186</v>
      </c>
      <c r="B43" s="191">
        <v>8.5503</v>
      </c>
      <c r="C43" s="191">
        <v>124.63645</v>
      </c>
      <c r="D43" s="191">
        <v>4.3913592857142858E-2</v>
      </c>
      <c r="E43" s="191"/>
      <c r="F43" s="191">
        <v>8.5602400000000003</v>
      </c>
      <c r="G43" s="191">
        <v>124.69228</v>
      </c>
      <c r="H43" s="191">
        <v>3.7023764285714286E-2</v>
      </c>
      <c r="I43" s="194">
        <v>1.2997532467741955E-2</v>
      </c>
      <c r="K43" s="189" t="s">
        <v>186</v>
      </c>
      <c r="L43" s="191">
        <v>8.5503</v>
      </c>
      <c r="M43" s="191">
        <v>124.63645</v>
      </c>
      <c r="N43" s="191">
        <v>4.3913592857142858E-2</v>
      </c>
      <c r="O43" s="191"/>
      <c r="P43" s="191">
        <v>8.5612600000000008</v>
      </c>
      <c r="Q43" s="191">
        <v>124.65814</v>
      </c>
      <c r="R43" s="191">
        <v>4.1250750000000003E-2</v>
      </c>
      <c r="S43" s="194">
        <v>1.1432710188315929E-2</v>
      </c>
      <c r="U43" s="189" t="s">
        <v>186</v>
      </c>
      <c r="V43" s="191">
        <v>8.5612600000000008</v>
      </c>
      <c r="W43" s="191">
        <v>124.65814</v>
      </c>
      <c r="X43" s="191">
        <v>4.1250750000000003E-2</v>
      </c>
      <c r="Y43" s="191"/>
      <c r="Z43" s="191">
        <v>8.5734700000000004</v>
      </c>
      <c r="AA43" s="191">
        <v>124.72136999999999</v>
      </c>
      <c r="AB43" s="191">
        <v>3.9829528571428567E-2</v>
      </c>
      <c r="AC43" s="194">
        <v>1.5460913305816133E-2</v>
      </c>
      <c r="AE43" s="189" t="s">
        <v>186</v>
      </c>
      <c r="AF43" s="191">
        <v>8.5602400000000003</v>
      </c>
      <c r="AG43" s="191">
        <v>124.69228</v>
      </c>
      <c r="AH43" s="191">
        <v>3.7023764285714286E-2</v>
      </c>
      <c r="AI43" s="191"/>
      <c r="AJ43" s="191">
        <v>8.5615299999999994</v>
      </c>
      <c r="AK43" s="191">
        <v>124.81766</v>
      </c>
      <c r="AL43" s="191">
        <v>3.7971835714285716E-2</v>
      </c>
      <c r="AM43" s="194">
        <v>1.8851189591111664E-2</v>
      </c>
    </row>
    <row r="44" spans="1:39">
      <c r="A44" s="189" t="s">
        <v>187</v>
      </c>
      <c r="B44" s="191">
        <v>9.9467999999999996</v>
      </c>
      <c r="C44" s="191">
        <v>122.41137999999999</v>
      </c>
      <c r="D44" s="191">
        <v>4.1222914285714285E-2</v>
      </c>
      <c r="E44" s="191"/>
      <c r="F44" s="191">
        <v>9.9372600000000002</v>
      </c>
      <c r="G44" s="191">
        <v>122.33261</v>
      </c>
      <c r="H44" s="191">
        <v>5.7126442857142856E-2</v>
      </c>
      <c r="I44" s="194">
        <v>1.5186100231789575E-2</v>
      </c>
      <c r="K44" s="189" t="s">
        <v>187</v>
      </c>
      <c r="L44" s="191">
        <v>9.9467999999999996</v>
      </c>
      <c r="M44" s="191">
        <v>122.41137999999999</v>
      </c>
      <c r="N44" s="191">
        <v>4.1222914285714285E-2</v>
      </c>
      <c r="O44" s="191"/>
      <c r="P44" s="191">
        <v>9.9499300000000002</v>
      </c>
      <c r="Q44" s="191">
        <v>122.51944</v>
      </c>
      <c r="R44" s="191">
        <v>3.6114764285714286E-2</v>
      </c>
      <c r="S44" s="194">
        <v>1.6508439690050863E-2</v>
      </c>
      <c r="U44" s="189" t="s">
        <v>187</v>
      </c>
      <c r="V44" s="191">
        <v>9.9499300000000002</v>
      </c>
      <c r="W44" s="191">
        <v>122.51944</v>
      </c>
      <c r="X44" s="191">
        <v>3.6114764285714286E-2</v>
      </c>
      <c r="Y44" s="191"/>
      <c r="Z44" s="191">
        <v>9.9505700000000008</v>
      </c>
      <c r="AA44" s="191">
        <v>122.4824</v>
      </c>
      <c r="AB44" s="191">
        <v>4.000307142857143E-2</v>
      </c>
      <c r="AC44" s="194">
        <v>5.5927395791336935E-3</v>
      </c>
      <c r="AE44" s="189" t="s">
        <v>187</v>
      </c>
      <c r="AF44" s="191">
        <v>9.9372600000000002</v>
      </c>
      <c r="AG44" s="191">
        <v>122.33261</v>
      </c>
      <c r="AH44" s="191">
        <v>5.7126442857142856E-2</v>
      </c>
      <c r="AI44" s="191"/>
      <c r="AJ44" s="191">
        <v>9.9374000000000002</v>
      </c>
      <c r="AK44" s="191">
        <v>122.44955</v>
      </c>
      <c r="AL44" s="191">
        <v>4.625725E-2</v>
      </c>
      <c r="AM44" s="194">
        <v>1.7541558682169549E-2</v>
      </c>
    </row>
    <row r="45" spans="1:39">
      <c r="A45" s="189" t="s">
        <v>188</v>
      </c>
      <c r="B45" s="191">
        <v>10.704330000000001</v>
      </c>
      <c r="C45" s="191">
        <v>125.45677999999999</v>
      </c>
      <c r="D45" s="191">
        <v>4.0106099999999999E-2</v>
      </c>
      <c r="E45" s="191"/>
      <c r="F45" s="191">
        <v>10.697620000000001</v>
      </c>
      <c r="G45" s="191">
        <v>125.43585</v>
      </c>
      <c r="H45" s="191">
        <v>4.011633571428571E-2</v>
      </c>
      <c r="I45" s="194">
        <v>7.4081414842045992E-3</v>
      </c>
      <c r="K45" s="189" t="s">
        <v>188</v>
      </c>
      <c r="L45" s="191">
        <v>10.704330000000001</v>
      </c>
      <c r="M45" s="191">
        <v>125.45677999999999</v>
      </c>
      <c r="N45" s="191">
        <v>4.0106099999999999E-2</v>
      </c>
      <c r="O45" s="191"/>
      <c r="P45" s="191">
        <v>10.716659999999999</v>
      </c>
      <c r="Q45" s="191">
        <v>125.48173</v>
      </c>
      <c r="R45" s="191">
        <v>3.8575850000000002E-2</v>
      </c>
      <c r="S45" s="194">
        <v>1.2885464921762445E-2</v>
      </c>
      <c r="U45" s="189" t="s">
        <v>188</v>
      </c>
      <c r="V45" s="191">
        <v>10.716659999999999</v>
      </c>
      <c r="W45" s="191">
        <v>125.48173</v>
      </c>
      <c r="X45" s="191">
        <v>3.8575850000000002E-2</v>
      </c>
      <c r="Y45" s="191"/>
      <c r="Z45" s="191">
        <v>10.719139999999999</v>
      </c>
      <c r="AA45" s="191">
        <v>125.50763000000001</v>
      </c>
      <c r="AB45" s="191">
        <v>4.5749428571428573E-2</v>
      </c>
      <c r="AC45" s="194">
        <v>4.6090807109454707E-3</v>
      </c>
      <c r="AE45" s="189" t="s">
        <v>188</v>
      </c>
      <c r="AF45" s="191">
        <v>10.697620000000001</v>
      </c>
      <c r="AG45" s="191">
        <v>125.43585</v>
      </c>
      <c r="AH45" s="191">
        <v>4.011633571428571E-2</v>
      </c>
      <c r="AI45" s="191"/>
      <c r="AJ45" s="191">
        <v>10.70581</v>
      </c>
      <c r="AK45" s="191">
        <v>125.67959</v>
      </c>
      <c r="AL45" s="191">
        <v>3.5628578571428572E-2</v>
      </c>
      <c r="AM45" s="194">
        <v>3.7467089838950821E-2</v>
      </c>
    </row>
    <row r="46" spans="1:39">
      <c r="A46" s="189" t="s">
        <v>189</v>
      </c>
      <c r="B46" s="191">
        <v>8.9995600000000007</v>
      </c>
      <c r="C46" s="191">
        <v>130.34848</v>
      </c>
      <c r="D46" s="191">
        <v>4.3156849999999997E-2</v>
      </c>
      <c r="E46" s="191"/>
      <c r="F46" s="191">
        <v>9.0110100000000006</v>
      </c>
      <c r="G46" s="191">
        <v>130.22584000000001</v>
      </c>
      <c r="H46" s="191">
        <v>3.9362235714285716E-2</v>
      </c>
      <c r="I46" s="194">
        <v>2.1668302102378561E-2</v>
      </c>
      <c r="K46" s="189" t="s">
        <v>189</v>
      </c>
      <c r="L46" s="191">
        <v>8.9995600000000007</v>
      </c>
      <c r="M46" s="191">
        <v>130.34848</v>
      </c>
      <c r="N46" s="191">
        <v>4.3156849999999997E-2</v>
      </c>
      <c r="O46" s="191"/>
      <c r="P46" s="191">
        <v>9.0070899999999998</v>
      </c>
      <c r="Q46" s="191">
        <v>130.32802000000001</v>
      </c>
      <c r="R46" s="191">
        <v>4.969644285714285E-2</v>
      </c>
      <c r="S46" s="194">
        <v>8.1313996950078665E-3</v>
      </c>
      <c r="U46" s="189" t="s">
        <v>189</v>
      </c>
      <c r="V46" s="191">
        <v>9.0070899999999998</v>
      </c>
      <c r="W46" s="191">
        <v>130.32802000000001</v>
      </c>
      <c r="X46" s="191">
        <v>4.969644285714285E-2</v>
      </c>
      <c r="Y46" s="191"/>
      <c r="Z46" s="191">
        <v>9.0244099999999996</v>
      </c>
      <c r="AA46" s="191">
        <v>130.32492999999999</v>
      </c>
      <c r="AB46" s="191">
        <v>4.7372499999999998E-2</v>
      </c>
      <c r="AC46" s="194">
        <v>1.7326200744825576E-2</v>
      </c>
      <c r="AE46" s="189" t="s">
        <v>189</v>
      </c>
      <c r="AF46" s="191">
        <v>9.0110100000000006</v>
      </c>
      <c r="AG46" s="191">
        <v>130.22584000000001</v>
      </c>
      <c r="AH46" s="191">
        <v>3.9362235714285716E-2</v>
      </c>
      <c r="AI46" s="191"/>
      <c r="AJ46" s="191">
        <v>9.01234</v>
      </c>
      <c r="AK46" s="191">
        <v>130.32893000000001</v>
      </c>
      <c r="AL46" s="191">
        <v>4.5326635714285718E-2</v>
      </c>
      <c r="AM46" s="194">
        <v>1.5520590589601901E-2</v>
      </c>
    </row>
    <row r="47" spans="1:39">
      <c r="A47" s="189" t="s">
        <v>190</v>
      </c>
      <c r="B47" s="191">
        <v>9.4162599999999994</v>
      </c>
      <c r="C47" s="191">
        <v>116.88469000000001</v>
      </c>
      <c r="D47" s="191">
        <v>3.9401128571428572E-2</v>
      </c>
      <c r="E47" s="191"/>
      <c r="F47" s="191">
        <v>9.4137400000000007</v>
      </c>
      <c r="G47" s="191">
        <v>116.8656</v>
      </c>
      <c r="H47" s="191">
        <v>3.8000507142857146E-2</v>
      </c>
      <c r="I47" s="194">
        <v>3.8144504518997867E-3</v>
      </c>
      <c r="K47" s="189" t="s">
        <v>190</v>
      </c>
      <c r="L47" s="191">
        <v>9.4162599999999994</v>
      </c>
      <c r="M47" s="191">
        <v>116.88469000000001</v>
      </c>
      <c r="N47" s="191">
        <v>3.9401128571428572E-2</v>
      </c>
      <c r="O47" s="191"/>
      <c r="P47" s="191">
        <v>9.4231499999999997</v>
      </c>
      <c r="Q47" s="191">
        <v>116.89539000000001</v>
      </c>
      <c r="R47" s="191">
        <v>3.7904449999999999E-2</v>
      </c>
      <c r="S47" s="194">
        <v>7.0744699448088613E-3</v>
      </c>
      <c r="U47" s="189" t="s">
        <v>190</v>
      </c>
      <c r="V47" s="191">
        <v>9.4231499999999997</v>
      </c>
      <c r="W47" s="191">
        <v>116.89539000000001</v>
      </c>
      <c r="X47" s="191">
        <v>3.7904449999999999E-2</v>
      </c>
      <c r="Y47" s="191"/>
      <c r="Z47" s="191">
        <v>9.4298500000000001</v>
      </c>
      <c r="AA47" s="191">
        <v>116.82971000000001</v>
      </c>
      <c r="AB47" s="191">
        <v>4.5401357142857146E-2</v>
      </c>
      <c r="AC47" s="194">
        <v>1.1914357053572222E-2</v>
      </c>
      <c r="AE47" s="189" t="s">
        <v>190</v>
      </c>
      <c r="AF47" s="191">
        <v>9.4137400000000007</v>
      </c>
      <c r="AG47" s="191">
        <v>116.8656</v>
      </c>
      <c r="AH47" s="191">
        <v>3.8000507142857146E-2</v>
      </c>
      <c r="AI47" s="191"/>
      <c r="AJ47" s="191">
        <v>9.41418</v>
      </c>
      <c r="AK47" s="191">
        <v>116.9286</v>
      </c>
      <c r="AL47" s="191">
        <v>3.7032199999999994E-2</v>
      </c>
      <c r="AM47" s="194">
        <v>9.4602378405622637E-3</v>
      </c>
    </row>
    <row r="48" spans="1:39">
      <c r="A48" s="189" t="s">
        <v>191</v>
      </c>
      <c r="B48" s="191">
        <v>8.1365800000000004</v>
      </c>
      <c r="C48" s="191">
        <v>130.92827</v>
      </c>
      <c r="D48" s="191">
        <v>3.8681942857142854E-2</v>
      </c>
      <c r="E48" s="191"/>
      <c r="F48" s="191">
        <v>8.1299100000000006</v>
      </c>
      <c r="G48" s="191">
        <v>130.90106</v>
      </c>
      <c r="H48" s="191">
        <v>3.7530535714285711E-2</v>
      </c>
      <c r="I48" s="194">
        <v>7.8196893960049522E-3</v>
      </c>
      <c r="K48" s="189" t="s">
        <v>191</v>
      </c>
      <c r="L48" s="191">
        <v>8.1365800000000004</v>
      </c>
      <c r="M48" s="191">
        <v>130.92827</v>
      </c>
      <c r="N48" s="191">
        <v>3.8681942857142854E-2</v>
      </c>
      <c r="O48" s="191"/>
      <c r="P48" s="191">
        <v>8.1473300000000002</v>
      </c>
      <c r="Q48" s="191">
        <v>130.92562000000001</v>
      </c>
      <c r="R48" s="191">
        <v>4.1661835714285715E-2</v>
      </c>
      <c r="S48" s="194">
        <v>1.0757346617544433E-2</v>
      </c>
      <c r="U48" s="189" t="s">
        <v>191</v>
      </c>
      <c r="V48" s="191">
        <v>8.1473300000000002</v>
      </c>
      <c r="W48" s="191">
        <v>130.92562000000001</v>
      </c>
      <c r="X48" s="191">
        <v>4.1661835714285715E-2</v>
      </c>
      <c r="Y48" s="191"/>
      <c r="Z48" s="191">
        <v>8.1481399999999997</v>
      </c>
      <c r="AA48" s="191">
        <v>130.96771000000001</v>
      </c>
      <c r="AB48" s="191">
        <v>4.336525714285714E-2</v>
      </c>
      <c r="AC48" s="194">
        <v>6.3652480116647876E-3</v>
      </c>
      <c r="AE48" s="189" t="s">
        <v>191</v>
      </c>
      <c r="AF48" s="191">
        <v>8.1299100000000006</v>
      </c>
      <c r="AG48" s="191">
        <v>130.90106</v>
      </c>
      <c r="AH48" s="191">
        <v>3.7530535714285711E-2</v>
      </c>
      <c r="AI48" s="191"/>
      <c r="AJ48" s="191">
        <v>8.1326699999999992</v>
      </c>
      <c r="AK48" s="191">
        <v>130.99239</v>
      </c>
      <c r="AL48" s="191">
        <v>4.1668764285714283E-2</v>
      </c>
      <c r="AM48" s="194">
        <v>1.3974759398644001E-2</v>
      </c>
    </row>
    <row r="49" spans="1:39">
      <c r="A49" s="189" t="s">
        <v>192</v>
      </c>
      <c r="B49" s="191">
        <v>9.6539000000000001</v>
      </c>
      <c r="C49" s="191">
        <v>118.93263</v>
      </c>
      <c r="D49" s="191">
        <v>3.8915321428571424E-2</v>
      </c>
      <c r="E49" s="191"/>
      <c r="F49" s="191">
        <v>9.65212</v>
      </c>
      <c r="G49" s="191">
        <v>118.94741999999999</v>
      </c>
      <c r="H49" s="191">
        <v>3.6855350000000002E-2</v>
      </c>
      <c r="I49" s="194">
        <v>2.8443175367729701E-3</v>
      </c>
      <c r="K49" s="189" t="s">
        <v>192</v>
      </c>
      <c r="L49" s="191">
        <v>9.6539000000000001</v>
      </c>
      <c r="M49" s="191">
        <v>118.93263</v>
      </c>
      <c r="N49" s="191">
        <v>3.8915321428571424E-2</v>
      </c>
      <c r="O49" s="191"/>
      <c r="P49" s="191">
        <v>9.6596200000000003</v>
      </c>
      <c r="Q49" s="191">
        <v>118.96249</v>
      </c>
      <c r="R49" s="191">
        <v>4.1572892857142857E-2</v>
      </c>
      <c r="S49" s="194">
        <v>7.2649735718721678E-3</v>
      </c>
      <c r="U49" s="189" t="s">
        <v>192</v>
      </c>
      <c r="V49" s="191">
        <v>9.6596200000000003</v>
      </c>
      <c r="W49" s="191">
        <v>118.96249</v>
      </c>
      <c r="X49" s="191">
        <v>4.1572892857142857E-2</v>
      </c>
      <c r="Y49" s="191"/>
      <c r="Z49" s="191">
        <v>9.6722599999999996</v>
      </c>
      <c r="AA49" s="191">
        <v>118.95166</v>
      </c>
      <c r="AB49" s="191">
        <v>4.220502857142857E-2</v>
      </c>
      <c r="AC49" s="194">
        <v>1.2743963286591109E-2</v>
      </c>
      <c r="AE49" s="189" t="s">
        <v>192</v>
      </c>
      <c r="AF49" s="191">
        <v>9.65212</v>
      </c>
      <c r="AG49" s="191">
        <v>118.94741999999999</v>
      </c>
      <c r="AH49" s="191">
        <v>3.6855350000000002E-2</v>
      </c>
      <c r="AI49" s="191"/>
      <c r="AJ49" s="191">
        <v>9.6530699999999996</v>
      </c>
      <c r="AK49" s="191">
        <v>118.89896</v>
      </c>
      <c r="AL49" s="191">
        <v>4.7248699999999998E-2</v>
      </c>
      <c r="AM49" s="194">
        <v>7.3308158481836553E-3</v>
      </c>
    </row>
    <row r="50" spans="1:39">
      <c r="A50" s="189" t="s">
        <v>193</v>
      </c>
      <c r="B50" s="191">
        <v>6.9014600000000002</v>
      </c>
      <c r="C50" s="191">
        <v>115.05217</v>
      </c>
      <c r="D50" s="191">
        <v>5.8203942857142865E-2</v>
      </c>
      <c r="E50" s="191"/>
      <c r="F50" s="191">
        <v>6.8993700000000002</v>
      </c>
      <c r="G50" s="191">
        <v>115.07047</v>
      </c>
      <c r="H50" s="191">
        <v>4.0874928571428576E-2</v>
      </c>
      <c r="I50" s="194">
        <v>3.4500905785206201E-3</v>
      </c>
      <c r="K50" s="189" t="s">
        <v>193</v>
      </c>
      <c r="L50" s="191">
        <v>6.9014600000000002</v>
      </c>
      <c r="M50" s="191">
        <v>115.05217</v>
      </c>
      <c r="N50" s="191">
        <v>5.8203942857142865E-2</v>
      </c>
      <c r="O50" s="191"/>
      <c r="P50" s="191">
        <v>6.90496</v>
      </c>
      <c r="Q50" s="191">
        <v>115.07035</v>
      </c>
      <c r="R50" s="191">
        <v>3.8011900000000001E-2</v>
      </c>
      <c r="S50" s="194">
        <v>4.4369504166713036E-3</v>
      </c>
      <c r="U50" s="189" t="s">
        <v>193</v>
      </c>
      <c r="V50" s="191">
        <v>6.90496</v>
      </c>
      <c r="W50" s="191">
        <v>115.07035</v>
      </c>
      <c r="X50" s="191">
        <v>3.8011900000000001E-2</v>
      </c>
      <c r="Y50" s="191"/>
      <c r="Z50" s="191">
        <v>6.9108099999999997</v>
      </c>
      <c r="AA50" s="191">
        <v>115.06272</v>
      </c>
      <c r="AB50" s="191">
        <v>5.2524614285714283E-2</v>
      </c>
      <c r="AC50" s="194">
        <v>5.9609043147829865E-3</v>
      </c>
      <c r="AE50" s="189" t="s">
        <v>193</v>
      </c>
      <c r="AF50" s="191">
        <v>6.8993700000000002</v>
      </c>
      <c r="AG50" s="191">
        <v>115.07047</v>
      </c>
      <c r="AH50" s="191">
        <v>4.0874928571428576E-2</v>
      </c>
      <c r="AI50" s="191"/>
      <c r="AJ50" s="191">
        <v>6.8997200000000003</v>
      </c>
      <c r="AK50" s="191">
        <v>115.15466000000001</v>
      </c>
      <c r="AL50" s="191">
        <v>3.8163499999999996E-2</v>
      </c>
      <c r="AM50" s="194">
        <v>1.2633349209533679E-2</v>
      </c>
    </row>
    <row r="51" spans="1:39">
      <c r="A51" s="189" t="s">
        <v>194</v>
      </c>
      <c r="B51" s="191">
        <v>9.7199200000000001</v>
      </c>
      <c r="C51" s="191">
        <v>123.20334</v>
      </c>
      <c r="D51" s="191">
        <v>3.8674457142857138E-2</v>
      </c>
      <c r="E51" s="191"/>
      <c r="F51" s="191">
        <v>9.7307500000000005</v>
      </c>
      <c r="G51" s="191">
        <v>123.21053999999999</v>
      </c>
      <c r="H51" s="191">
        <v>3.8722649999999997E-2</v>
      </c>
      <c r="I51" s="194">
        <v>1.0883717195885169E-2</v>
      </c>
      <c r="K51" s="189" t="s">
        <v>194</v>
      </c>
      <c r="L51" s="191">
        <v>9.7199200000000001</v>
      </c>
      <c r="M51" s="191">
        <v>123.20334</v>
      </c>
      <c r="N51" s="191">
        <v>3.8674457142857138E-2</v>
      </c>
      <c r="O51" s="191"/>
      <c r="P51" s="191">
        <v>9.7328200000000002</v>
      </c>
      <c r="Q51" s="191">
        <v>123.23151</v>
      </c>
      <c r="R51" s="191">
        <v>3.7030135714285713E-2</v>
      </c>
      <c r="S51" s="194">
        <v>1.3574418965466151E-2</v>
      </c>
      <c r="U51" s="189" t="s">
        <v>194</v>
      </c>
      <c r="V51" s="191">
        <v>9.7328200000000002</v>
      </c>
      <c r="W51" s="191">
        <v>123.23151</v>
      </c>
      <c r="X51" s="191">
        <v>3.7030135714285713E-2</v>
      </c>
      <c r="Y51" s="191"/>
      <c r="Z51" s="191">
        <v>9.7429500000000004</v>
      </c>
      <c r="AA51" s="191">
        <v>123.24621999999999</v>
      </c>
      <c r="AB51" s="191">
        <v>4.3043471428571428E-2</v>
      </c>
      <c r="AC51" s="194">
        <v>1.0367523438603832E-2</v>
      </c>
      <c r="AE51" s="189" t="s">
        <v>194</v>
      </c>
      <c r="AF51" s="191">
        <v>9.7307500000000005</v>
      </c>
      <c r="AG51" s="191">
        <v>123.21053999999999</v>
      </c>
      <c r="AH51" s="191">
        <v>3.8722649999999997E-2</v>
      </c>
      <c r="AI51" s="191"/>
      <c r="AJ51" s="191">
        <v>9.7451799999999995</v>
      </c>
      <c r="AK51" s="191">
        <v>123.25933999999999</v>
      </c>
      <c r="AL51" s="191">
        <v>3.6877107142857142E-2</v>
      </c>
      <c r="AM51" s="194">
        <v>1.6180460438441565E-2</v>
      </c>
    </row>
    <row r="52" spans="1:39">
      <c r="A52" s="189" t="s">
        <v>195</v>
      </c>
      <c r="B52" s="191">
        <v>9.3257899999999996</v>
      </c>
      <c r="C52" s="191">
        <v>126.96344999999999</v>
      </c>
      <c r="D52" s="191">
        <v>3.9099507142857148E-2</v>
      </c>
      <c r="E52" s="191"/>
      <c r="F52" s="191">
        <v>9.3285199999999993</v>
      </c>
      <c r="G52" s="191">
        <v>127.15228999999999</v>
      </c>
      <c r="H52" s="191">
        <v>3.8010200000000001E-2</v>
      </c>
      <c r="I52" s="194">
        <v>2.8457251729567805E-2</v>
      </c>
      <c r="K52" s="189" t="s">
        <v>195</v>
      </c>
      <c r="L52" s="191">
        <v>9.3257899999999996</v>
      </c>
      <c r="M52" s="191">
        <v>126.96344999999999</v>
      </c>
      <c r="N52" s="191">
        <v>3.9099507142857148E-2</v>
      </c>
      <c r="O52" s="191"/>
      <c r="P52" s="191">
        <v>9.3331499999999998</v>
      </c>
      <c r="Q52" s="191">
        <v>127.01766000000001</v>
      </c>
      <c r="R52" s="191">
        <v>3.6343735714285716E-2</v>
      </c>
      <c r="S52" s="194">
        <v>1.0967720467354768E-2</v>
      </c>
      <c r="U52" s="189" t="s">
        <v>195</v>
      </c>
      <c r="V52" s="191">
        <v>9.3331499999999998</v>
      </c>
      <c r="W52" s="191">
        <v>127.01766000000001</v>
      </c>
      <c r="X52" s="191">
        <v>3.6343735714285716E-2</v>
      </c>
      <c r="Y52" s="191"/>
      <c r="Z52" s="191">
        <v>9.3429699999999993</v>
      </c>
      <c r="AA52" s="191">
        <v>127.08109</v>
      </c>
      <c r="AB52" s="191">
        <v>3.7957057142857138E-2</v>
      </c>
      <c r="AC52" s="194">
        <v>1.3673262604440128E-2</v>
      </c>
      <c r="AE52" s="189" t="s">
        <v>195</v>
      </c>
      <c r="AF52" s="191">
        <v>9.3285199999999993</v>
      </c>
      <c r="AG52" s="191">
        <v>127.15228999999999</v>
      </c>
      <c r="AH52" s="191">
        <v>3.8010200000000001E-2</v>
      </c>
      <c r="AI52" s="191"/>
      <c r="AJ52" s="191">
        <v>9.3323099999999997</v>
      </c>
      <c r="AK52" s="191">
        <v>127.11297</v>
      </c>
      <c r="AL52" s="191">
        <v>3.5922571428571429E-2</v>
      </c>
      <c r="AM52" s="194">
        <v>7.0107420434633201E-3</v>
      </c>
    </row>
    <row r="53" spans="1:39">
      <c r="A53" s="189" t="s">
        <v>196</v>
      </c>
      <c r="B53" s="191">
        <v>9.2738200000000006</v>
      </c>
      <c r="C53" s="191">
        <v>130.25727000000001</v>
      </c>
      <c r="D53" s="191">
        <v>3.6370128571428573E-2</v>
      </c>
      <c r="E53" s="191"/>
      <c r="F53" s="191">
        <v>9.2652300000000007</v>
      </c>
      <c r="G53" s="191">
        <v>130.23076</v>
      </c>
      <c r="H53" s="191">
        <v>3.4585021428571429E-2</v>
      </c>
      <c r="I53" s="194">
        <v>9.4657621061381009E-3</v>
      </c>
      <c r="K53" s="189" t="s">
        <v>196</v>
      </c>
      <c r="L53" s="191">
        <v>9.2738200000000006</v>
      </c>
      <c r="M53" s="191">
        <v>130.25727000000001</v>
      </c>
      <c r="N53" s="191">
        <v>3.6370128571428573E-2</v>
      </c>
      <c r="O53" s="191"/>
      <c r="P53" s="191">
        <v>9.2875800000000002</v>
      </c>
      <c r="Q53" s="191">
        <v>130.31271000000001</v>
      </c>
      <c r="R53" s="191">
        <v>3.6011078571428573E-2</v>
      </c>
      <c r="S53" s="194">
        <v>1.6077731680806173E-2</v>
      </c>
      <c r="U53" s="189" t="s">
        <v>196</v>
      </c>
      <c r="V53" s="191">
        <v>9.2875800000000002</v>
      </c>
      <c r="W53" s="191">
        <v>130.31271000000001</v>
      </c>
      <c r="X53" s="191">
        <v>3.6011078571428573E-2</v>
      </c>
      <c r="Y53" s="191"/>
      <c r="Z53" s="191">
        <v>9.2878000000000007</v>
      </c>
      <c r="AA53" s="191">
        <v>130.21758</v>
      </c>
      <c r="AB53" s="191">
        <v>3.3729414285714285E-2</v>
      </c>
      <c r="AC53" s="194">
        <v>1.4271195824108445E-2</v>
      </c>
      <c r="AE53" s="189" t="s">
        <v>196</v>
      </c>
      <c r="AF53" s="191">
        <v>9.2652300000000007</v>
      </c>
      <c r="AG53" s="191">
        <v>130.23076</v>
      </c>
      <c r="AH53" s="191">
        <v>3.4585021428571429E-2</v>
      </c>
      <c r="AI53" s="191"/>
      <c r="AJ53" s="191">
        <v>9.2950999999999997</v>
      </c>
      <c r="AK53" s="191">
        <v>130.28263999999999</v>
      </c>
      <c r="AL53" s="191">
        <v>5.5823300000000006E-2</v>
      </c>
      <c r="AM53" s="194">
        <v>3.086707669993868E-2</v>
      </c>
    </row>
    <row r="54" spans="1:39">
      <c r="A54" s="189" t="s">
        <v>197</v>
      </c>
      <c r="B54" s="191">
        <v>7.8917099999999998</v>
      </c>
      <c r="C54" s="191">
        <v>122.02065</v>
      </c>
      <c r="D54" s="191">
        <v>3.7055621428571432E-2</v>
      </c>
      <c r="E54" s="191"/>
      <c r="F54" s="191">
        <v>7.8900499999999996</v>
      </c>
      <c r="G54" s="191">
        <v>122.01061</v>
      </c>
      <c r="H54" s="191">
        <v>3.6366535714285712E-2</v>
      </c>
      <c r="I54" s="194">
        <v>2.2413469164773102E-3</v>
      </c>
      <c r="K54" s="189" t="s">
        <v>197</v>
      </c>
      <c r="L54" s="191">
        <v>7.8917099999999998</v>
      </c>
      <c r="M54" s="191">
        <v>122.02065</v>
      </c>
      <c r="N54" s="191">
        <v>3.7055621428571432E-2</v>
      </c>
      <c r="O54" s="191"/>
      <c r="P54" s="191">
        <v>7.8864999999999998</v>
      </c>
      <c r="Q54" s="191">
        <v>121.98034</v>
      </c>
      <c r="R54" s="191">
        <v>4.0643792857142855E-2</v>
      </c>
      <c r="S54" s="194">
        <v>7.9814949884096723E-3</v>
      </c>
      <c r="U54" s="189" t="s">
        <v>197</v>
      </c>
      <c r="V54" s="191">
        <v>7.8864999999999998</v>
      </c>
      <c r="W54" s="191">
        <v>121.98034</v>
      </c>
      <c r="X54" s="191">
        <v>4.0643792857142855E-2</v>
      </c>
      <c r="Y54" s="191"/>
      <c r="Z54" s="191">
        <v>7.8985500000000002</v>
      </c>
      <c r="AA54" s="191">
        <v>122.01716</v>
      </c>
      <c r="AB54" s="191">
        <v>3.8549314285714287E-2</v>
      </c>
      <c r="AC54" s="194">
        <v>1.3255415082147289E-2</v>
      </c>
      <c r="AE54" s="189" t="s">
        <v>197</v>
      </c>
      <c r="AF54" s="191">
        <v>7.8900499999999996</v>
      </c>
      <c r="AG54" s="191">
        <v>122.01061</v>
      </c>
      <c r="AH54" s="191">
        <v>3.6366535714285712E-2</v>
      </c>
      <c r="AI54" s="191"/>
      <c r="AJ54" s="191">
        <v>7.8862199999999998</v>
      </c>
      <c r="AK54" s="191">
        <v>122.04036000000001</v>
      </c>
      <c r="AL54" s="191">
        <v>3.5857671428571429E-2</v>
      </c>
      <c r="AM54" s="194">
        <v>5.8807147737335239E-3</v>
      </c>
    </row>
    <row r="55" spans="1:39">
      <c r="A55" s="189" t="s">
        <v>198</v>
      </c>
      <c r="B55" s="191">
        <v>8.6721900000000005</v>
      </c>
      <c r="C55" s="191">
        <v>124.64556</v>
      </c>
      <c r="D55" s="191">
        <v>4.1958171428571424E-2</v>
      </c>
      <c r="E55" s="191"/>
      <c r="F55" s="191">
        <v>8.6540300000000006</v>
      </c>
      <c r="G55" s="191">
        <v>124.77531999999999</v>
      </c>
      <c r="H55" s="191">
        <v>4.3216650000000002E-2</v>
      </c>
      <c r="I55" s="194">
        <v>2.6620159578784306E-2</v>
      </c>
      <c r="K55" s="189" t="s">
        <v>198</v>
      </c>
      <c r="L55" s="191">
        <v>8.6721900000000005</v>
      </c>
      <c r="M55" s="191">
        <v>124.64556</v>
      </c>
      <c r="N55" s="191">
        <v>4.1958171428571424E-2</v>
      </c>
      <c r="O55" s="191"/>
      <c r="P55" s="191">
        <v>8.6854499999999994</v>
      </c>
      <c r="Q55" s="191">
        <v>124.79546999999999</v>
      </c>
      <c r="R55" s="191">
        <v>3.824365714285715E-2</v>
      </c>
      <c r="S55" s="194">
        <v>2.6104985773792586E-2</v>
      </c>
      <c r="U55" s="189" t="s">
        <v>198</v>
      </c>
      <c r="V55" s="191">
        <v>8.6854499999999994</v>
      </c>
      <c r="W55" s="191">
        <v>124.79546999999999</v>
      </c>
      <c r="X55" s="191">
        <v>3.824365714285715E-2</v>
      </c>
      <c r="Y55" s="191"/>
      <c r="Z55" s="191">
        <v>8.6742799999999995</v>
      </c>
      <c r="AA55" s="191">
        <v>124.78483</v>
      </c>
      <c r="AB55" s="191">
        <v>3.771237142857143E-2</v>
      </c>
      <c r="AC55" s="194">
        <v>1.1283444332294792E-2</v>
      </c>
      <c r="AE55" s="189" t="s">
        <v>198</v>
      </c>
      <c r="AF55" s="191">
        <v>8.6540300000000006</v>
      </c>
      <c r="AG55" s="191">
        <v>124.77531999999999</v>
      </c>
      <c r="AH55" s="191">
        <v>4.3216650000000002E-2</v>
      </c>
      <c r="AI55" s="191"/>
      <c r="AJ55" s="191">
        <v>8.6581200000000003</v>
      </c>
      <c r="AK55" s="191">
        <v>124.84985</v>
      </c>
      <c r="AL55" s="191">
        <v>5.0735321428571428E-2</v>
      </c>
      <c r="AM55" s="194">
        <v>1.190417238828601E-2</v>
      </c>
    </row>
    <row r="56" spans="1:39">
      <c r="A56" s="189" t="s">
        <v>199</v>
      </c>
      <c r="B56" s="191">
        <v>8.08141</v>
      </c>
      <c r="C56" s="191">
        <v>119.26729</v>
      </c>
      <c r="D56" s="191">
        <v>4.0027914285714283E-2</v>
      </c>
      <c r="E56" s="191"/>
      <c r="F56" s="191">
        <v>8.0691500000000005</v>
      </c>
      <c r="G56" s="191">
        <v>119.18356</v>
      </c>
      <c r="H56" s="191">
        <v>7.8741864285714294E-2</v>
      </c>
      <c r="I56" s="194">
        <v>1.755131448780968E-2</v>
      </c>
      <c r="K56" s="189" t="s">
        <v>199</v>
      </c>
      <c r="L56" s="191">
        <v>8.08141</v>
      </c>
      <c r="M56" s="191">
        <v>119.26729</v>
      </c>
      <c r="N56" s="191">
        <v>4.0027914285714283E-2</v>
      </c>
      <c r="O56" s="191"/>
      <c r="P56" s="191">
        <v>8.0879300000000001</v>
      </c>
      <c r="Q56" s="191">
        <v>119.18201999999999</v>
      </c>
      <c r="R56" s="191">
        <v>3.7295228571428571E-2</v>
      </c>
      <c r="S56" s="194">
        <v>1.4356437240834971E-2</v>
      </c>
      <c r="U56" s="189" t="s">
        <v>199</v>
      </c>
      <c r="V56" s="191">
        <v>8.0879300000000001</v>
      </c>
      <c r="W56" s="191">
        <v>119.18201999999999</v>
      </c>
      <c r="X56" s="191">
        <v>3.7295228571428571E-2</v>
      </c>
      <c r="Y56" s="191"/>
      <c r="Z56" s="191">
        <v>8.0844100000000001</v>
      </c>
      <c r="AA56" s="191">
        <v>119.23452</v>
      </c>
      <c r="AB56" s="191">
        <v>4.0958028571428572E-2</v>
      </c>
      <c r="AC56" s="194">
        <v>8.625892707425779E-3</v>
      </c>
      <c r="AE56" s="189" t="s">
        <v>199</v>
      </c>
      <c r="AF56" s="191">
        <v>8.0691500000000005</v>
      </c>
      <c r="AG56" s="191">
        <v>119.18356</v>
      </c>
      <c r="AH56" s="191">
        <v>7.8741864285714294E-2</v>
      </c>
      <c r="AI56" s="191"/>
      <c r="AJ56" s="191">
        <v>8.0705100000000005</v>
      </c>
      <c r="AK56" s="191">
        <v>119.24587</v>
      </c>
      <c r="AL56" s="191">
        <v>5.2900107142857138E-2</v>
      </c>
      <c r="AM56" s="194">
        <v>9.4449278583793508E-3</v>
      </c>
    </row>
    <row r="57" spans="1:39">
      <c r="A57" s="189" t="s">
        <v>200</v>
      </c>
      <c r="B57" s="191">
        <v>8.7883899999999997</v>
      </c>
      <c r="C57" s="191">
        <v>111.75305</v>
      </c>
      <c r="D57" s="191">
        <v>4.2211978571428568E-2</v>
      </c>
      <c r="E57" s="191"/>
      <c r="F57" s="191">
        <v>8.7751900000000003</v>
      </c>
      <c r="G57" s="191">
        <v>111.90509</v>
      </c>
      <c r="H57" s="191">
        <v>3.8297285714285721E-2</v>
      </c>
      <c r="I57" s="194">
        <v>2.6350590809315486E-2</v>
      </c>
      <c r="K57" s="189" t="s">
        <v>200</v>
      </c>
      <c r="L57" s="191">
        <v>8.7883899999999997</v>
      </c>
      <c r="M57" s="191">
        <v>111.75305</v>
      </c>
      <c r="N57" s="191">
        <v>4.2211978571428568E-2</v>
      </c>
      <c r="O57" s="191"/>
      <c r="P57" s="191">
        <v>8.7963799999999992</v>
      </c>
      <c r="Q57" s="191">
        <v>111.77856</v>
      </c>
      <c r="R57" s="191">
        <v>3.9658278571428576E-2</v>
      </c>
      <c r="S57" s="194">
        <v>8.8590181312597251E-3</v>
      </c>
      <c r="U57" s="189" t="s">
        <v>200</v>
      </c>
      <c r="V57" s="191">
        <v>8.7963799999999992</v>
      </c>
      <c r="W57" s="191">
        <v>111.77856</v>
      </c>
      <c r="X57" s="191">
        <v>3.9658278571428576E-2</v>
      </c>
      <c r="Y57" s="191"/>
      <c r="Z57" s="191">
        <v>8.7928599999999992</v>
      </c>
      <c r="AA57" s="191">
        <v>111.81502</v>
      </c>
      <c r="AB57" s="191">
        <v>4.4022228571428575E-2</v>
      </c>
      <c r="AC57" s="194">
        <v>6.5038727693589159E-3</v>
      </c>
      <c r="AE57" s="189" t="s">
        <v>200</v>
      </c>
      <c r="AF57" s="191">
        <v>8.7751900000000003</v>
      </c>
      <c r="AG57" s="191">
        <v>111.90509</v>
      </c>
      <c r="AH57" s="191">
        <v>3.8297285714285721E-2</v>
      </c>
      <c r="AI57" s="191"/>
      <c r="AJ57" s="191">
        <v>8.7803500000000003</v>
      </c>
      <c r="AK57" s="191">
        <v>111.90900000000001</v>
      </c>
      <c r="AL57" s="191">
        <v>3.6310800000000004E-2</v>
      </c>
      <c r="AM57" s="194">
        <v>5.1932246485205495E-3</v>
      </c>
    </row>
    <row r="58" spans="1:39">
      <c r="A58" s="189" t="s">
        <v>201</v>
      </c>
      <c r="B58" s="191">
        <v>7.6878200000000003</v>
      </c>
      <c r="C58" s="191">
        <v>121.56289</v>
      </c>
      <c r="D58" s="191">
        <v>3.9015607142857137E-2</v>
      </c>
      <c r="E58" s="191"/>
      <c r="F58" s="191">
        <v>7.6573700000000002</v>
      </c>
      <c r="G58" s="191">
        <v>121.35807</v>
      </c>
      <c r="H58" s="191">
        <v>3.6921042857142858E-2</v>
      </c>
      <c r="I58" s="194">
        <v>4.3256273868653862E-2</v>
      </c>
      <c r="K58" s="189" t="s">
        <v>201</v>
      </c>
      <c r="L58" s="191">
        <v>7.6878200000000003</v>
      </c>
      <c r="M58" s="191">
        <v>121.56289</v>
      </c>
      <c r="N58" s="191">
        <v>3.9015607142857137E-2</v>
      </c>
      <c r="O58" s="191"/>
      <c r="P58" s="191">
        <v>7.6864400000000002</v>
      </c>
      <c r="Q58" s="191">
        <v>121.46684999999999</v>
      </c>
      <c r="R58" s="191">
        <v>3.7275228571428572E-2</v>
      </c>
      <c r="S58" s="194">
        <v>1.4471946517314441E-2</v>
      </c>
      <c r="U58" s="189" t="s">
        <v>201</v>
      </c>
      <c r="V58" s="191">
        <v>7.6864400000000002</v>
      </c>
      <c r="W58" s="191">
        <v>121.46684999999999</v>
      </c>
      <c r="X58" s="191">
        <v>3.7275228571428572E-2</v>
      </c>
      <c r="Y58" s="191"/>
      <c r="Z58" s="191">
        <v>7.6752900000000004</v>
      </c>
      <c r="AA58" s="191">
        <v>121.39740999999999</v>
      </c>
      <c r="AB58" s="191">
        <v>3.8098614285714281E-2</v>
      </c>
      <c r="AC58" s="194">
        <v>1.5258294662248314E-2</v>
      </c>
      <c r="AE58" s="189" t="s">
        <v>201</v>
      </c>
      <c r="AF58" s="191">
        <v>7.6573700000000002</v>
      </c>
      <c r="AG58" s="191">
        <v>121.35807</v>
      </c>
      <c r="AH58" s="191">
        <v>3.6921042857142858E-2</v>
      </c>
      <c r="AI58" s="191"/>
      <c r="AJ58" s="191">
        <v>7.6627200000000002</v>
      </c>
      <c r="AK58" s="191">
        <v>121.45407</v>
      </c>
      <c r="AL58" s="191">
        <v>3.741674285714286E-2</v>
      </c>
      <c r="AM58" s="194">
        <v>1.5361721908692897E-2</v>
      </c>
    </row>
    <row r="59" spans="1:39">
      <c r="A59" s="189" t="s">
        <v>202</v>
      </c>
      <c r="B59" s="191">
        <v>8.9845799999999993</v>
      </c>
      <c r="C59" s="191">
        <v>125.70201</v>
      </c>
      <c r="D59" s="191">
        <v>4.4620507142857146E-2</v>
      </c>
      <c r="E59" s="191"/>
      <c r="F59" s="191">
        <v>8.9794999999999998</v>
      </c>
      <c r="G59" s="191">
        <v>125.67891</v>
      </c>
      <c r="H59" s="191">
        <v>3.7360685714285712E-2</v>
      </c>
      <c r="I59" s="194">
        <v>6.149197102060939E-3</v>
      </c>
      <c r="K59" s="189" t="s">
        <v>202</v>
      </c>
      <c r="L59" s="191">
        <v>8.9845799999999993</v>
      </c>
      <c r="M59" s="191">
        <v>125.70201</v>
      </c>
      <c r="N59" s="191">
        <v>4.4620507142857146E-2</v>
      </c>
      <c r="O59" s="191"/>
      <c r="P59" s="191">
        <v>8.99925</v>
      </c>
      <c r="Q59" s="191">
        <v>125.7432</v>
      </c>
      <c r="R59" s="191">
        <v>4.4381042857142859E-2</v>
      </c>
      <c r="S59" s="194">
        <v>1.5918001201470584E-2</v>
      </c>
      <c r="U59" s="189" t="s">
        <v>202</v>
      </c>
      <c r="V59" s="191">
        <v>8.99925</v>
      </c>
      <c r="W59" s="191">
        <v>125.7432</v>
      </c>
      <c r="X59" s="191">
        <v>4.4381042857142859E-2</v>
      </c>
      <c r="Y59" s="191"/>
      <c r="Z59" s="191">
        <v>8.9994099999999992</v>
      </c>
      <c r="AA59" s="191">
        <v>125.74168</v>
      </c>
      <c r="AB59" s="191">
        <v>3.9044142857142854E-2</v>
      </c>
      <c r="AC59" s="194">
        <v>2.7853904573635471E-4</v>
      </c>
      <c r="AE59" s="189" t="s">
        <v>202</v>
      </c>
      <c r="AF59" s="191">
        <v>8.9794999999999998</v>
      </c>
      <c r="AG59" s="191">
        <v>125.67891</v>
      </c>
      <c r="AH59" s="191">
        <v>3.7360685714285712E-2</v>
      </c>
      <c r="AI59" s="191"/>
      <c r="AJ59" s="191">
        <v>8.9812100000000008</v>
      </c>
      <c r="AK59" s="191">
        <v>125.69387999999999</v>
      </c>
      <c r="AL59" s="191">
        <v>4.1166371428571429E-2</v>
      </c>
      <c r="AM59" s="194">
        <v>2.8224759077797898E-3</v>
      </c>
    </row>
    <row r="60" spans="1:39">
      <c r="A60" s="189" t="s">
        <v>203</v>
      </c>
      <c r="B60" s="191">
        <v>10.00787</v>
      </c>
      <c r="C60" s="191">
        <v>124.35021</v>
      </c>
      <c r="D60" s="191">
        <v>3.5788049999999995E-2</v>
      </c>
      <c r="E60" s="191"/>
      <c r="F60" s="191">
        <v>9.9964200000000005</v>
      </c>
      <c r="G60" s="191">
        <v>124.26137</v>
      </c>
      <c r="H60" s="191">
        <v>6.1506885714285711E-2</v>
      </c>
      <c r="I60" s="194">
        <v>1.7569427309961413E-2</v>
      </c>
      <c r="K60" s="189" t="s">
        <v>203</v>
      </c>
      <c r="L60" s="191">
        <v>10.00787</v>
      </c>
      <c r="M60" s="191">
        <v>124.35021</v>
      </c>
      <c r="N60" s="191">
        <v>3.5788049999999995E-2</v>
      </c>
      <c r="O60" s="191"/>
      <c r="P60" s="191">
        <v>10.008229999999999</v>
      </c>
      <c r="Q60" s="191">
        <v>124.40409</v>
      </c>
      <c r="R60" s="191">
        <v>3.7455385714285715E-2</v>
      </c>
      <c r="S60" s="194">
        <v>8.0900138442391214E-3</v>
      </c>
      <c r="U60" s="189" t="s">
        <v>203</v>
      </c>
      <c r="V60" s="191">
        <v>10.008229999999999</v>
      </c>
      <c r="W60" s="191">
        <v>124.40409</v>
      </c>
      <c r="X60" s="191">
        <v>3.7455385714285715E-2</v>
      </c>
      <c r="Y60" s="191"/>
      <c r="Z60" s="191">
        <v>10.01718</v>
      </c>
      <c r="AA60" s="191">
        <v>124.36537</v>
      </c>
      <c r="AB60" s="191">
        <v>3.8221328571428577E-2</v>
      </c>
      <c r="AC60" s="194">
        <v>1.0669365679364658E-2</v>
      </c>
      <c r="AE60" s="189" t="s">
        <v>203</v>
      </c>
      <c r="AF60" s="191">
        <v>9.9964200000000005</v>
      </c>
      <c r="AG60" s="191">
        <v>124.26137</v>
      </c>
      <c r="AH60" s="191">
        <v>6.1506885714285711E-2</v>
      </c>
      <c r="AI60" s="191"/>
      <c r="AJ60" s="191">
        <v>9.9962</v>
      </c>
      <c r="AK60" s="191">
        <v>124.40803</v>
      </c>
      <c r="AL60" s="191">
        <v>6.6909521428571428E-2</v>
      </c>
      <c r="AM60" s="194">
        <v>2.2000100022499473E-2</v>
      </c>
    </row>
    <row r="61" spans="1:39">
      <c r="A61" s="189" t="s">
        <v>204</v>
      </c>
      <c r="B61" s="191">
        <v>7.8935199999999996</v>
      </c>
      <c r="C61" s="191">
        <v>113.39745000000001</v>
      </c>
      <c r="D61" s="191">
        <v>4.1938714285714287E-2</v>
      </c>
      <c r="E61" s="191"/>
      <c r="F61" s="191">
        <v>7.9280600000000003</v>
      </c>
      <c r="G61" s="191">
        <v>113.50369999999999</v>
      </c>
      <c r="H61" s="191">
        <v>3.5681764285714283E-2</v>
      </c>
      <c r="I61" s="194">
        <v>3.8039657020667167E-2</v>
      </c>
      <c r="K61" s="189" t="s">
        <v>204</v>
      </c>
      <c r="L61" s="191">
        <v>7.8935199999999996</v>
      </c>
      <c r="M61" s="191">
        <v>113.39745000000001</v>
      </c>
      <c r="N61" s="191">
        <v>4.1938714285714287E-2</v>
      </c>
      <c r="O61" s="191"/>
      <c r="P61" s="191">
        <v>7.91303</v>
      </c>
      <c r="Q61" s="191">
        <v>113.46071000000001</v>
      </c>
      <c r="R61" s="191">
        <v>4.4034828571428569E-2</v>
      </c>
      <c r="S61" s="194">
        <v>2.1695188890627642E-2</v>
      </c>
      <c r="U61" s="189" t="s">
        <v>204</v>
      </c>
      <c r="V61" s="191">
        <v>7.91303</v>
      </c>
      <c r="W61" s="191">
        <v>113.46071000000001</v>
      </c>
      <c r="X61" s="191">
        <v>4.4034828571428569E-2</v>
      </c>
      <c r="Y61" s="191"/>
      <c r="Z61" s="191">
        <v>7.9283799999999998</v>
      </c>
      <c r="AA61" s="191">
        <v>113.42798000000001</v>
      </c>
      <c r="AB61" s="191">
        <v>3.7900785714285713E-2</v>
      </c>
      <c r="AC61" s="194">
        <v>1.61160072676204E-2</v>
      </c>
      <c r="AE61" s="189" t="s">
        <v>204</v>
      </c>
      <c r="AF61" s="191">
        <v>7.9280600000000003</v>
      </c>
      <c r="AG61" s="191">
        <v>113.50369999999999</v>
      </c>
      <c r="AH61" s="191">
        <v>3.5681764285714283E-2</v>
      </c>
      <c r="AI61" s="191"/>
      <c r="AJ61" s="191">
        <v>7.9544600000000001</v>
      </c>
      <c r="AK61" s="191">
        <v>113.82064</v>
      </c>
      <c r="AL61" s="191">
        <v>5.3250764285714285E-2</v>
      </c>
      <c r="AM61" s="194">
        <v>5.4379285403543344E-2</v>
      </c>
    </row>
    <row r="62" spans="1:39">
      <c r="A62" s="189" t="s">
        <v>205</v>
      </c>
      <c r="B62" s="191">
        <v>8.5984999999999996</v>
      </c>
      <c r="C62" s="191">
        <v>126.17012</v>
      </c>
      <c r="D62" s="191">
        <v>3.8073614285714284E-2</v>
      </c>
      <c r="E62" s="191"/>
      <c r="F62" s="191">
        <v>8.5882000000000005</v>
      </c>
      <c r="G62" s="191">
        <v>125.89295</v>
      </c>
      <c r="H62" s="191">
        <v>3.1049592857142858E-2</v>
      </c>
      <c r="I62" s="194">
        <v>4.2832373273611141E-2</v>
      </c>
      <c r="K62" s="189" t="s">
        <v>205</v>
      </c>
      <c r="L62" s="191">
        <v>8.5984999999999996</v>
      </c>
      <c r="M62" s="191">
        <v>126.17012</v>
      </c>
      <c r="N62" s="191">
        <v>3.8073614285714284E-2</v>
      </c>
      <c r="O62" s="191"/>
      <c r="P62" s="191">
        <v>8.5970800000000001</v>
      </c>
      <c r="Q62" s="191">
        <v>126.13091</v>
      </c>
      <c r="R62" s="191">
        <v>3.6488971428571423E-2</v>
      </c>
      <c r="S62" s="194">
        <v>6.0504910751106407E-3</v>
      </c>
      <c r="U62" s="189" t="s">
        <v>205</v>
      </c>
      <c r="V62" s="191">
        <v>8.5970800000000001</v>
      </c>
      <c r="W62" s="191">
        <v>126.13091</v>
      </c>
      <c r="X62" s="191">
        <v>3.6488971428571423E-2</v>
      </c>
      <c r="Y62" s="191"/>
      <c r="Z62" s="191">
        <v>8.5984999999999996</v>
      </c>
      <c r="AA62" s="191">
        <v>125.89778</v>
      </c>
      <c r="AB62" s="191">
        <v>3.4000628571428569E-2</v>
      </c>
      <c r="AC62" s="194">
        <v>3.4998318963202039E-2</v>
      </c>
      <c r="AE62" s="189" t="s">
        <v>205</v>
      </c>
      <c r="AF62" s="191">
        <v>8.5882000000000005</v>
      </c>
      <c r="AG62" s="191">
        <v>125.89295</v>
      </c>
      <c r="AH62" s="191">
        <v>3.1049592857142858E-2</v>
      </c>
      <c r="AI62" s="191"/>
      <c r="AJ62" s="191">
        <v>8.5820000000000007</v>
      </c>
      <c r="AK62" s="191">
        <v>125.80595</v>
      </c>
      <c r="AL62" s="191">
        <v>3.9684671428571426E-2</v>
      </c>
      <c r="AM62" s="194">
        <v>1.4447923726266342E-2</v>
      </c>
    </row>
    <row r="63" spans="1:39">
      <c r="A63" s="189" t="s">
        <v>206</v>
      </c>
      <c r="B63" s="191">
        <v>7.5063800000000001</v>
      </c>
      <c r="C63" s="191">
        <v>122.47575999999999</v>
      </c>
      <c r="D63" s="191">
        <v>3.8613021428571426E-2</v>
      </c>
      <c r="E63" s="191"/>
      <c r="F63" s="191">
        <v>7.5095799999999997</v>
      </c>
      <c r="G63" s="191">
        <v>122.49073</v>
      </c>
      <c r="H63" s="191">
        <v>3.7777721428571429E-2</v>
      </c>
      <c r="I63" s="194">
        <v>3.9092544365903438E-3</v>
      </c>
      <c r="K63" s="189" t="s">
        <v>206</v>
      </c>
      <c r="L63" s="191">
        <v>7.5063800000000001</v>
      </c>
      <c r="M63" s="191">
        <v>122.47575999999999</v>
      </c>
      <c r="N63" s="191">
        <v>3.8613021428571426E-2</v>
      </c>
      <c r="O63" s="191"/>
      <c r="P63" s="191">
        <v>7.5182200000000003</v>
      </c>
      <c r="Q63" s="191">
        <v>122.5227</v>
      </c>
      <c r="R63" s="191">
        <v>3.9063107142857142E-2</v>
      </c>
      <c r="S63" s="194">
        <v>1.3775386782229403E-2</v>
      </c>
      <c r="U63" s="189" t="s">
        <v>206</v>
      </c>
      <c r="V63" s="191">
        <v>7.5182200000000003</v>
      </c>
      <c r="W63" s="191">
        <v>122.5227</v>
      </c>
      <c r="X63" s="191">
        <v>3.9063107142857142E-2</v>
      </c>
      <c r="Y63" s="191"/>
      <c r="Z63" s="191">
        <v>7.5227000000000004</v>
      </c>
      <c r="AA63" s="191">
        <v>122.50214</v>
      </c>
      <c r="AB63" s="191">
        <v>4.2328985714285713E-2</v>
      </c>
      <c r="AC63" s="194">
        <v>5.4388837089979544E-3</v>
      </c>
      <c r="AE63" s="189" t="s">
        <v>206</v>
      </c>
      <c r="AF63" s="191">
        <v>7.5095799999999997</v>
      </c>
      <c r="AG63" s="191">
        <v>122.49073</v>
      </c>
      <c r="AH63" s="191">
        <v>3.7777721428571429E-2</v>
      </c>
      <c r="AI63" s="191"/>
      <c r="AJ63" s="191">
        <v>7.5150399999999999</v>
      </c>
      <c r="AK63" s="191">
        <v>122.5266</v>
      </c>
      <c r="AL63" s="191">
        <v>3.5413071428571426E-2</v>
      </c>
      <c r="AM63" s="194">
        <v>7.6655971880869832E-3</v>
      </c>
    </row>
    <row r="64" spans="1:39">
      <c r="A64" s="189" t="s">
        <v>207</v>
      </c>
      <c r="B64" s="191">
        <v>9.0125399999999996</v>
      </c>
      <c r="C64" s="191">
        <v>120.40714</v>
      </c>
      <c r="D64" s="191">
        <v>4.1991800000000003E-2</v>
      </c>
      <c r="E64" s="191"/>
      <c r="F64" s="191">
        <v>9.0024999999999995</v>
      </c>
      <c r="G64" s="191">
        <v>120.39928999999999</v>
      </c>
      <c r="H64" s="191">
        <v>4.6148242857142856E-2</v>
      </c>
      <c r="I64" s="194">
        <v>1.0108813295832636E-2</v>
      </c>
      <c r="K64" s="189" t="s">
        <v>207</v>
      </c>
      <c r="L64" s="191">
        <v>9.0125399999999996</v>
      </c>
      <c r="M64" s="191">
        <v>120.40714</v>
      </c>
      <c r="N64" s="191">
        <v>4.1991800000000003E-2</v>
      </c>
      <c r="O64" s="191"/>
      <c r="P64" s="191">
        <v>9.0156299999999998</v>
      </c>
      <c r="Q64" s="191">
        <v>120.37736</v>
      </c>
      <c r="R64" s="191">
        <v>5.0222107142857138E-2</v>
      </c>
      <c r="S64" s="194">
        <v>5.4315917556462907E-3</v>
      </c>
      <c r="U64" s="189" t="s">
        <v>207</v>
      </c>
      <c r="V64" s="191">
        <v>9.0156299999999998</v>
      </c>
      <c r="W64" s="191">
        <v>120.37736</v>
      </c>
      <c r="X64" s="191">
        <v>5.0222107142857138E-2</v>
      </c>
      <c r="Y64" s="191"/>
      <c r="Z64" s="191">
        <v>9.0159500000000001</v>
      </c>
      <c r="AA64" s="191">
        <v>120.42162999999999</v>
      </c>
      <c r="AB64" s="191">
        <v>4.4069814285714291E-2</v>
      </c>
      <c r="AC64" s="194">
        <v>6.6482057917903658E-3</v>
      </c>
      <c r="AE64" s="189" t="s">
        <v>207</v>
      </c>
      <c r="AF64" s="191">
        <v>9.0024999999999995</v>
      </c>
      <c r="AG64" s="191">
        <v>120.39928999999999</v>
      </c>
      <c r="AH64" s="191">
        <v>4.6148242857142856E-2</v>
      </c>
      <c r="AI64" s="191"/>
      <c r="AJ64" s="191">
        <v>9.0046599999999994</v>
      </c>
      <c r="AK64" s="191">
        <v>120.37585</v>
      </c>
      <c r="AL64" s="191">
        <v>5.6128978571428567E-2</v>
      </c>
      <c r="AM64" s="194">
        <v>4.1264822791323222E-3</v>
      </c>
    </row>
    <row r="65" spans="1:39">
      <c r="A65" s="189" t="s">
        <v>208</v>
      </c>
      <c r="B65" s="191">
        <v>7.9725700000000002</v>
      </c>
      <c r="C65" s="191">
        <v>122.13208</v>
      </c>
      <c r="D65" s="191">
        <v>4.1683814285714292E-2</v>
      </c>
      <c r="E65" s="191"/>
      <c r="F65" s="191">
        <v>7.9782900000000003</v>
      </c>
      <c r="G65" s="191">
        <v>122.21077</v>
      </c>
      <c r="H65" s="191">
        <v>3.2185349999999995E-2</v>
      </c>
      <c r="I65" s="194">
        <v>1.3116440532781095E-2</v>
      </c>
      <c r="K65" s="189" t="s">
        <v>208</v>
      </c>
      <c r="L65" s="191">
        <v>7.9725700000000002</v>
      </c>
      <c r="M65" s="191">
        <v>122.13208</v>
      </c>
      <c r="N65" s="191">
        <v>4.1683814285714292E-2</v>
      </c>
      <c r="O65" s="191"/>
      <c r="P65" s="191">
        <v>7.9804700000000004</v>
      </c>
      <c r="Q65" s="191">
        <v>122.14216</v>
      </c>
      <c r="R65" s="191">
        <v>3.5066357142857142E-2</v>
      </c>
      <c r="S65" s="194">
        <v>8.0433913245598551E-3</v>
      </c>
      <c r="U65" s="189" t="s">
        <v>208</v>
      </c>
      <c r="V65" s="191">
        <v>7.9804700000000004</v>
      </c>
      <c r="W65" s="191">
        <v>122.14216</v>
      </c>
      <c r="X65" s="191">
        <v>3.5066357142857142E-2</v>
      </c>
      <c r="Y65" s="191"/>
      <c r="Z65" s="191">
        <v>7.99146</v>
      </c>
      <c r="AA65" s="191">
        <v>122.16815</v>
      </c>
      <c r="AB65" s="191">
        <v>3.2709999999999996E-2</v>
      </c>
      <c r="AC65" s="194">
        <v>1.1660977757031498E-2</v>
      </c>
      <c r="AE65" s="189" t="s">
        <v>208</v>
      </c>
      <c r="AF65" s="191">
        <v>7.9782900000000003</v>
      </c>
      <c r="AG65" s="191">
        <v>122.21077</v>
      </c>
      <c r="AH65" s="191">
        <v>3.2185349999999995E-2</v>
      </c>
      <c r="AI65" s="191"/>
      <c r="AJ65" s="191">
        <v>7.9798900000000001</v>
      </c>
      <c r="AK65" s="191">
        <v>122.25919</v>
      </c>
      <c r="AL65" s="191">
        <v>3.3033400000000004E-2</v>
      </c>
      <c r="AM65" s="194">
        <v>7.4371479076333546E-3</v>
      </c>
    </row>
    <row r="66" spans="1:39">
      <c r="A66" s="189" t="s">
        <v>209</v>
      </c>
      <c r="B66" s="191">
        <v>7.9348299999999998</v>
      </c>
      <c r="C66" s="191">
        <v>118.52907</v>
      </c>
      <c r="D66" s="191">
        <v>3.8570107142857142E-2</v>
      </c>
      <c r="E66" s="191"/>
      <c r="F66" s="191">
        <v>7.9133800000000001</v>
      </c>
      <c r="G66" s="191">
        <v>118.53283999999999</v>
      </c>
      <c r="H66" s="191">
        <v>3.7418707142857145E-2</v>
      </c>
      <c r="I66" s="194">
        <v>2.1457453023366664E-2</v>
      </c>
      <c r="K66" s="189" t="s">
        <v>209</v>
      </c>
      <c r="L66" s="191">
        <v>7.9348299999999998</v>
      </c>
      <c r="M66" s="191">
        <v>118.52907</v>
      </c>
      <c r="N66" s="191">
        <v>3.8570107142857142E-2</v>
      </c>
      <c r="O66" s="191"/>
      <c r="P66" s="191">
        <v>7.9284600000000003</v>
      </c>
      <c r="Q66" s="191">
        <v>118.61893000000001</v>
      </c>
      <c r="R66" s="191">
        <v>4.9893278571428577E-2</v>
      </c>
      <c r="S66" s="194">
        <v>1.4908398337849732E-2</v>
      </c>
      <c r="U66" s="189" t="s">
        <v>209</v>
      </c>
      <c r="V66" s="191">
        <v>7.9284600000000003</v>
      </c>
      <c r="W66" s="191">
        <v>118.61893000000001</v>
      </c>
      <c r="X66" s="191">
        <v>4.9893278571428577E-2</v>
      </c>
      <c r="Y66" s="191"/>
      <c r="Z66" s="191">
        <v>7.9256700000000002</v>
      </c>
      <c r="AA66" s="191">
        <v>118.52109</v>
      </c>
      <c r="AB66" s="191">
        <v>3.5328442857142858E-2</v>
      </c>
      <c r="AC66" s="194">
        <v>1.4938844533631861E-2</v>
      </c>
      <c r="AE66" s="189" t="s">
        <v>209</v>
      </c>
      <c r="AF66" s="191">
        <v>7.9133800000000001</v>
      </c>
      <c r="AG66" s="191">
        <v>118.53283999999999</v>
      </c>
      <c r="AH66" s="191">
        <v>3.7418707142857145E-2</v>
      </c>
      <c r="AI66" s="191"/>
      <c r="AJ66" s="191">
        <v>7.9161700000000002</v>
      </c>
      <c r="AK66" s="191">
        <v>118.56690999999999</v>
      </c>
      <c r="AL66" s="191">
        <v>3.5939407142857142E-2</v>
      </c>
      <c r="AM66" s="194">
        <v>5.8224831687176326E-3</v>
      </c>
    </row>
    <row r="67" spans="1:39">
      <c r="A67" s="189" t="s">
        <v>210</v>
      </c>
      <c r="B67" s="191">
        <v>6.6679599999999999</v>
      </c>
      <c r="C67" s="191">
        <v>118.13975000000001</v>
      </c>
      <c r="D67" s="191">
        <v>3.8083264285714284E-2</v>
      </c>
      <c r="E67" s="191"/>
      <c r="F67" s="191">
        <v>6.6479499999999998</v>
      </c>
      <c r="G67" s="191">
        <v>118.09192</v>
      </c>
      <c r="H67" s="191">
        <v>5.6593471428571435E-2</v>
      </c>
      <c r="I67" s="194">
        <v>2.1257317569486827E-2</v>
      </c>
      <c r="K67" s="189" t="s">
        <v>210</v>
      </c>
      <c r="L67" s="191">
        <v>6.6679599999999999</v>
      </c>
      <c r="M67" s="191">
        <v>118.13975000000001</v>
      </c>
      <c r="N67" s="191">
        <v>3.8083264285714284E-2</v>
      </c>
      <c r="O67" s="191"/>
      <c r="P67" s="191">
        <v>6.6724800000000002</v>
      </c>
      <c r="Q67" s="191">
        <v>118.13648000000001</v>
      </c>
      <c r="R67" s="191">
        <v>3.759231428571428E-2</v>
      </c>
      <c r="S67" s="194">
        <v>4.546536071560723E-3</v>
      </c>
      <c r="U67" s="189" t="s">
        <v>210</v>
      </c>
      <c r="V67" s="191">
        <v>6.6724800000000002</v>
      </c>
      <c r="W67" s="191">
        <v>118.13648000000001</v>
      </c>
      <c r="X67" s="191">
        <v>3.759231428571428E-2</v>
      </c>
      <c r="Y67" s="191"/>
      <c r="Z67" s="191">
        <v>6.6621800000000002</v>
      </c>
      <c r="AA67" s="191">
        <v>118.11321</v>
      </c>
      <c r="AB67" s="191">
        <v>8.7043371428571423E-2</v>
      </c>
      <c r="AC67" s="194">
        <v>1.0875366212225261E-2</v>
      </c>
      <c r="AE67" s="189" t="s">
        <v>210</v>
      </c>
      <c r="AF67" s="191">
        <v>6.6479499999999998</v>
      </c>
      <c r="AG67" s="191">
        <v>118.09192</v>
      </c>
      <c r="AH67" s="191">
        <v>5.6593471428571435E-2</v>
      </c>
      <c r="AI67" s="191"/>
      <c r="AJ67" s="191">
        <v>6.6500599999999999</v>
      </c>
      <c r="AK67" s="191">
        <v>118.14387000000001</v>
      </c>
      <c r="AL67" s="191">
        <v>5.8364514285714285E-2</v>
      </c>
      <c r="AM67" s="194">
        <v>8.0731131696522157E-3</v>
      </c>
    </row>
    <row r="68" spans="1:39">
      <c r="A68" s="189" t="s">
        <v>211</v>
      </c>
      <c r="B68" s="191">
        <v>9.6326300000000007</v>
      </c>
      <c r="C68" s="191">
        <v>124.01555999999999</v>
      </c>
      <c r="D68" s="191">
        <v>5.3755435714285711E-2</v>
      </c>
      <c r="E68" s="191"/>
      <c r="F68" s="191">
        <v>9.6190099999999994</v>
      </c>
      <c r="G68" s="191">
        <v>123.98063</v>
      </c>
      <c r="H68" s="191">
        <v>3.844676428571428E-2</v>
      </c>
      <c r="I68" s="194">
        <v>1.4593038074712798E-2</v>
      </c>
      <c r="K68" s="189" t="s">
        <v>211</v>
      </c>
      <c r="L68" s="191">
        <v>9.6326300000000007</v>
      </c>
      <c r="M68" s="191">
        <v>124.01555999999999</v>
      </c>
      <c r="N68" s="191">
        <v>5.3755435714285711E-2</v>
      </c>
      <c r="O68" s="191"/>
      <c r="P68" s="191">
        <v>9.6354600000000001</v>
      </c>
      <c r="Q68" s="191">
        <v>124.04697</v>
      </c>
      <c r="R68" s="191">
        <v>4.1503635714285711E-2</v>
      </c>
      <c r="S68" s="194">
        <v>5.4961015501906775E-3</v>
      </c>
      <c r="U68" s="189" t="s">
        <v>211</v>
      </c>
      <c r="V68" s="191">
        <v>9.6354600000000001</v>
      </c>
      <c r="W68" s="191">
        <v>124.04697</v>
      </c>
      <c r="X68" s="191">
        <v>4.1503635714285711E-2</v>
      </c>
      <c r="Y68" s="191"/>
      <c r="Z68" s="191">
        <v>9.6409000000000002</v>
      </c>
      <c r="AA68" s="191">
        <v>124.06059999999999</v>
      </c>
      <c r="AB68" s="191">
        <v>4.499452857142857E-2</v>
      </c>
      <c r="AC68" s="194">
        <v>5.8115041297409683E-3</v>
      </c>
      <c r="AE68" s="189" t="s">
        <v>211</v>
      </c>
      <c r="AF68" s="191">
        <v>9.6190099999999994</v>
      </c>
      <c r="AG68" s="191">
        <v>123.98063</v>
      </c>
      <c r="AH68" s="191">
        <v>3.844676428571428E-2</v>
      </c>
      <c r="AI68" s="191"/>
      <c r="AJ68" s="191">
        <v>9.6206499999999995</v>
      </c>
      <c r="AK68" s="191">
        <v>124.02254000000001</v>
      </c>
      <c r="AL68" s="191">
        <v>4.1211914285714288E-2</v>
      </c>
      <c r="AM68" s="194">
        <v>6.4968978943802866E-3</v>
      </c>
    </row>
    <row r="69" spans="1:39">
      <c r="A69" s="189" t="s">
        <v>212</v>
      </c>
      <c r="B69" s="191">
        <v>10.48057</v>
      </c>
      <c r="C69" s="191">
        <v>125.05323</v>
      </c>
      <c r="D69" s="191">
        <v>3.9885028571428567E-2</v>
      </c>
      <c r="E69" s="191"/>
      <c r="F69" s="191">
        <v>10.45092</v>
      </c>
      <c r="G69" s="191">
        <v>125.0553</v>
      </c>
      <c r="H69" s="191">
        <v>3.8489771428571427E-2</v>
      </c>
      <c r="I69" s="194">
        <v>2.9651625760656206E-2</v>
      </c>
      <c r="K69" s="189" t="s">
        <v>212</v>
      </c>
      <c r="L69" s="191">
        <v>10.48057</v>
      </c>
      <c r="M69" s="191">
        <v>125.05323</v>
      </c>
      <c r="N69" s="191">
        <v>3.9885028571428567E-2</v>
      </c>
      <c r="O69" s="191"/>
      <c r="P69" s="191">
        <v>10.48564</v>
      </c>
      <c r="Q69" s="191">
        <v>125.02290000000001</v>
      </c>
      <c r="R69" s="191">
        <v>4.0397364285714284E-2</v>
      </c>
      <c r="S69" s="194">
        <v>6.8119637587107304E-3</v>
      </c>
      <c r="U69" s="189" t="s">
        <v>212</v>
      </c>
      <c r="V69" s="191">
        <v>10.48564</v>
      </c>
      <c r="W69" s="191">
        <v>125.02290000000001</v>
      </c>
      <c r="X69" s="191">
        <v>4.0397364285714284E-2</v>
      </c>
      <c r="Y69" s="191"/>
      <c r="Z69" s="191">
        <v>10.47626</v>
      </c>
      <c r="AA69" s="191">
        <v>125.02992</v>
      </c>
      <c r="AB69" s="191">
        <v>4.3056114285714285E-2</v>
      </c>
      <c r="AC69" s="194">
        <v>9.4389199064300894E-3</v>
      </c>
      <c r="AE69" s="189" t="s">
        <v>212</v>
      </c>
      <c r="AF69" s="191">
        <v>10.45092</v>
      </c>
      <c r="AG69" s="191">
        <v>125.0553</v>
      </c>
      <c r="AH69" s="191">
        <v>3.8489771428571427E-2</v>
      </c>
      <c r="AI69" s="191"/>
      <c r="AJ69" s="191">
        <v>10.46176</v>
      </c>
      <c r="AK69" s="191">
        <v>125.05839</v>
      </c>
      <c r="AL69" s="191">
        <v>4.0122864285714287E-2</v>
      </c>
      <c r="AM69" s="194">
        <v>1.0849904711563101E-2</v>
      </c>
    </row>
    <row r="70" spans="1:39">
      <c r="A70" s="189" t="s">
        <v>213</v>
      </c>
      <c r="B70" s="191">
        <v>8.8979599999999994</v>
      </c>
      <c r="C70" s="191">
        <v>132.00790000000001</v>
      </c>
      <c r="D70" s="191">
        <v>4.0184992857142852E-2</v>
      </c>
      <c r="E70" s="191"/>
      <c r="F70" s="191">
        <v>8.8943600000000007</v>
      </c>
      <c r="G70" s="191">
        <v>131.99641</v>
      </c>
      <c r="H70" s="191">
        <v>3.9193564285714286E-2</v>
      </c>
      <c r="I70" s="194">
        <v>3.9912970636117101E-3</v>
      </c>
      <c r="K70" s="189" t="s">
        <v>213</v>
      </c>
      <c r="L70" s="191">
        <v>8.8979599999999994</v>
      </c>
      <c r="M70" s="191">
        <v>132.00790000000001</v>
      </c>
      <c r="N70" s="191">
        <v>4.0184992857142852E-2</v>
      </c>
      <c r="O70" s="191"/>
      <c r="P70" s="191">
        <v>8.9120399999999993</v>
      </c>
      <c r="Q70" s="191">
        <v>131.99499</v>
      </c>
      <c r="R70" s="191">
        <v>3.7710621428571428E-2</v>
      </c>
      <c r="S70" s="194">
        <v>1.4212544889990649E-2</v>
      </c>
      <c r="U70" s="189" t="s">
        <v>213</v>
      </c>
      <c r="V70" s="191">
        <v>8.9120399999999993</v>
      </c>
      <c r="W70" s="191">
        <v>131.99499</v>
      </c>
      <c r="X70" s="191">
        <v>3.7710621428571428E-2</v>
      </c>
      <c r="Y70" s="191"/>
      <c r="Z70" s="191">
        <v>8.9161300000000008</v>
      </c>
      <c r="AA70" s="191">
        <v>132.08741000000001</v>
      </c>
      <c r="AB70" s="191">
        <v>4.3776785714285713E-2</v>
      </c>
      <c r="AC70" s="194">
        <v>1.4453749305976961E-2</v>
      </c>
      <c r="AE70" s="189" t="s">
        <v>213</v>
      </c>
      <c r="AF70" s="191">
        <v>8.8943600000000007</v>
      </c>
      <c r="AG70" s="191">
        <v>131.99641</v>
      </c>
      <c r="AH70" s="191">
        <v>3.9193564285714286E-2</v>
      </c>
      <c r="AI70" s="191"/>
      <c r="AJ70" s="191">
        <v>8.9009599999999995</v>
      </c>
      <c r="AK70" s="191">
        <v>132.01209</v>
      </c>
      <c r="AL70" s="191">
        <v>5.1233264285714293E-2</v>
      </c>
      <c r="AM70" s="194">
        <v>7.00656149619675E-3</v>
      </c>
    </row>
    <row r="71" spans="1:39">
      <c r="A71" s="189" t="s">
        <v>214</v>
      </c>
      <c r="B71" s="191">
        <v>8.7420799999999996</v>
      </c>
      <c r="C71" s="191">
        <v>132.63258999999999</v>
      </c>
      <c r="D71" s="191">
        <v>3.8870885714285715E-2</v>
      </c>
      <c r="E71" s="191"/>
      <c r="F71" s="191">
        <v>8.76877</v>
      </c>
      <c r="G71" s="191">
        <v>132.71787</v>
      </c>
      <c r="H71" s="191">
        <v>3.8524985714285712E-2</v>
      </c>
      <c r="I71" s="194">
        <v>2.9597151281838961E-2</v>
      </c>
      <c r="K71" s="189" t="s">
        <v>214</v>
      </c>
      <c r="L71" s="191">
        <v>8.7420799999999996</v>
      </c>
      <c r="M71" s="191">
        <v>132.63258999999999</v>
      </c>
      <c r="N71" s="191">
        <v>3.8870885714285715E-2</v>
      </c>
      <c r="O71" s="191"/>
      <c r="P71" s="191">
        <v>8.7621099999999998</v>
      </c>
      <c r="Q71" s="191">
        <v>132.67444</v>
      </c>
      <c r="R71" s="191">
        <v>3.712340714285714E-2</v>
      </c>
      <c r="S71" s="194">
        <v>2.0990662358535257E-2</v>
      </c>
      <c r="U71" s="189" t="s">
        <v>214</v>
      </c>
      <c r="V71" s="191">
        <v>8.7621099999999998</v>
      </c>
      <c r="W71" s="191">
        <v>132.67444</v>
      </c>
      <c r="X71" s="191">
        <v>3.712340714285714E-2</v>
      </c>
      <c r="Y71" s="191"/>
      <c r="Z71" s="191">
        <v>8.78003</v>
      </c>
      <c r="AA71" s="191">
        <v>132.77153999999999</v>
      </c>
      <c r="AB71" s="191">
        <v>3.9578642857142854E-2</v>
      </c>
      <c r="AC71" s="194">
        <v>2.3092544792636706E-2</v>
      </c>
      <c r="AE71" s="189" t="s">
        <v>214</v>
      </c>
      <c r="AF71" s="191">
        <v>8.76877</v>
      </c>
      <c r="AG71" s="191">
        <v>132.71787</v>
      </c>
      <c r="AH71" s="191">
        <v>3.8524985714285712E-2</v>
      </c>
      <c r="AI71" s="191"/>
      <c r="AJ71" s="191">
        <v>8.7686299999999999</v>
      </c>
      <c r="AK71" s="191">
        <v>132.77332000000001</v>
      </c>
      <c r="AL71" s="191">
        <v>3.8138557142857139E-2</v>
      </c>
      <c r="AM71" s="194">
        <v>8.318678155213052E-3</v>
      </c>
    </row>
    <row r="72" spans="1:39">
      <c r="A72" s="189" t="s">
        <v>215</v>
      </c>
      <c r="B72" s="191">
        <v>8.5473400000000002</v>
      </c>
      <c r="C72" s="191">
        <v>130.11392000000001</v>
      </c>
      <c r="D72" s="191">
        <v>3.8032878571428577E-2</v>
      </c>
      <c r="E72" s="191"/>
      <c r="F72" s="191">
        <v>8.5363399999999992</v>
      </c>
      <c r="G72" s="191">
        <v>130.09425999999999</v>
      </c>
      <c r="H72" s="191">
        <v>3.7115785714285712E-2</v>
      </c>
      <c r="I72" s="194">
        <v>1.138844155273391E-2</v>
      </c>
      <c r="K72" s="189" t="s">
        <v>215</v>
      </c>
      <c r="L72" s="191">
        <v>8.5473400000000002</v>
      </c>
      <c r="M72" s="191">
        <v>130.11392000000001</v>
      </c>
      <c r="N72" s="191">
        <v>3.8032878571428577E-2</v>
      </c>
      <c r="O72" s="191"/>
      <c r="P72" s="191">
        <v>8.5488400000000002</v>
      </c>
      <c r="Q72" s="191">
        <v>130.10229000000001</v>
      </c>
      <c r="R72" s="191">
        <v>3.7989257142857148E-2</v>
      </c>
      <c r="S72" s="194">
        <v>2.3007129873146809E-3</v>
      </c>
      <c r="U72" s="189" t="s">
        <v>215</v>
      </c>
      <c r="V72" s="191">
        <v>8.5488400000000002</v>
      </c>
      <c r="W72" s="191">
        <v>130.10229000000001</v>
      </c>
      <c r="X72" s="191">
        <v>3.7989257142857148E-2</v>
      </c>
      <c r="Y72" s="191"/>
      <c r="Z72" s="191">
        <v>8.5509199999999996</v>
      </c>
      <c r="AA72" s="191">
        <v>130.18192999999999</v>
      </c>
      <c r="AB72" s="191">
        <v>4.046765714285714E-2</v>
      </c>
      <c r="AC72" s="194">
        <v>1.2125729503825261E-2</v>
      </c>
      <c r="AE72" s="189" t="s">
        <v>215</v>
      </c>
      <c r="AF72" s="191">
        <v>8.5363399999999992</v>
      </c>
      <c r="AG72" s="191">
        <v>130.09425999999999</v>
      </c>
      <c r="AH72" s="191">
        <v>3.7115785714285712E-2</v>
      </c>
      <c r="AI72" s="191"/>
      <c r="AJ72" s="191">
        <v>8.5354200000000002</v>
      </c>
      <c r="AK72" s="191">
        <v>130.13265000000001</v>
      </c>
      <c r="AL72" s="191">
        <v>3.8083642857142858E-2</v>
      </c>
      <c r="AM72" s="194">
        <v>5.8315282945411761E-3</v>
      </c>
    </row>
    <row r="73" spans="1:39">
      <c r="A73" s="189" t="s">
        <v>216</v>
      </c>
      <c r="B73" s="191">
        <v>9.6230100000000007</v>
      </c>
      <c r="C73" s="191">
        <v>131.31268</v>
      </c>
      <c r="D73" s="191">
        <v>4.2216157142857147E-2</v>
      </c>
      <c r="E73" s="191"/>
      <c r="F73" s="191">
        <v>9.6062499999999993</v>
      </c>
      <c r="G73" s="191">
        <v>131.22112999999999</v>
      </c>
      <c r="H73" s="191">
        <v>4.5283035714285713E-2</v>
      </c>
      <c r="I73" s="194">
        <v>2.1667467693528442E-2</v>
      </c>
      <c r="K73" s="189" t="s">
        <v>216</v>
      </c>
      <c r="L73" s="191">
        <v>9.6230100000000007</v>
      </c>
      <c r="M73" s="191">
        <v>131.31268</v>
      </c>
      <c r="N73" s="191">
        <v>4.2216157142857147E-2</v>
      </c>
      <c r="O73" s="191"/>
      <c r="P73" s="191">
        <v>9.6197400000000002</v>
      </c>
      <c r="Q73" s="191">
        <v>131.21153000000001</v>
      </c>
      <c r="R73" s="191">
        <v>4.160089285714285E-2</v>
      </c>
      <c r="S73" s="194">
        <v>1.5520878075996778E-2</v>
      </c>
      <c r="U73" s="189" t="s">
        <v>216</v>
      </c>
      <c r="V73" s="191">
        <v>9.6197400000000002</v>
      </c>
      <c r="W73" s="191">
        <v>131.21153000000001</v>
      </c>
      <c r="X73" s="191">
        <v>4.160089285714285E-2</v>
      </c>
      <c r="Y73" s="191"/>
      <c r="Z73" s="191">
        <v>9.6282200000000007</v>
      </c>
      <c r="AA73" s="191">
        <v>131.30682999999999</v>
      </c>
      <c r="AB73" s="191">
        <v>4.6725457142857141E-2</v>
      </c>
      <c r="AC73" s="194">
        <v>1.6620993502192469E-2</v>
      </c>
      <c r="AE73" s="189" t="s">
        <v>216</v>
      </c>
      <c r="AF73" s="191">
        <v>9.6062499999999993</v>
      </c>
      <c r="AG73" s="191">
        <v>131.22112999999999</v>
      </c>
      <c r="AH73" s="191">
        <v>4.5283035714285713E-2</v>
      </c>
      <c r="AI73" s="191"/>
      <c r="AJ73" s="191">
        <v>9.6122200000000007</v>
      </c>
      <c r="AK73" s="191">
        <v>131.24731</v>
      </c>
      <c r="AL73" s="191">
        <v>4.4169107142857142E-2</v>
      </c>
      <c r="AM73" s="194">
        <v>7.1457840017753781E-3</v>
      </c>
    </row>
    <row r="74" spans="1:39">
      <c r="A74" s="189" t="s">
        <v>217</v>
      </c>
      <c r="B74" s="191">
        <v>8.5765200000000004</v>
      </c>
      <c r="C74" s="191">
        <v>115.99769999999999</v>
      </c>
      <c r="D74" s="191">
        <v>5.5694714285714285E-2</v>
      </c>
      <c r="E74" s="191"/>
      <c r="F74" s="191" t="s">
        <v>149</v>
      </c>
      <c r="G74" s="191" t="s">
        <v>149</v>
      </c>
      <c r="H74" s="191" t="s">
        <v>149</v>
      </c>
      <c r="I74" s="194" t="s">
        <v>150</v>
      </c>
      <c r="K74" s="189" t="s">
        <v>217</v>
      </c>
      <c r="L74" s="191">
        <v>8.5765200000000004</v>
      </c>
      <c r="M74" s="191">
        <v>115.99769999999999</v>
      </c>
      <c r="N74" s="191">
        <v>5.5694714285714285E-2</v>
      </c>
      <c r="O74" s="191"/>
      <c r="P74" s="191">
        <v>8.5058199999999999</v>
      </c>
      <c r="Q74" s="191">
        <v>115.04696</v>
      </c>
      <c r="R74" s="191">
        <v>3.9843242857142858E-2</v>
      </c>
      <c r="S74" s="194">
        <v>0.15917407867174821</v>
      </c>
      <c r="U74" s="189" t="s">
        <v>217</v>
      </c>
      <c r="V74" s="191">
        <v>8.5058199999999999</v>
      </c>
      <c r="W74" s="191">
        <v>115.04696</v>
      </c>
      <c r="X74" s="191">
        <v>3.9843242857142858E-2</v>
      </c>
      <c r="Y74" s="191"/>
      <c r="Z74" s="191" t="s">
        <v>149</v>
      </c>
      <c r="AA74" s="191" t="s">
        <v>149</v>
      </c>
      <c r="AB74" s="191" t="s">
        <v>150</v>
      </c>
      <c r="AC74" s="194" t="s">
        <v>150</v>
      </c>
      <c r="AE74" s="189" t="s">
        <v>217</v>
      </c>
      <c r="AF74" s="191" t="s">
        <v>149</v>
      </c>
      <c r="AG74" s="191" t="s">
        <v>149</v>
      </c>
      <c r="AH74" s="191" t="s">
        <v>149</v>
      </c>
      <c r="AI74" s="191"/>
      <c r="AJ74" s="191" t="s">
        <v>149</v>
      </c>
      <c r="AK74" s="191" t="s">
        <v>149</v>
      </c>
      <c r="AL74" s="191" t="s">
        <v>149</v>
      </c>
      <c r="AM74" s="194" t="s">
        <v>150</v>
      </c>
    </row>
    <row r="75" spans="1:39">
      <c r="A75" s="189" t="s">
        <v>218</v>
      </c>
      <c r="B75" s="191">
        <v>8.6288900000000002</v>
      </c>
      <c r="C75" s="191">
        <v>111.36856</v>
      </c>
      <c r="D75" s="191">
        <v>4.6928250000000005E-2</v>
      </c>
      <c r="E75" s="191"/>
      <c r="F75" s="191">
        <v>8.6115100000000009</v>
      </c>
      <c r="G75" s="191">
        <v>111.43125000000001</v>
      </c>
      <c r="H75" s="191">
        <v>4.4725721428571431E-2</v>
      </c>
      <c r="I75" s="194">
        <v>1.9760825191524389E-2</v>
      </c>
      <c r="K75" s="189" t="s">
        <v>218</v>
      </c>
      <c r="L75" s="191">
        <v>8.6288900000000002</v>
      </c>
      <c r="M75" s="191">
        <v>111.36856</v>
      </c>
      <c r="N75" s="191">
        <v>4.6928250000000005E-2</v>
      </c>
      <c r="O75" s="191"/>
      <c r="P75" s="191">
        <v>8.6244999999999994</v>
      </c>
      <c r="Q75" s="191">
        <v>111.47060999999999</v>
      </c>
      <c r="R75" s="191">
        <v>4.321194285714286E-2</v>
      </c>
      <c r="S75" s="194">
        <v>1.592456141468163E-2</v>
      </c>
      <c r="U75" s="189" t="s">
        <v>218</v>
      </c>
      <c r="V75" s="191">
        <v>8.6244999999999994</v>
      </c>
      <c r="W75" s="191">
        <v>111.47060999999999</v>
      </c>
      <c r="X75" s="191">
        <v>4.321194285714286E-2</v>
      </c>
      <c r="Y75" s="191"/>
      <c r="Z75" s="191">
        <v>8.6276100000000007</v>
      </c>
      <c r="AA75" s="191">
        <v>111.38422</v>
      </c>
      <c r="AB75" s="191">
        <v>4.8660157142857138E-2</v>
      </c>
      <c r="AC75" s="194">
        <v>1.3326470734969039E-2</v>
      </c>
      <c r="AE75" s="189" t="s">
        <v>218</v>
      </c>
      <c r="AF75" s="191">
        <v>8.6115100000000009</v>
      </c>
      <c r="AG75" s="191">
        <v>111.43125000000001</v>
      </c>
      <c r="AH75" s="191">
        <v>4.4725721428571431E-2</v>
      </c>
      <c r="AI75" s="191"/>
      <c r="AJ75" s="191">
        <v>8.6051300000000008</v>
      </c>
      <c r="AK75" s="191">
        <v>111.58082</v>
      </c>
      <c r="AL75" s="191">
        <v>4.0891242857142858E-2</v>
      </c>
      <c r="AM75" s="194">
        <v>2.332500933011563E-2</v>
      </c>
    </row>
    <row r="76" spans="1:39">
      <c r="A76" s="189" t="s">
        <v>219</v>
      </c>
      <c r="B76" s="191">
        <v>8.0127000000000006</v>
      </c>
      <c r="C76" s="191">
        <v>120.87148999999999</v>
      </c>
      <c r="D76" s="191">
        <v>4.9070299999999997E-2</v>
      </c>
      <c r="E76" s="191"/>
      <c r="F76" s="191">
        <v>8.0219699999999996</v>
      </c>
      <c r="G76" s="191">
        <v>120.98423</v>
      </c>
      <c r="H76" s="191">
        <v>3.7917385714285712E-2</v>
      </c>
      <c r="I76" s="194">
        <v>1.928509323285716E-2</v>
      </c>
      <c r="K76" s="189" t="s">
        <v>219</v>
      </c>
      <c r="L76" s="191">
        <v>8.0127000000000006</v>
      </c>
      <c r="M76" s="191">
        <v>120.87148999999999</v>
      </c>
      <c r="N76" s="191">
        <v>4.9070299999999997E-2</v>
      </c>
      <c r="O76" s="191"/>
      <c r="P76" s="191">
        <v>8.0116700000000005</v>
      </c>
      <c r="Q76" s="191">
        <v>120.86412</v>
      </c>
      <c r="R76" s="191">
        <v>5.4633378571428567E-2</v>
      </c>
      <c r="S76" s="194">
        <v>1.5109699699194454E-3</v>
      </c>
      <c r="U76" s="189" t="s">
        <v>219</v>
      </c>
      <c r="V76" s="191">
        <v>8.0116700000000005</v>
      </c>
      <c r="W76" s="191">
        <v>120.86412</v>
      </c>
      <c r="X76" s="191">
        <v>5.4633378571428567E-2</v>
      </c>
      <c r="Y76" s="191"/>
      <c r="Z76" s="191">
        <v>8.0407200000000003</v>
      </c>
      <c r="AA76" s="191">
        <v>121.01175000000001</v>
      </c>
      <c r="AB76" s="191">
        <v>4.2730600000000001E-2</v>
      </c>
      <c r="AC76" s="194">
        <v>3.6527816527271814E-2</v>
      </c>
      <c r="AE76" s="189" t="s">
        <v>219</v>
      </c>
      <c r="AF76" s="191">
        <v>8.0219699999999996</v>
      </c>
      <c r="AG76" s="191">
        <v>120.98423</v>
      </c>
      <c r="AH76" s="191">
        <v>3.7917385714285712E-2</v>
      </c>
      <c r="AI76" s="191"/>
      <c r="AJ76" s="191">
        <v>8.0285600000000006</v>
      </c>
      <c r="AK76" s="191">
        <v>120.9965</v>
      </c>
      <c r="AL76" s="191">
        <v>4.8485207142857138E-2</v>
      </c>
      <c r="AM76" s="194">
        <v>6.8421882647303313E-3</v>
      </c>
    </row>
    <row r="77" spans="1:39">
      <c r="A77" s="189" t="s">
        <v>220</v>
      </c>
      <c r="B77" s="191">
        <v>8.9497800000000005</v>
      </c>
      <c r="C77" s="191">
        <v>109.96502</v>
      </c>
      <c r="D77" s="191">
        <v>4.0615307142857139E-2</v>
      </c>
      <c r="E77" s="191"/>
      <c r="F77" s="191">
        <v>8.9431999999999992</v>
      </c>
      <c r="G77" s="191">
        <v>109.82518</v>
      </c>
      <c r="H77" s="191">
        <v>3.8865757142857144E-2</v>
      </c>
      <c r="I77" s="194">
        <v>2.1983834424412183E-2</v>
      </c>
      <c r="K77" s="189" t="s">
        <v>220</v>
      </c>
      <c r="L77" s="191">
        <v>8.9497800000000005</v>
      </c>
      <c r="M77" s="191">
        <v>109.96502</v>
      </c>
      <c r="N77" s="191">
        <v>4.0615307142857139E-2</v>
      </c>
      <c r="O77" s="191"/>
      <c r="P77" s="191">
        <v>8.9551099999999995</v>
      </c>
      <c r="Q77" s="191">
        <v>109.98658</v>
      </c>
      <c r="R77" s="191">
        <v>3.8012521428571429E-2</v>
      </c>
      <c r="S77" s="194">
        <v>6.2343929937080916E-3</v>
      </c>
      <c r="U77" s="189" t="s">
        <v>220</v>
      </c>
      <c r="V77" s="191">
        <v>8.9551099999999995</v>
      </c>
      <c r="W77" s="191">
        <v>109.98658</v>
      </c>
      <c r="X77" s="191">
        <v>3.8012521428571429E-2</v>
      </c>
      <c r="Y77" s="191"/>
      <c r="Z77" s="191">
        <v>8.9572000000000003</v>
      </c>
      <c r="AA77" s="191">
        <v>109.83257999999999</v>
      </c>
      <c r="AB77" s="191">
        <v>4.3529371428571426E-2</v>
      </c>
      <c r="AC77" s="194">
        <v>2.3194354916661868E-2</v>
      </c>
      <c r="AE77" s="189" t="s">
        <v>220</v>
      </c>
      <c r="AF77" s="191">
        <v>8.9431999999999992</v>
      </c>
      <c r="AG77" s="191">
        <v>109.82518</v>
      </c>
      <c r="AH77" s="191">
        <v>3.8865757142857144E-2</v>
      </c>
      <c r="AI77" s="191"/>
      <c r="AJ77" s="191">
        <v>8.9431899999999995</v>
      </c>
      <c r="AK77" s="191">
        <v>109.86009</v>
      </c>
      <c r="AL77" s="191">
        <v>3.7518557142857144E-2</v>
      </c>
      <c r="AM77" s="194">
        <v>5.2365095483532164E-3</v>
      </c>
    </row>
    <row r="78" spans="1:39">
      <c r="A78" s="189" t="s">
        <v>221</v>
      </c>
      <c r="B78" s="191">
        <v>10.847720000000001</v>
      </c>
      <c r="C78" s="191">
        <v>122.8079</v>
      </c>
      <c r="D78" s="191">
        <v>4.1642628571428572E-2</v>
      </c>
      <c r="E78" s="191"/>
      <c r="F78" s="191">
        <v>10.898009999999999</v>
      </c>
      <c r="G78" s="191">
        <v>122.89502</v>
      </c>
      <c r="H78" s="191">
        <v>3.7994135714285712E-2</v>
      </c>
      <c r="I78" s="194">
        <v>5.1960145534821735E-2</v>
      </c>
      <c r="K78" s="189" t="s">
        <v>221</v>
      </c>
      <c r="L78" s="191">
        <v>10.847720000000001</v>
      </c>
      <c r="M78" s="191">
        <v>122.8079</v>
      </c>
      <c r="N78" s="191">
        <v>4.1642628571428572E-2</v>
      </c>
      <c r="O78" s="191"/>
      <c r="P78" s="191">
        <v>10.87115</v>
      </c>
      <c r="Q78" s="191">
        <v>122.87976999999999</v>
      </c>
      <c r="R78" s="191">
        <v>3.8331085714285715E-2</v>
      </c>
      <c r="S78" s="194">
        <v>2.5791162832449779E-2</v>
      </c>
      <c r="U78" s="189" t="s">
        <v>221</v>
      </c>
      <c r="V78" s="191">
        <v>10.87115</v>
      </c>
      <c r="W78" s="191">
        <v>122.87976999999999</v>
      </c>
      <c r="X78" s="191">
        <v>3.8331085714285715E-2</v>
      </c>
      <c r="Y78" s="191"/>
      <c r="Z78" s="191">
        <v>10.90544</v>
      </c>
      <c r="AA78" s="191">
        <v>122.85709</v>
      </c>
      <c r="AB78" s="191">
        <v>4.9356042857142859E-2</v>
      </c>
      <c r="AC78" s="194">
        <v>3.4458347377667717E-2</v>
      </c>
      <c r="AE78" s="189" t="s">
        <v>221</v>
      </c>
      <c r="AF78" s="191">
        <v>10.898009999999999</v>
      </c>
      <c r="AG78" s="191">
        <v>122.89502</v>
      </c>
      <c r="AH78" s="191">
        <v>3.7994135714285712E-2</v>
      </c>
      <c r="AI78" s="191"/>
      <c r="AJ78" s="191">
        <v>10.897209999999999</v>
      </c>
      <c r="AK78" s="191">
        <v>122.85753</v>
      </c>
      <c r="AL78" s="191">
        <v>3.8923828571428572E-2</v>
      </c>
      <c r="AM78" s="194">
        <v>5.6801190348450339E-3</v>
      </c>
    </row>
    <row r="79" spans="1:39">
      <c r="A79" s="189" t="s">
        <v>222</v>
      </c>
      <c r="B79" s="191">
        <v>8.9674499999999995</v>
      </c>
      <c r="C79" s="191">
        <v>129.58435</v>
      </c>
      <c r="D79" s="191">
        <v>4.2563178571428564E-2</v>
      </c>
      <c r="E79" s="191"/>
      <c r="F79" s="191">
        <v>8.9765999999999995</v>
      </c>
      <c r="G79" s="191">
        <v>129.21843999999999</v>
      </c>
      <c r="H79" s="191">
        <v>3.8208635714285719E-2</v>
      </c>
      <c r="I79" s="194">
        <v>5.5643960878519652E-2</v>
      </c>
      <c r="K79" s="189" t="s">
        <v>222</v>
      </c>
      <c r="L79" s="191">
        <v>8.9674499999999995</v>
      </c>
      <c r="M79" s="191">
        <v>129.58435</v>
      </c>
      <c r="N79" s="191">
        <v>4.2563178571428564E-2</v>
      </c>
      <c r="O79" s="191"/>
      <c r="P79" s="191">
        <v>8.9848800000000004</v>
      </c>
      <c r="Q79" s="191">
        <v>129.54632000000001</v>
      </c>
      <c r="R79" s="191">
        <v>3.8752607142857144E-2</v>
      </c>
      <c r="S79" s="194">
        <v>1.8339744279842595E-2</v>
      </c>
      <c r="U79" s="189" t="s">
        <v>222</v>
      </c>
      <c r="V79" s="191">
        <v>8.9848800000000004</v>
      </c>
      <c r="W79" s="191">
        <v>129.54632000000001</v>
      </c>
      <c r="X79" s="191">
        <v>3.8752607142857144E-2</v>
      </c>
      <c r="Y79" s="191"/>
      <c r="Z79" s="191">
        <v>8.9921199999999999</v>
      </c>
      <c r="AA79" s="191">
        <v>129.47396000000001</v>
      </c>
      <c r="AB79" s="191">
        <v>3.7227457142857141E-2</v>
      </c>
      <c r="AC79" s="194">
        <v>1.3047103739911135E-2</v>
      </c>
      <c r="AE79" s="189" t="s">
        <v>222</v>
      </c>
      <c r="AF79" s="191">
        <v>8.9765999999999995</v>
      </c>
      <c r="AG79" s="191">
        <v>129.21843999999999</v>
      </c>
      <c r="AH79" s="191">
        <v>3.8208635714285719E-2</v>
      </c>
      <c r="AI79" s="191"/>
      <c r="AJ79" s="191">
        <v>8.9840800000000005</v>
      </c>
      <c r="AK79" s="191">
        <v>129.27690000000001</v>
      </c>
      <c r="AL79" s="191">
        <v>7.1738650000000001E-2</v>
      </c>
      <c r="AM79" s="194">
        <v>1.1525873546073697E-2</v>
      </c>
    </row>
    <row r="80" spans="1:39">
      <c r="A80" s="189" t="s">
        <v>223</v>
      </c>
      <c r="B80" s="191">
        <v>9.0495599999999996</v>
      </c>
      <c r="C80" s="191">
        <v>123.71163</v>
      </c>
      <c r="D80" s="191">
        <v>3.6477678571428571E-2</v>
      </c>
      <c r="E80" s="191"/>
      <c r="F80" s="191">
        <v>9.0134899999999991</v>
      </c>
      <c r="G80" s="191">
        <v>123.48432</v>
      </c>
      <c r="H80" s="191">
        <v>3.8362157142857144E-2</v>
      </c>
      <c r="I80" s="194">
        <v>4.9634828621141262E-2</v>
      </c>
      <c r="K80" s="189" t="s">
        <v>223</v>
      </c>
      <c r="L80" s="191">
        <v>9.0495599999999996</v>
      </c>
      <c r="M80" s="191">
        <v>123.71163</v>
      </c>
      <c r="N80" s="191">
        <v>3.6477678571428571E-2</v>
      </c>
      <c r="O80" s="191"/>
      <c r="P80" s="191">
        <v>9.0497300000000003</v>
      </c>
      <c r="Q80" s="191">
        <v>123.6947</v>
      </c>
      <c r="R80" s="191">
        <v>3.6357371428571428E-2</v>
      </c>
      <c r="S80" s="194">
        <v>2.5451837360005729E-3</v>
      </c>
      <c r="U80" s="189" t="s">
        <v>223</v>
      </c>
      <c r="V80" s="191">
        <v>9.0497300000000003</v>
      </c>
      <c r="W80" s="191">
        <v>123.6947</v>
      </c>
      <c r="X80" s="191">
        <v>3.6357371428571428E-2</v>
      </c>
      <c r="Y80" s="191"/>
      <c r="Z80" s="191">
        <v>9.0401000000000007</v>
      </c>
      <c r="AA80" s="191">
        <v>123.58074000000001</v>
      </c>
      <c r="AB80" s="191">
        <v>3.9988700000000002E-2</v>
      </c>
      <c r="AC80" s="194">
        <v>1.9619932109972985E-2</v>
      </c>
      <c r="AE80" s="189" t="s">
        <v>223</v>
      </c>
      <c r="AF80" s="191">
        <v>9.0134899999999991</v>
      </c>
      <c r="AG80" s="191">
        <v>123.48432</v>
      </c>
      <c r="AH80" s="191">
        <v>3.8362157142857144E-2</v>
      </c>
      <c r="AI80" s="191"/>
      <c r="AJ80" s="191">
        <v>9.01539</v>
      </c>
      <c r="AK80" s="191">
        <v>123.49738000000001</v>
      </c>
      <c r="AL80" s="191">
        <v>4.3931542857142854E-2</v>
      </c>
      <c r="AM80" s="194">
        <v>2.7290439717984278E-3</v>
      </c>
    </row>
    <row r="81" spans="1:39">
      <c r="A81" s="189" t="s">
        <v>224</v>
      </c>
      <c r="B81" s="191">
        <v>7.7703499999999996</v>
      </c>
      <c r="C81" s="191">
        <v>121.62394</v>
      </c>
      <c r="D81" s="191">
        <v>3.9399457142857142E-2</v>
      </c>
      <c r="E81" s="191"/>
      <c r="F81" s="191">
        <v>7.7675700000000001</v>
      </c>
      <c r="G81" s="191">
        <v>121.62706</v>
      </c>
      <c r="H81" s="191">
        <v>3.8244692857142853E-2</v>
      </c>
      <c r="I81" s="194">
        <v>2.8191175924386224E-3</v>
      </c>
      <c r="K81" s="189" t="s">
        <v>224</v>
      </c>
      <c r="L81" s="191">
        <v>7.7703499999999996</v>
      </c>
      <c r="M81" s="191">
        <v>121.62394</v>
      </c>
      <c r="N81" s="191">
        <v>3.9399457142857142E-2</v>
      </c>
      <c r="O81" s="191"/>
      <c r="P81" s="191">
        <v>7.7796599999999998</v>
      </c>
      <c r="Q81" s="191">
        <v>121.62833999999999</v>
      </c>
      <c r="R81" s="191">
        <v>3.7596428571428572E-2</v>
      </c>
      <c r="S81" s="194">
        <v>9.3333648808991074E-3</v>
      </c>
      <c r="U81" s="189" t="s">
        <v>224</v>
      </c>
      <c r="V81" s="191">
        <v>7.7796599999999998</v>
      </c>
      <c r="W81" s="191">
        <v>121.62833999999999</v>
      </c>
      <c r="X81" s="191">
        <v>3.7596428571428572E-2</v>
      </c>
      <c r="Y81" s="191"/>
      <c r="Z81" s="191">
        <v>7.7824799999999996</v>
      </c>
      <c r="AA81" s="191">
        <v>121.64301</v>
      </c>
      <c r="AB81" s="191">
        <v>3.9155714285714287E-2</v>
      </c>
      <c r="AC81" s="194">
        <v>3.5769540463927232E-3</v>
      </c>
      <c r="AE81" s="189" t="s">
        <v>224</v>
      </c>
      <c r="AF81" s="191">
        <v>7.7675700000000001</v>
      </c>
      <c r="AG81" s="191">
        <v>121.62706</v>
      </c>
      <c r="AH81" s="191">
        <v>3.8244692857142853E-2</v>
      </c>
      <c r="AI81" s="191"/>
      <c r="AJ81" s="191">
        <v>7.77494</v>
      </c>
      <c r="AK81" s="191">
        <v>121.69624</v>
      </c>
      <c r="AL81" s="191">
        <v>3.8107200000000001E-2</v>
      </c>
      <c r="AM81" s="194">
        <v>1.2727883916818507E-2</v>
      </c>
    </row>
    <row r="82" spans="1:39">
      <c r="A82" s="189" t="s">
        <v>225</v>
      </c>
      <c r="B82" s="191">
        <v>8.2183200000000003</v>
      </c>
      <c r="C82" s="191">
        <v>126.02603999999999</v>
      </c>
      <c r="D82" s="191">
        <v>4.2599999999999999E-2</v>
      </c>
      <c r="E82" s="191"/>
      <c r="F82" s="191">
        <v>8.2225800000000007</v>
      </c>
      <c r="G82" s="191">
        <v>125.97058</v>
      </c>
      <c r="H82" s="191">
        <v>4.1872235714285715E-2</v>
      </c>
      <c r="I82" s="194">
        <v>9.3463019959765092E-3</v>
      </c>
      <c r="K82" s="189" t="s">
        <v>225</v>
      </c>
      <c r="L82" s="191">
        <v>8.2183200000000003</v>
      </c>
      <c r="M82" s="191">
        <v>126.02603999999999</v>
      </c>
      <c r="N82" s="191">
        <v>4.2599999999999999E-2</v>
      </c>
      <c r="O82" s="191"/>
      <c r="P82" s="191">
        <v>8.2329899999999991</v>
      </c>
      <c r="Q82" s="191">
        <v>126.04533000000001</v>
      </c>
      <c r="R82" s="191">
        <v>4.5780828571428567E-2</v>
      </c>
      <c r="S82" s="194">
        <v>1.4952633288152856E-2</v>
      </c>
      <c r="U82" s="189" t="s">
        <v>225</v>
      </c>
      <c r="V82" s="191">
        <v>8.2329899999999991</v>
      </c>
      <c r="W82" s="191">
        <v>126.04533000000001</v>
      </c>
      <c r="X82" s="191">
        <v>4.5780828571428567E-2</v>
      </c>
      <c r="Y82" s="191"/>
      <c r="Z82" s="191">
        <v>8.2367899999999992</v>
      </c>
      <c r="AA82" s="191">
        <v>126.01698</v>
      </c>
      <c r="AB82" s="191">
        <v>4.094414285714286E-2</v>
      </c>
      <c r="AC82" s="194">
        <v>5.7029603058415448E-3</v>
      </c>
      <c r="AE82" s="189" t="s">
        <v>225</v>
      </c>
      <c r="AF82" s="191">
        <v>8.2225800000000007</v>
      </c>
      <c r="AG82" s="191">
        <v>125.97058</v>
      </c>
      <c r="AH82" s="191">
        <v>4.1872235714285715E-2</v>
      </c>
      <c r="AI82" s="191"/>
      <c r="AJ82" s="191">
        <v>8.2247900000000005</v>
      </c>
      <c r="AK82" s="191">
        <v>126.00664999999999</v>
      </c>
      <c r="AL82" s="191">
        <v>3.9990292857142853E-2</v>
      </c>
      <c r="AM82" s="194">
        <v>5.8444512360008071E-3</v>
      </c>
    </row>
    <row r="83" spans="1:39">
      <c r="A83" s="189" t="s">
        <v>226</v>
      </c>
      <c r="B83" s="191">
        <v>6.8452900000000003</v>
      </c>
      <c r="C83" s="191">
        <v>106.81708</v>
      </c>
      <c r="D83" s="191">
        <v>3.9651285714285715E-2</v>
      </c>
      <c r="E83" s="191"/>
      <c r="F83" s="191">
        <v>6.8779500000000002</v>
      </c>
      <c r="G83" s="191">
        <v>106.93719</v>
      </c>
      <c r="H83" s="191">
        <v>3.8559592857142853E-2</v>
      </c>
      <c r="I83" s="194">
        <v>3.7299730190042624E-2</v>
      </c>
      <c r="K83" s="189" t="s">
        <v>226</v>
      </c>
      <c r="L83" s="191">
        <v>6.8452900000000003</v>
      </c>
      <c r="M83" s="191">
        <v>106.81708</v>
      </c>
      <c r="N83" s="191">
        <v>3.9651285714285715E-2</v>
      </c>
      <c r="O83" s="191"/>
      <c r="P83" s="191">
        <v>6.8318000000000003</v>
      </c>
      <c r="Q83" s="191">
        <v>106.67837</v>
      </c>
      <c r="R83" s="191">
        <v>3.5669207142857144E-2</v>
      </c>
      <c r="S83" s="194">
        <v>2.4796986555830125E-2</v>
      </c>
      <c r="U83" s="189" t="s">
        <v>226</v>
      </c>
      <c r="V83" s="191">
        <v>6.8318000000000003</v>
      </c>
      <c r="W83" s="191">
        <v>106.67837</v>
      </c>
      <c r="X83" s="191">
        <v>3.5669207142857144E-2</v>
      </c>
      <c r="Y83" s="191"/>
      <c r="Z83" s="191">
        <v>6.8816300000000004</v>
      </c>
      <c r="AA83" s="191">
        <v>106.83803</v>
      </c>
      <c r="AB83" s="191">
        <v>3.9282142857142856E-2</v>
      </c>
      <c r="AC83" s="194">
        <v>5.5286377173766964E-2</v>
      </c>
      <c r="AE83" s="189" t="s">
        <v>226</v>
      </c>
      <c r="AF83" s="191">
        <v>6.8779500000000002</v>
      </c>
      <c r="AG83" s="191">
        <v>106.93719</v>
      </c>
      <c r="AH83" s="191">
        <v>3.8559592857142853E-2</v>
      </c>
      <c r="AI83" s="191"/>
      <c r="AJ83" s="191">
        <v>6.8850899999999999</v>
      </c>
      <c r="AK83" s="191">
        <v>107.01947</v>
      </c>
      <c r="AL83" s="191">
        <v>4.0164171428571427E-2</v>
      </c>
      <c r="AM83" s="194">
        <v>1.4258490943994933E-2</v>
      </c>
    </row>
    <row r="84" spans="1:39">
      <c r="A84" s="189" t="s">
        <v>227</v>
      </c>
      <c r="B84" s="191">
        <v>8.9005700000000001</v>
      </c>
      <c r="C84" s="191">
        <v>125.03052</v>
      </c>
      <c r="D84" s="191">
        <v>4.6475221428571425E-2</v>
      </c>
      <c r="E84" s="191"/>
      <c r="F84" s="191">
        <v>8.9319000000000006</v>
      </c>
      <c r="G84" s="191">
        <v>125.14874</v>
      </c>
      <c r="H84" s="191">
        <v>4.4977999999999997E-2</v>
      </c>
      <c r="I84" s="194">
        <v>3.6000391511761022E-2</v>
      </c>
      <c r="K84" s="189" t="s">
        <v>227</v>
      </c>
      <c r="L84" s="191">
        <v>8.9005700000000001</v>
      </c>
      <c r="M84" s="191">
        <v>125.03052</v>
      </c>
      <c r="N84" s="191">
        <v>4.6475221428571425E-2</v>
      </c>
      <c r="O84" s="191"/>
      <c r="P84" s="191">
        <v>8.9102499999999996</v>
      </c>
      <c r="Q84" s="191">
        <v>125.03036</v>
      </c>
      <c r="R84" s="191">
        <v>4.8777778571428565E-2</v>
      </c>
      <c r="S84" s="194">
        <v>9.6800297520198576E-3</v>
      </c>
      <c r="U84" s="189" t="s">
        <v>227</v>
      </c>
      <c r="V84" s="191">
        <v>8.9102499999999996</v>
      </c>
      <c r="W84" s="191">
        <v>125.03036</v>
      </c>
      <c r="X84" s="191">
        <v>4.8777778571428565E-2</v>
      </c>
      <c r="Y84" s="191"/>
      <c r="Z84" s="191">
        <v>8.9418299999999995</v>
      </c>
      <c r="AA84" s="191">
        <v>125.11767999999999</v>
      </c>
      <c r="AB84" s="191">
        <v>3.7391071428571426E-2</v>
      </c>
      <c r="AC84" s="194">
        <v>3.4188506899248496E-2</v>
      </c>
      <c r="AE84" s="189" t="s">
        <v>227</v>
      </c>
      <c r="AF84" s="191">
        <v>8.9319000000000006</v>
      </c>
      <c r="AG84" s="191">
        <v>125.14874</v>
      </c>
      <c r="AH84" s="191">
        <v>4.4977999999999997E-2</v>
      </c>
      <c r="AI84" s="191"/>
      <c r="AJ84" s="191">
        <v>8.9318100000000005</v>
      </c>
      <c r="AK84" s="191">
        <v>125.20077000000001</v>
      </c>
      <c r="AL84" s="191">
        <v>4.4252199999999998E-2</v>
      </c>
      <c r="AM84" s="194">
        <v>7.8050189141349773E-3</v>
      </c>
    </row>
    <row r="85" spans="1:39">
      <c r="A85" s="189" t="s">
        <v>228</v>
      </c>
      <c r="B85" s="191">
        <v>9.0171700000000001</v>
      </c>
      <c r="C85" s="191">
        <v>131.92444</v>
      </c>
      <c r="D85" s="191">
        <v>5.191455714285715E-2</v>
      </c>
      <c r="E85" s="191"/>
      <c r="F85" s="191">
        <v>9.0221499999999999</v>
      </c>
      <c r="G85" s="191">
        <v>132.26606000000001</v>
      </c>
      <c r="H85" s="191">
        <v>4.0267949999999997E-2</v>
      </c>
      <c r="I85" s="194">
        <v>5.1484419478130379E-2</v>
      </c>
      <c r="K85" s="189" t="s">
        <v>228</v>
      </c>
      <c r="L85" s="191">
        <v>9.0171700000000001</v>
      </c>
      <c r="M85" s="191">
        <v>131.92444</v>
      </c>
      <c r="N85" s="191">
        <v>5.191455714285715E-2</v>
      </c>
      <c r="O85" s="191"/>
      <c r="P85" s="191">
        <v>9.0359400000000001</v>
      </c>
      <c r="Q85" s="191">
        <v>132.01812000000001</v>
      </c>
      <c r="R85" s="191">
        <v>3.884025E-2</v>
      </c>
      <c r="S85" s="194">
        <v>2.344720887440602E-2</v>
      </c>
      <c r="U85" s="189" t="s">
        <v>228</v>
      </c>
      <c r="V85" s="191">
        <v>9.0359400000000001</v>
      </c>
      <c r="W85" s="191">
        <v>132.01812000000001</v>
      </c>
      <c r="X85" s="191">
        <v>3.884025E-2</v>
      </c>
      <c r="Y85" s="191"/>
      <c r="Z85" s="191">
        <v>9.03749</v>
      </c>
      <c r="AA85" s="191">
        <v>132.29590999999999</v>
      </c>
      <c r="AB85" s="191">
        <v>4.2622014285714285E-2</v>
      </c>
      <c r="AC85" s="194">
        <v>4.169731876571648E-2</v>
      </c>
      <c r="AE85" s="189" t="s">
        <v>228</v>
      </c>
      <c r="AF85" s="191">
        <v>9.0221499999999999</v>
      </c>
      <c r="AG85" s="191">
        <v>132.26606000000001</v>
      </c>
      <c r="AH85" s="191">
        <v>4.0267949999999997E-2</v>
      </c>
      <c r="AI85" s="191"/>
      <c r="AJ85" s="191">
        <v>9.0206300000000006</v>
      </c>
      <c r="AK85" s="191">
        <v>132.26300000000001</v>
      </c>
      <c r="AL85" s="191">
        <v>4.5866049999999998E-2</v>
      </c>
      <c r="AM85" s="194">
        <v>1.5877912331281315E-3</v>
      </c>
    </row>
    <row r="86" spans="1:39">
      <c r="A86" s="189" t="s">
        <v>229</v>
      </c>
      <c r="B86" s="191">
        <v>8.0333600000000001</v>
      </c>
      <c r="C86" s="191">
        <v>119.46460999999999</v>
      </c>
      <c r="D86" s="191">
        <v>7.1239292857142852E-2</v>
      </c>
      <c r="E86" s="191"/>
      <c r="F86" s="191">
        <v>8.0722699999999996</v>
      </c>
      <c r="G86" s="191">
        <v>119.82572999999999</v>
      </c>
      <c r="H86" s="191">
        <v>8.2285992857142859E-2</v>
      </c>
      <c r="I86" s="194">
        <v>6.6694529940617767E-2</v>
      </c>
      <c r="K86" s="189" t="s">
        <v>229</v>
      </c>
      <c r="L86" s="191">
        <v>8.0333600000000001</v>
      </c>
      <c r="M86" s="191">
        <v>119.46460999999999</v>
      </c>
      <c r="N86" s="191">
        <v>7.1239292857142852E-2</v>
      </c>
      <c r="O86" s="191"/>
      <c r="P86" s="191">
        <v>8.0250299999999992</v>
      </c>
      <c r="Q86" s="191">
        <v>119.6365</v>
      </c>
      <c r="R86" s="191">
        <v>4.6376228571428577E-2</v>
      </c>
      <c r="S86" s="194">
        <v>2.7095715016401591E-2</v>
      </c>
      <c r="U86" s="189" t="s">
        <v>229</v>
      </c>
      <c r="V86" s="191">
        <v>8.0250299999999992</v>
      </c>
      <c r="W86" s="191">
        <v>119.6365</v>
      </c>
      <c r="X86" s="191">
        <v>4.6376228571428577E-2</v>
      </c>
      <c r="Y86" s="191"/>
      <c r="Z86" s="191">
        <v>8.0681200000000004</v>
      </c>
      <c r="AA86" s="191">
        <v>119.78646000000001</v>
      </c>
      <c r="AB86" s="191">
        <v>4.0215285714285717E-2</v>
      </c>
      <c r="AC86" s="194">
        <v>4.8607901991344481E-2</v>
      </c>
      <c r="AE86" s="189" t="s">
        <v>229</v>
      </c>
      <c r="AF86" s="191">
        <v>8.0722699999999996</v>
      </c>
      <c r="AG86" s="191">
        <v>119.82572999999999</v>
      </c>
      <c r="AH86" s="191">
        <v>8.2285992857142859E-2</v>
      </c>
      <c r="AI86" s="191"/>
      <c r="AJ86" s="191">
        <v>8.0703700000000005</v>
      </c>
      <c r="AK86" s="191">
        <v>120.01264</v>
      </c>
      <c r="AL86" s="191">
        <v>9.3503578571428575E-2</v>
      </c>
      <c r="AM86" s="194">
        <v>2.8100806612090246E-2</v>
      </c>
    </row>
    <row r="87" spans="1:39">
      <c r="A87" s="189" t="s">
        <v>230</v>
      </c>
      <c r="B87" s="191">
        <v>8.8345099999999999</v>
      </c>
      <c r="C87" s="191">
        <v>119.62372000000001</v>
      </c>
      <c r="D87" s="191">
        <v>4.0237949999999995E-2</v>
      </c>
      <c r="E87" s="191"/>
      <c r="F87" s="191">
        <v>8.8407800000000005</v>
      </c>
      <c r="G87" s="191">
        <v>120.48578000000001</v>
      </c>
      <c r="H87" s="191">
        <v>3.9140007142857147E-2</v>
      </c>
      <c r="I87" s="194">
        <v>0.12946092221593353</v>
      </c>
      <c r="K87" s="189" t="s">
        <v>230</v>
      </c>
      <c r="L87" s="191">
        <v>8.8345099999999999</v>
      </c>
      <c r="M87" s="191">
        <v>119.62372000000001</v>
      </c>
      <c r="N87" s="191">
        <v>4.0237949999999995E-2</v>
      </c>
      <c r="O87" s="191"/>
      <c r="P87" s="191">
        <v>8.8232199999999992</v>
      </c>
      <c r="Q87" s="191">
        <v>119.61805</v>
      </c>
      <c r="R87" s="191">
        <v>3.6779100000000002E-2</v>
      </c>
      <c r="S87" s="194">
        <v>1.1321989677173261E-2</v>
      </c>
      <c r="U87" s="189" t="s">
        <v>230</v>
      </c>
      <c r="V87" s="191">
        <v>8.8232199999999992</v>
      </c>
      <c r="W87" s="191">
        <v>119.61805</v>
      </c>
      <c r="X87" s="191">
        <v>3.6779100000000002E-2</v>
      </c>
      <c r="Y87" s="191"/>
      <c r="Z87" s="191">
        <v>8.8505099999999999</v>
      </c>
      <c r="AA87" s="191">
        <v>120.26027999999999</v>
      </c>
      <c r="AB87" s="191">
        <v>3.6856571428571433E-2</v>
      </c>
      <c r="AC87" s="194">
        <v>0.10012532142395336</v>
      </c>
      <c r="AE87" s="189" t="s">
        <v>230</v>
      </c>
      <c r="AF87" s="191">
        <v>8.8407800000000005</v>
      </c>
      <c r="AG87" s="191">
        <v>120.48578000000001</v>
      </c>
      <c r="AH87" s="191">
        <v>3.9140007142857147E-2</v>
      </c>
      <c r="AI87" s="191"/>
      <c r="AJ87" s="191">
        <v>8.8458799999999993</v>
      </c>
      <c r="AK87" s="191">
        <v>120.45144999999999</v>
      </c>
      <c r="AL87" s="191">
        <v>4.1203999999999998E-2</v>
      </c>
      <c r="AM87" s="194">
        <v>7.2475754739088384E-3</v>
      </c>
    </row>
    <row r="88" spans="1:39">
      <c r="A88" s="189" t="s">
        <v>231</v>
      </c>
      <c r="B88" s="191">
        <v>6.9382000000000001</v>
      </c>
      <c r="C88" s="191">
        <v>107.21705</v>
      </c>
      <c r="D88" s="191">
        <v>4.7531164285714293E-2</v>
      </c>
      <c r="E88" s="191"/>
      <c r="F88" s="191">
        <v>6.9490800000000004</v>
      </c>
      <c r="G88" s="191">
        <v>107.35666999999999</v>
      </c>
      <c r="H88" s="191">
        <v>3.2957728571428577E-2</v>
      </c>
      <c r="I88" s="194">
        <v>2.3600501032816336E-2</v>
      </c>
      <c r="K88" s="189" t="s">
        <v>231</v>
      </c>
      <c r="L88" s="191">
        <v>6.9382000000000001</v>
      </c>
      <c r="M88" s="191">
        <v>107.21705</v>
      </c>
      <c r="N88" s="191">
        <v>4.7531164285714293E-2</v>
      </c>
      <c r="O88" s="191"/>
      <c r="P88" s="191">
        <v>6.9575199999999997</v>
      </c>
      <c r="Q88" s="191">
        <v>107.2073</v>
      </c>
      <c r="R88" s="191">
        <v>5.5071107142857137E-2</v>
      </c>
      <c r="S88" s="194">
        <v>1.9375275643200063E-2</v>
      </c>
      <c r="U88" s="189" t="s">
        <v>231</v>
      </c>
      <c r="V88" s="191">
        <v>6.9575199999999997</v>
      </c>
      <c r="W88" s="191">
        <v>107.2073</v>
      </c>
      <c r="X88" s="191">
        <v>5.5071107142857137E-2</v>
      </c>
      <c r="Y88" s="191"/>
      <c r="Z88" s="191">
        <v>6.9556399999999998</v>
      </c>
      <c r="AA88" s="191">
        <v>107.25382</v>
      </c>
      <c r="AB88" s="191">
        <v>3.9211742857142858E-2</v>
      </c>
      <c r="AC88" s="194">
        <v>7.226817003356434E-3</v>
      </c>
      <c r="AE88" s="189" t="s">
        <v>231</v>
      </c>
      <c r="AF88" s="191">
        <v>6.9490800000000004</v>
      </c>
      <c r="AG88" s="191">
        <v>107.35666999999999</v>
      </c>
      <c r="AH88" s="191">
        <v>3.2957728571428577E-2</v>
      </c>
      <c r="AI88" s="191"/>
      <c r="AJ88" s="191">
        <v>6.9504099999999998</v>
      </c>
      <c r="AK88" s="191">
        <v>107.39006000000001</v>
      </c>
      <c r="AL88" s="191">
        <v>4.1290671428571429E-2</v>
      </c>
      <c r="AM88" s="194">
        <v>5.1820818451675799E-3</v>
      </c>
    </row>
    <row r="89" spans="1:39">
      <c r="A89" s="189" t="s">
        <v>232</v>
      </c>
      <c r="B89" s="191">
        <v>7.7709999999999999</v>
      </c>
      <c r="C89" s="191">
        <v>115.28400000000001</v>
      </c>
      <c r="D89" s="191">
        <v>26.119499999999999</v>
      </c>
      <c r="E89" s="191"/>
      <c r="F89" s="191">
        <v>8.0869999999999997</v>
      </c>
      <c r="G89" s="191">
        <v>116.26600000000001</v>
      </c>
      <c r="H89" s="191">
        <v>27.306000000000001</v>
      </c>
      <c r="I89" s="194">
        <v>0.35999112489060076</v>
      </c>
      <c r="K89" s="189" t="s">
        <v>232</v>
      </c>
      <c r="L89" s="191">
        <v>7.7709999999999999</v>
      </c>
      <c r="M89" s="191">
        <v>115.28400000000001</v>
      </c>
      <c r="N89" s="191">
        <v>26.119499999999999</v>
      </c>
      <c r="O89" s="191"/>
      <c r="P89" s="191">
        <v>7.81</v>
      </c>
      <c r="Q89" s="191">
        <v>115.363</v>
      </c>
      <c r="R89" s="191">
        <v>3.7957142857142856E-2</v>
      </c>
      <c r="S89" s="194">
        <v>4.0760550781361551E-2</v>
      </c>
      <c r="U89" s="189" t="s">
        <v>232</v>
      </c>
      <c r="V89" s="191">
        <v>7.81</v>
      </c>
      <c r="W89" s="191">
        <v>115.363</v>
      </c>
      <c r="X89" s="191">
        <v>3.7957142857142856E-2</v>
      </c>
      <c r="Y89" s="191"/>
      <c r="Z89" s="191">
        <v>8.0239999999999991</v>
      </c>
      <c r="AA89" s="191">
        <v>116.01300000000001</v>
      </c>
      <c r="AB89" s="191">
        <v>3.7877142857142859E-2</v>
      </c>
      <c r="AC89" s="194">
        <v>0.23516430426406121</v>
      </c>
      <c r="AE89" s="189" t="s">
        <v>232</v>
      </c>
      <c r="AF89" s="191">
        <v>8.0869999999999997</v>
      </c>
      <c r="AG89" s="191">
        <v>116.26600000000001</v>
      </c>
      <c r="AH89" s="191">
        <v>27.306000000000001</v>
      </c>
      <c r="AI89" s="191"/>
      <c r="AJ89" s="191">
        <v>8.0960000000000001</v>
      </c>
      <c r="AK89" s="191">
        <v>116.313</v>
      </c>
      <c r="AL89" s="191">
        <v>5.0722857142857146E-2</v>
      </c>
      <c r="AM89" s="194">
        <v>1.1432519407374732E-2</v>
      </c>
    </row>
    <row r="90" spans="1:39">
      <c r="A90" s="189" t="s">
        <v>233</v>
      </c>
      <c r="B90" s="191">
        <v>6.7427900000000003</v>
      </c>
      <c r="C90" s="191">
        <v>118.10034</v>
      </c>
      <c r="D90" s="191">
        <v>3.9784364285714288E-2</v>
      </c>
      <c r="E90" s="191"/>
      <c r="F90" s="191">
        <v>6.6874399999999996</v>
      </c>
      <c r="G90" s="191">
        <v>117.96947</v>
      </c>
      <c r="H90" s="191">
        <v>5.7390521428571435E-2</v>
      </c>
      <c r="I90" s="194">
        <v>5.8728008907590966E-2</v>
      </c>
      <c r="K90" s="189" t="s">
        <v>233</v>
      </c>
      <c r="L90" s="191">
        <v>6.7427900000000003</v>
      </c>
      <c r="M90" s="191">
        <v>118.10034</v>
      </c>
      <c r="N90" s="191">
        <v>3.9784364285714288E-2</v>
      </c>
      <c r="O90" s="191"/>
      <c r="P90" s="191">
        <v>6.7403399999999998</v>
      </c>
      <c r="Q90" s="191">
        <v>118.09771000000001</v>
      </c>
      <c r="R90" s="191">
        <v>3.7486885714285711E-2</v>
      </c>
      <c r="S90" s="194">
        <v>2.4815580287396171E-3</v>
      </c>
      <c r="U90" s="189" t="s">
        <v>233</v>
      </c>
      <c r="V90" s="191">
        <v>6.7403399999999998</v>
      </c>
      <c r="W90" s="191">
        <v>118.09771000000001</v>
      </c>
      <c r="X90" s="191">
        <v>3.7486885714285711E-2</v>
      </c>
      <c r="Y90" s="191"/>
      <c r="Z90" s="191">
        <v>6.7110000000000003</v>
      </c>
      <c r="AA90" s="191">
        <v>117.99191</v>
      </c>
      <c r="AB90" s="191">
        <v>8.558762857142857E-2</v>
      </c>
      <c r="AC90" s="194">
        <v>3.3357045732498244E-2</v>
      </c>
      <c r="AE90" s="189" t="s">
        <v>233</v>
      </c>
      <c r="AF90" s="191">
        <v>6.6874399999999996</v>
      </c>
      <c r="AG90" s="191">
        <v>117.96947</v>
      </c>
      <c r="AH90" s="191">
        <v>5.7390521428571435E-2</v>
      </c>
      <c r="AI90" s="191"/>
      <c r="AJ90" s="191">
        <v>6.6970099999999997</v>
      </c>
      <c r="AK90" s="191">
        <v>117.99567</v>
      </c>
      <c r="AL90" s="191">
        <v>5.9120442857142859E-2</v>
      </c>
      <c r="AM90" s="194">
        <v>1.0345520769879345E-2</v>
      </c>
    </row>
    <row r="91" spans="1:39">
      <c r="A91" s="189" t="s">
        <v>234</v>
      </c>
      <c r="B91" s="191">
        <v>8.7137899999999995</v>
      </c>
      <c r="C91" s="191">
        <v>120.69834</v>
      </c>
      <c r="D91" s="191">
        <v>3.7567114285714284E-2</v>
      </c>
      <c r="E91" s="191"/>
      <c r="F91" s="191">
        <v>8.9509899999999991</v>
      </c>
      <c r="G91" s="191">
        <v>121.25837</v>
      </c>
      <c r="H91" s="191">
        <v>4.580259285714286E-2</v>
      </c>
      <c r="I91" s="194">
        <v>0.25163584009486756</v>
      </c>
      <c r="K91" s="189" t="s">
        <v>234</v>
      </c>
      <c r="L91" s="191">
        <v>8.7137899999999995</v>
      </c>
      <c r="M91" s="191">
        <v>120.69834</v>
      </c>
      <c r="N91" s="191">
        <v>3.7567114285714284E-2</v>
      </c>
      <c r="O91" s="191"/>
      <c r="P91" s="191">
        <v>8.7162400000000009</v>
      </c>
      <c r="Q91" s="191">
        <v>120.71536</v>
      </c>
      <c r="R91" s="191">
        <v>3.6791771428571436E-2</v>
      </c>
      <c r="S91" s="194">
        <v>3.5384048666042395E-3</v>
      </c>
      <c r="U91" s="189" t="s">
        <v>234</v>
      </c>
      <c r="V91" s="191">
        <v>8.7162400000000009</v>
      </c>
      <c r="W91" s="191">
        <v>120.71536</v>
      </c>
      <c r="X91" s="191">
        <v>3.6791771428571436E-2</v>
      </c>
      <c r="Y91" s="191"/>
      <c r="Z91" s="191" t="s">
        <v>149</v>
      </c>
      <c r="AA91" s="191" t="s">
        <v>149</v>
      </c>
      <c r="AB91" s="191" t="s">
        <v>150</v>
      </c>
      <c r="AC91" s="194" t="s">
        <v>150</v>
      </c>
      <c r="AE91" s="189" t="s">
        <v>234</v>
      </c>
      <c r="AF91" s="191">
        <v>8.9509899999999991</v>
      </c>
      <c r="AG91" s="191">
        <v>121.25837</v>
      </c>
      <c r="AH91" s="191">
        <v>4.580259285714286E-2</v>
      </c>
      <c r="AI91" s="191"/>
      <c r="AJ91" s="191">
        <v>8.9537499999999994</v>
      </c>
      <c r="AK91" s="191">
        <v>121.27923</v>
      </c>
      <c r="AL91" s="191">
        <v>5.801576428571429E-2</v>
      </c>
      <c r="AM91" s="194">
        <v>4.1723184202551947E-3</v>
      </c>
    </row>
    <row r="92" spans="1:39">
      <c r="A92" s="189" t="s">
        <v>235</v>
      </c>
      <c r="B92" s="191">
        <v>8.3491400000000002</v>
      </c>
      <c r="C92" s="191">
        <v>125.79402</v>
      </c>
      <c r="D92" s="191">
        <v>3.6575857142857139E-2</v>
      </c>
      <c r="E92" s="191"/>
      <c r="F92" s="191">
        <v>8.3920600000000007</v>
      </c>
      <c r="G92" s="191">
        <v>126.82856</v>
      </c>
      <c r="H92" s="191">
        <v>3.9035250000000001E-2</v>
      </c>
      <c r="I92" s="194">
        <v>0.16100704692962883</v>
      </c>
      <c r="K92" s="189" t="s">
        <v>235</v>
      </c>
      <c r="L92" s="191">
        <v>8.3491400000000002</v>
      </c>
      <c r="M92" s="191">
        <v>125.79402</v>
      </c>
      <c r="N92" s="191">
        <v>3.6575857142857139E-2</v>
      </c>
      <c r="O92" s="191"/>
      <c r="P92" s="191">
        <v>8.3415700000000008</v>
      </c>
      <c r="Q92" s="191">
        <v>125.81251</v>
      </c>
      <c r="R92" s="191">
        <v>3.9002942857142855E-2</v>
      </c>
      <c r="S92" s="194">
        <v>8.0620842373415446E-3</v>
      </c>
      <c r="U92" s="189" t="s">
        <v>235</v>
      </c>
      <c r="V92" s="191">
        <v>8.3415700000000008</v>
      </c>
      <c r="W92" s="191">
        <v>125.81251</v>
      </c>
      <c r="X92" s="191">
        <v>3.9002942857142855E-2</v>
      </c>
      <c r="Y92" s="191"/>
      <c r="Z92" s="191">
        <v>8.3939599999999999</v>
      </c>
      <c r="AA92" s="191">
        <v>126.62418</v>
      </c>
      <c r="AB92" s="191">
        <v>4.0430971428571431E-2</v>
      </c>
      <c r="AC92" s="194">
        <v>0.13254394120535881</v>
      </c>
      <c r="AE92" s="189" t="s">
        <v>235</v>
      </c>
      <c r="AF92" s="191">
        <v>8.3920600000000007</v>
      </c>
      <c r="AG92" s="191">
        <v>126.82856</v>
      </c>
      <c r="AH92" s="191">
        <v>3.9035250000000001E-2</v>
      </c>
      <c r="AI92" s="191"/>
      <c r="AJ92" s="191">
        <v>8.3959899999999994</v>
      </c>
      <c r="AK92" s="191">
        <v>126.81551</v>
      </c>
      <c r="AL92" s="191">
        <v>4.2707292857142858E-2</v>
      </c>
      <c r="AM92" s="194">
        <v>4.390524598494483E-3</v>
      </c>
    </row>
    <row r="93" spans="1:39">
      <c r="A93" s="189" t="s">
        <v>236</v>
      </c>
      <c r="B93" s="191">
        <v>8.8121500000000008</v>
      </c>
      <c r="C93" s="191">
        <v>130.48156</v>
      </c>
      <c r="D93" s="191">
        <v>3.9209192857142861E-2</v>
      </c>
      <c r="E93" s="191"/>
      <c r="F93" s="191">
        <v>8.89968</v>
      </c>
      <c r="G93" s="191">
        <v>129.80552</v>
      </c>
      <c r="H93" s="191">
        <v>4.1767857142857141E-2</v>
      </c>
      <c r="I93" s="194">
        <v>0.13395774608435257</v>
      </c>
      <c r="K93" s="189" t="s">
        <v>236</v>
      </c>
      <c r="L93" s="191">
        <v>8.8121500000000008</v>
      </c>
      <c r="M93" s="191">
        <v>130.48156</v>
      </c>
      <c r="N93" s="191">
        <v>3.9209192857142861E-2</v>
      </c>
      <c r="O93" s="191"/>
      <c r="P93" s="191">
        <v>8.7980499999999999</v>
      </c>
      <c r="Q93" s="191">
        <v>130.14893000000001</v>
      </c>
      <c r="R93" s="191">
        <v>3.7628421428571424E-2</v>
      </c>
      <c r="S93" s="194">
        <v>5.1848540290445444E-2</v>
      </c>
      <c r="U93" s="189" t="s">
        <v>236</v>
      </c>
      <c r="V93" s="191">
        <v>8.7980499999999999</v>
      </c>
      <c r="W93" s="191">
        <v>130.14893000000001</v>
      </c>
      <c r="X93" s="191">
        <v>3.7628421428571424E-2</v>
      </c>
      <c r="Y93" s="191"/>
      <c r="Z93" s="191">
        <v>8.8842700000000008</v>
      </c>
      <c r="AA93" s="191">
        <v>130.09125</v>
      </c>
      <c r="AB93" s="191">
        <v>3.6202585714285709E-2</v>
      </c>
      <c r="AC93" s="194">
        <v>8.665301785858448E-2</v>
      </c>
      <c r="AE93" s="189" t="s">
        <v>236</v>
      </c>
      <c r="AF93" s="191">
        <v>8.89968</v>
      </c>
      <c r="AG93" s="191">
        <v>129.80552</v>
      </c>
      <c r="AH93" s="191">
        <v>4.1767857142857141E-2</v>
      </c>
      <c r="AI93" s="191"/>
      <c r="AJ93" s="191">
        <v>8.9016699999999993</v>
      </c>
      <c r="AK93" s="191">
        <v>129.87960000000001</v>
      </c>
      <c r="AL93" s="191">
        <v>4.7577314285714281E-2</v>
      </c>
      <c r="AM93" s="194">
        <v>1.1288783991202414E-2</v>
      </c>
    </row>
    <row r="94" spans="1:39">
      <c r="A94" s="189" t="s">
        <v>237</v>
      </c>
      <c r="B94" s="191">
        <v>9.9729299999999999</v>
      </c>
      <c r="C94" s="191">
        <v>113.13781</v>
      </c>
      <c r="D94" s="191">
        <v>4.1342192857142857E-2</v>
      </c>
      <c r="E94" s="191"/>
      <c r="F94" s="191">
        <v>9.9344199999999994</v>
      </c>
      <c r="G94" s="191">
        <v>112.77298</v>
      </c>
      <c r="H94" s="191">
        <v>3.8764857142857136E-2</v>
      </c>
      <c r="I94" s="194">
        <v>6.6916298464947996E-2</v>
      </c>
      <c r="K94" s="189" t="s">
        <v>237</v>
      </c>
      <c r="L94" s="191">
        <v>9.9729299999999999</v>
      </c>
      <c r="M94" s="191">
        <v>113.13781</v>
      </c>
      <c r="N94" s="191">
        <v>4.1342192857142857E-2</v>
      </c>
      <c r="O94" s="191"/>
      <c r="P94" s="191">
        <v>9.9757099999999994</v>
      </c>
      <c r="Q94" s="191">
        <v>113.01058999999999</v>
      </c>
      <c r="R94" s="191">
        <v>4.5191342857142859E-2</v>
      </c>
      <c r="S94" s="194">
        <v>1.9284431259439447E-2</v>
      </c>
      <c r="U94" s="189" t="s">
        <v>237</v>
      </c>
      <c r="V94" s="191">
        <v>9.9757099999999994</v>
      </c>
      <c r="W94" s="191">
        <v>113.01058999999999</v>
      </c>
      <c r="X94" s="191">
        <v>4.5191342857142859E-2</v>
      </c>
      <c r="Y94" s="191"/>
      <c r="Z94" s="191">
        <v>9.9581800000000005</v>
      </c>
      <c r="AA94" s="191">
        <v>112.80134</v>
      </c>
      <c r="AB94" s="191">
        <v>4.1883985714285712E-2</v>
      </c>
      <c r="AC94" s="194">
        <v>3.5951023020909113E-2</v>
      </c>
      <c r="AE94" s="189" t="s">
        <v>237</v>
      </c>
      <c r="AF94" s="191">
        <v>9.9344199999999994</v>
      </c>
      <c r="AG94" s="191">
        <v>112.77298</v>
      </c>
      <c r="AH94" s="191">
        <v>3.8764857142857136E-2</v>
      </c>
      <c r="AI94" s="191"/>
      <c r="AJ94" s="191">
        <v>9.9380600000000001</v>
      </c>
      <c r="AK94" s="191">
        <v>112.88885999999999</v>
      </c>
      <c r="AL94" s="191">
        <v>4.047677142857143E-2</v>
      </c>
      <c r="AM94" s="194">
        <v>1.7759040627239788E-2</v>
      </c>
    </row>
    <row r="95" spans="1:39">
      <c r="A95" s="189" t="s">
        <v>238</v>
      </c>
      <c r="B95" s="191">
        <v>6.5542199999999999</v>
      </c>
      <c r="C95" s="191">
        <v>113.40951</v>
      </c>
      <c r="D95" s="191">
        <v>3.9658571428571432E-2</v>
      </c>
      <c r="E95" s="191"/>
      <c r="F95" s="191">
        <v>6.5744199999999999</v>
      </c>
      <c r="G95" s="191">
        <v>113.13772</v>
      </c>
      <c r="H95" s="191">
        <v>3.7773971428571432E-2</v>
      </c>
      <c r="I95" s="194">
        <v>4.5498468020911953E-2</v>
      </c>
      <c r="K95" s="189" t="s">
        <v>238</v>
      </c>
      <c r="L95" s="191">
        <v>6.5542199999999999</v>
      </c>
      <c r="M95" s="191">
        <v>113.40951</v>
      </c>
      <c r="N95" s="191">
        <v>3.9658571428571432E-2</v>
      </c>
      <c r="O95" s="191"/>
      <c r="P95" s="191">
        <v>6.55457</v>
      </c>
      <c r="Q95" s="191">
        <v>113.24629</v>
      </c>
      <c r="R95" s="191">
        <v>4.0274607142857147E-2</v>
      </c>
      <c r="S95" s="194">
        <v>2.4485501608093856E-2</v>
      </c>
      <c r="U95" s="189" t="s">
        <v>238</v>
      </c>
      <c r="V95" s="191">
        <v>6.55457</v>
      </c>
      <c r="W95" s="191">
        <v>113.24629</v>
      </c>
      <c r="X95" s="191">
        <v>4.0274607142857147E-2</v>
      </c>
      <c r="Y95" s="191"/>
      <c r="Z95" s="191">
        <v>6.5757000000000003</v>
      </c>
      <c r="AA95" s="191">
        <v>113.13457</v>
      </c>
      <c r="AB95" s="191">
        <v>3.8953914285714285E-2</v>
      </c>
      <c r="AC95" s="194">
        <v>2.6968638527000956E-2</v>
      </c>
      <c r="AE95" s="189" t="s">
        <v>238</v>
      </c>
      <c r="AF95" s="191">
        <v>6.5744199999999999</v>
      </c>
      <c r="AG95" s="191">
        <v>113.13772</v>
      </c>
      <c r="AH95" s="191">
        <v>3.7773971428571432E-2</v>
      </c>
      <c r="AI95" s="191"/>
      <c r="AJ95" s="191">
        <v>6.5684399999999998</v>
      </c>
      <c r="AK95" s="191">
        <v>113.18129999999999</v>
      </c>
      <c r="AL95" s="191">
        <v>3.7161314285714286E-2</v>
      </c>
      <c r="AM95" s="194">
        <v>8.8596144949983288E-3</v>
      </c>
    </row>
    <row r="96" spans="1:39">
      <c r="A96" s="189" t="s">
        <v>239</v>
      </c>
      <c r="B96" s="191">
        <v>7.9456199999999999</v>
      </c>
      <c r="C96" s="191">
        <v>122.98214</v>
      </c>
      <c r="D96" s="191">
        <v>4.3660492857142859E-2</v>
      </c>
      <c r="E96" s="191"/>
      <c r="F96" s="191">
        <v>7.9335100000000001</v>
      </c>
      <c r="G96" s="191">
        <v>122.76573</v>
      </c>
      <c r="H96" s="191">
        <v>3.4567621428571435E-2</v>
      </c>
      <c r="I96" s="194">
        <v>3.4646804791350662E-2</v>
      </c>
      <c r="K96" s="189" t="s">
        <v>239</v>
      </c>
      <c r="L96" s="191">
        <v>7.9456199999999999</v>
      </c>
      <c r="M96" s="191">
        <v>122.98214</v>
      </c>
      <c r="N96" s="191">
        <v>4.3660492857142859E-2</v>
      </c>
      <c r="O96" s="191"/>
      <c r="P96" s="191">
        <v>7.9462099999999998</v>
      </c>
      <c r="Q96" s="191">
        <v>122.94877</v>
      </c>
      <c r="R96" s="191">
        <v>6.8640942857142853E-2</v>
      </c>
      <c r="S96" s="194">
        <v>5.04015180823032E-3</v>
      </c>
      <c r="U96" s="189" t="s">
        <v>239</v>
      </c>
      <c r="V96" s="191">
        <v>7.9462099999999998</v>
      </c>
      <c r="W96" s="191">
        <v>122.94877</v>
      </c>
      <c r="X96" s="191">
        <v>6.8640942857142853E-2</v>
      </c>
      <c r="Y96" s="191"/>
      <c r="Z96" s="191">
        <v>7.9473700000000003</v>
      </c>
      <c r="AA96" s="191">
        <v>122.77381</v>
      </c>
      <c r="AB96" s="191">
        <v>3.50602E-2</v>
      </c>
      <c r="AC96" s="194">
        <v>2.626962382676978E-2</v>
      </c>
      <c r="AE96" s="189" t="s">
        <v>239</v>
      </c>
      <c r="AF96" s="191">
        <v>7.9335100000000001</v>
      </c>
      <c r="AG96" s="191">
        <v>122.76573</v>
      </c>
      <c r="AH96" s="191">
        <v>3.4567621428571435E-2</v>
      </c>
      <c r="AI96" s="191"/>
      <c r="AJ96" s="191">
        <v>7.9289800000000001</v>
      </c>
      <c r="AK96" s="191">
        <v>122.80446000000001</v>
      </c>
      <c r="AL96" s="191">
        <v>3.4234249999999994E-2</v>
      </c>
      <c r="AM96" s="194">
        <v>7.3668982787874239E-3</v>
      </c>
    </row>
    <row r="97" spans="1:39">
      <c r="A97" s="189" t="s">
        <v>240</v>
      </c>
      <c r="B97" s="191">
        <v>6.9391999999999996</v>
      </c>
      <c r="C97" s="191">
        <v>120.41524</v>
      </c>
      <c r="D97" s="191">
        <v>3.954361428571429E-2</v>
      </c>
      <c r="E97" s="191"/>
      <c r="F97" s="191">
        <v>6.9790700000000001</v>
      </c>
      <c r="G97" s="191">
        <v>120.8409</v>
      </c>
      <c r="H97" s="191">
        <v>3.8725935714285717E-2</v>
      </c>
      <c r="I97" s="194">
        <v>7.5274907512398764E-2</v>
      </c>
      <c r="K97" s="189" t="s">
        <v>240</v>
      </c>
      <c r="L97" s="191">
        <v>6.9391999999999996</v>
      </c>
      <c r="M97" s="191">
        <v>120.41524</v>
      </c>
      <c r="N97" s="191">
        <v>3.954361428571429E-2</v>
      </c>
      <c r="O97" s="191"/>
      <c r="P97" s="191">
        <v>6.9418899999999999</v>
      </c>
      <c r="Q97" s="191">
        <v>120.44925000000001</v>
      </c>
      <c r="R97" s="191">
        <v>3.7742192857142857E-2</v>
      </c>
      <c r="S97" s="194">
        <v>5.7672699130538107E-3</v>
      </c>
      <c r="U97" s="189" t="s">
        <v>240</v>
      </c>
      <c r="V97" s="191">
        <v>6.9418899999999999</v>
      </c>
      <c r="W97" s="191">
        <v>120.44925000000001</v>
      </c>
      <c r="X97" s="191">
        <v>3.7742192857142857E-2</v>
      </c>
      <c r="Y97" s="191"/>
      <c r="Z97" s="191">
        <v>6.9789500000000002</v>
      </c>
      <c r="AA97" s="191">
        <v>120.73905000000001</v>
      </c>
      <c r="AB97" s="191">
        <v>4.0605500000000003E-2</v>
      </c>
      <c r="AC97" s="194">
        <v>5.712341463883281E-2</v>
      </c>
      <c r="AE97" s="189" t="s">
        <v>240</v>
      </c>
      <c r="AF97" s="191">
        <v>6.9790700000000001</v>
      </c>
      <c r="AG97" s="191">
        <v>120.8409</v>
      </c>
      <c r="AH97" s="191">
        <v>3.8725935714285717E-2</v>
      </c>
      <c r="AI97" s="191"/>
      <c r="AJ97" s="191">
        <v>6.9821400000000002</v>
      </c>
      <c r="AK97" s="191">
        <v>120.84325</v>
      </c>
      <c r="AL97" s="191">
        <v>3.850457142857143E-2</v>
      </c>
      <c r="AM97" s="194">
        <v>3.0901709095129382E-3</v>
      </c>
    </row>
    <row r="98" spans="1:39">
      <c r="A98" s="189" t="s">
        <v>241</v>
      </c>
      <c r="B98" s="191">
        <v>7.8941800000000004</v>
      </c>
      <c r="C98" s="191">
        <v>117.21032</v>
      </c>
      <c r="D98" s="191">
        <v>3.5799971428571428E-2</v>
      </c>
      <c r="E98" s="191"/>
      <c r="F98" s="191" t="s">
        <v>149</v>
      </c>
      <c r="G98" s="191" t="s">
        <v>149</v>
      </c>
      <c r="H98" s="191" t="s">
        <v>149</v>
      </c>
      <c r="I98" s="194" t="s">
        <v>150</v>
      </c>
      <c r="K98" s="189" t="s">
        <v>241</v>
      </c>
      <c r="L98" s="191">
        <v>7.8941800000000004</v>
      </c>
      <c r="M98" s="191">
        <v>117.21032</v>
      </c>
      <c r="N98" s="191">
        <v>3.5799971428571428E-2</v>
      </c>
      <c r="O98" s="191"/>
      <c r="P98" s="191">
        <v>7.8640600000000003</v>
      </c>
      <c r="Q98" s="191">
        <v>117.17807999999999</v>
      </c>
      <c r="R98" s="191">
        <v>3.6213949999999995E-2</v>
      </c>
      <c r="S98" s="194">
        <v>3.0505758407225532E-2</v>
      </c>
      <c r="U98" s="189" t="s">
        <v>241</v>
      </c>
      <c r="V98" s="191">
        <v>7.8640600000000003</v>
      </c>
      <c r="W98" s="191">
        <v>117.17807999999999</v>
      </c>
      <c r="X98" s="191">
        <v>3.6213949999999995E-2</v>
      </c>
      <c r="Y98" s="191"/>
      <c r="Z98" s="191" t="s">
        <v>149</v>
      </c>
      <c r="AA98" s="191" t="s">
        <v>149</v>
      </c>
      <c r="AB98" s="191" t="s">
        <v>150</v>
      </c>
      <c r="AC98" s="194" t="s">
        <v>150</v>
      </c>
      <c r="AE98" s="189" t="s">
        <v>241</v>
      </c>
      <c r="AF98" s="191" t="s">
        <v>149</v>
      </c>
      <c r="AG98" s="191" t="s">
        <v>149</v>
      </c>
      <c r="AH98" s="191" t="s">
        <v>149</v>
      </c>
      <c r="AI98" s="191"/>
      <c r="AJ98" s="191" t="s">
        <v>149</v>
      </c>
      <c r="AK98" s="191" t="s">
        <v>149</v>
      </c>
      <c r="AL98" s="191" t="s">
        <v>149</v>
      </c>
      <c r="AM98" s="194" t="s">
        <v>150</v>
      </c>
    </row>
    <row r="99" spans="1:39">
      <c r="A99" s="189" t="s">
        <v>242</v>
      </c>
      <c r="B99" s="191">
        <v>6.4645700000000001</v>
      </c>
      <c r="C99" s="191">
        <v>104.40928</v>
      </c>
      <c r="D99" s="191">
        <v>3.8102785714285721E-2</v>
      </c>
      <c r="E99" s="191"/>
      <c r="F99" s="191">
        <v>6.3649699999999996</v>
      </c>
      <c r="G99" s="191">
        <v>103.91159</v>
      </c>
      <c r="H99" s="191">
        <v>3.9605935714285716E-2</v>
      </c>
      <c r="I99" s="194">
        <v>0.12447210555883564</v>
      </c>
      <c r="K99" s="189" t="s">
        <v>242</v>
      </c>
      <c r="L99" s="191">
        <v>6.4645700000000001</v>
      </c>
      <c r="M99" s="191">
        <v>104.40928</v>
      </c>
      <c r="N99" s="191">
        <v>3.8102785714285721E-2</v>
      </c>
      <c r="O99" s="191"/>
      <c r="P99" s="191">
        <v>6.4229900000000004</v>
      </c>
      <c r="Q99" s="191">
        <v>104.27489</v>
      </c>
      <c r="R99" s="191">
        <v>3.8319035714285708E-2</v>
      </c>
      <c r="S99" s="194">
        <v>4.6208890078100279E-2</v>
      </c>
      <c r="U99" s="189" t="s">
        <v>242</v>
      </c>
      <c r="V99" s="191">
        <v>6.4229900000000004</v>
      </c>
      <c r="W99" s="191">
        <v>104.27489</v>
      </c>
      <c r="X99" s="191">
        <v>3.8319035714285708E-2</v>
      </c>
      <c r="Y99" s="191"/>
      <c r="Z99" s="191">
        <v>6.3888400000000001</v>
      </c>
      <c r="AA99" s="191">
        <v>103.90979</v>
      </c>
      <c r="AB99" s="191">
        <v>3.8897885714285714E-2</v>
      </c>
      <c r="AC99" s="194">
        <v>6.4540124922407724E-2</v>
      </c>
      <c r="AE99" s="189" t="s">
        <v>242</v>
      </c>
      <c r="AF99" s="191">
        <v>6.3649699999999996</v>
      </c>
      <c r="AG99" s="191">
        <v>103.91159</v>
      </c>
      <c r="AH99" s="191">
        <v>3.9605935714285716E-2</v>
      </c>
      <c r="AI99" s="191"/>
      <c r="AJ99" s="191">
        <v>6.36599</v>
      </c>
      <c r="AK99" s="191">
        <v>104.01109</v>
      </c>
      <c r="AL99" s="191">
        <v>4.0342650000000001E-2</v>
      </c>
      <c r="AM99" s="194">
        <v>1.4959813668624512E-2</v>
      </c>
    </row>
    <row r="100" spans="1:39">
      <c r="A100" s="189" t="s">
        <v>243</v>
      </c>
      <c r="B100" s="191">
        <v>7.1811699999999998</v>
      </c>
      <c r="C100" s="191">
        <v>124.76334</v>
      </c>
      <c r="D100" s="191">
        <v>3.8900057142857145E-2</v>
      </c>
      <c r="E100" s="191"/>
      <c r="F100" s="191">
        <v>7.2730300000000003</v>
      </c>
      <c r="G100" s="191">
        <v>124.93944999999999</v>
      </c>
      <c r="H100" s="191">
        <v>3.5102521428571426E-2</v>
      </c>
      <c r="I100" s="194">
        <v>9.5582901568481621E-2</v>
      </c>
      <c r="K100" s="189" t="s">
        <v>243</v>
      </c>
      <c r="L100" s="191">
        <v>7.1811699999999998</v>
      </c>
      <c r="M100" s="191">
        <v>124.76334</v>
      </c>
      <c r="N100" s="191">
        <v>3.8900057142857145E-2</v>
      </c>
      <c r="O100" s="191"/>
      <c r="P100" s="191">
        <v>7.1943099999999998</v>
      </c>
      <c r="Q100" s="191">
        <v>124.83937</v>
      </c>
      <c r="R100" s="191">
        <v>3.7320971428571423E-2</v>
      </c>
      <c r="S100" s="194">
        <v>1.7398914341130833E-2</v>
      </c>
      <c r="U100" s="189" t="s">
        <v>243</v>
      </c>
      <c r="V100" s="191">
        <v>7.1943099999999998</v>
      </c>
      <c r="W100" s="191">
        <v>124.83937</v>
      </c>
      <c r="X100" s="191">
        <v>3.7320971428571423E-2</v>
      </c>
      <c r="Y100" s="191"/>
      <c r="Z100" s="191">
        <v>7.2627499999999996</v>
      </c>
      <c r="AA100" s="191">
        <v>124.95189999999999</v>
      </c>
      <c r="AB100" s="191">
        <v>4.0070014285714287E-2</v>
      </c>
      <c r="AC100" s="194">
        <v>7.0490787484961043E-2</v>
      </c>
      <c r="AE100" s="189" t="s">
        <v>243</v>
      </c>
      <c r="AF100" s="191">
        <v>7.2730300000000003</v>
      </c>
      <c r="AG100" s="191">
        <v>124.93944999999999</v>
      </c>
      <c r="AH100" s="191">
        <v>3.5102521428571426E-2</v>
      </c>
      <c r="AI100" s="191"/>
      <c r="AJ100" s="191">
        <v>7.27569</v>
      </c>
      <c r="AK100" s="191">
        <v>124.96187</v>
      </c>
      <c r="AL100" s="191">
        <v>3.7301307142857142E-2</v>
      </c>
      <c r="AM100" s="194">
        <v>4.2878163440158313E-3</v>
      </c>
    </row>
    <row r="101" spans="1:39">
      <c r="A101" s="189" t="s">
        <v>244</v>
      </c>
      <c r="B101" s="191">
        <v>10.040050000000001</v>
      </c>
      <c r="C101" s="191">
        <v>123.962</v>
      </c>
      <c r="D101" s="191">
        <v>3.9487314285714288E-2</v>
      </c>
      <c r="E101" s="191"/>
      <c r="F101" s="191">
        <v>10.016769999999999</v>
      </c>
      <c r="G101" s="191">
        <v>123.84987</v>
      </c>
      <c r="H101" s="191">
        <v>4.485477142857143E-2</v>
      </c>
      <c r="I101" s="194">
        <v>2.8720271242627729E-2</v>
      </c>
      <c r="K101" s="189" t="s">
        <v>244</v>
      </c>
      <c r="L101" s="191">
        <v>10.040050000000001</v>
      </c>
      <c r="M101" s="191">
        <v>123.962</v>
      </c>
      <c r="N101" s="191">
        <v>3.9487314285714288E-2</v>
      </c>
      <c r="O101" s="191"/>
      <c r="P101" s="191">
        <v>10.04025</v>
      </c>
      <c r="Q101" s="191">
        <v>123.8707</v>
      </c>
      <c r="R101" s="191">
        <v>3.7626678571428575E-2</v>
      </c>
      <c r="S101" s="194">
        <v>1.3696460309146155E-2</v>
      </c>
      <c r="U101" s="189" t="s">
        <v>244</v>
      </c>
      <c r="V101" s="191">
        <v>10.04025</v>
      </c>
      <c r="W101" s="191">
        <v>123.8707</v>
      </c>
      <c r="X101" s="191">
        <v>3.7626678571428575E-2</v>
      </c>
      <c r="Y101" s="191"/>
      <c r="Z101" s="191">
        <v>10.035830000000001</v>
      </c>
      <c r="AA101" s="191">
        <v>123.82441</v>
      </c>
      <c r="AB101" s="191">
        <v>4.0031085714285715E-2</v>
      </c>
      <c r="AC101" s="194">
        <v>8.2309533014101651E-3</v>
      </c>
      <c r="AE101" s="189" t="s">
        <v>244</v>
      </c>
      <c r="AF101" s="191">
        <v>10.016769999999999</v>
      </c>
      <c r="AG101" s="191">
        <v>123.84987</v>
      </c>
      <c r="AH101" s="191">
        <v>4.485477142857143E-2</v>
      </c>
      <c r="AI101" s="191"/>
      <c r="AJ101" s="191">
        <v>10.01525</v>
      </c>
      <c r="AK101" s="191">
        <v>123.85057999999999</v>
      </c>
      <c r="AL101" s="191">
        <v>4.4749628571428571E-2</v>
      </c>
      <c r="AM101" s="194">
        <v>1.5237264354200221E-3</v>
      </c>
    </row>
    <row r="102" spans="1:39">
      <c r="A102" s="189" t="s">
        <v>245</v>
      </c>
      <c r="B102" s="191">
        <v>10.467610000000001</v>
      </c>
      <c r="C102" s="191">
        <v>131.45215999999999</v>
      </c>
      <c r="D102" s="191">
        <v>3.8977621428571425E-2</v>
      </c>
      <c r="E102" s="191"/>
      <c r="F102" s="191">
        <v>10.49859</v>
      </c>
      <c r="G102" s="191">
        <v>131.56802999999999</v>
      </c>
      <c r="H102" s="191">
        <v>3.8921399999999995E-2</v>
      </c>
      <c r="I102" s="194">
        <v>3.5522417995541608E-2</v>
      </c>
      <c r="K102" s="189" t="s">
        <v>245</v>
      </c>
      <c r="L102" s="191">
        <v>10.467610000000001</v>
      </c>
      <c r="M102" s="191">
        <v>131.45215999999999</v>
      </c>
      <c r="N102" s="191">
        <v>3.8977621428571425E-2</v>
      </c>
      <c r="O102" s="191"/>
      <c r="P102" s="191">
        <v>10.504020000000001</v>
      </c>
      <c r="Q102" s="191">
        <v>131.38240999999999</v>
      </c>
      <c r="R102" s="191">
        <v>3.891148571428571E-2</v>
      </c>
      <c r="S102" s="194">
        <v>3.7883400141090831E-2</v>
      </c>
      <c r="U102" s="189" t="s">
        <v>245</v>
      </c>
      <c r="V102" s="191">
        <v>10.504020000000001</v>
      </c>
      <c r="W102" s="191">
        <v>131.38240999999999</v>
      </c>
      <c r="X102" s="191">
        <v>3.891148571428571E-2</v>
      </c>
      <c r="Y102" s="191"/>
      <c r="Z102" s="191">
        <v>10.51371</v>
      </c>
      <c r="AA102" s="191">
        <v>131.62323000000001</v>
      </c>
      <c r="AB102" s="191">
        <v>4.31099E-2</v>
      </c>
      <c r="AC102" s="194">
        <v>3.7400096644261888E-2</v>
      </c>
      <c r="AE102" s="189" t="s">
        <v>245</v>
      </c>
      <c r="AF102" s="191">
        <v>10.49859</v>
      </c>
      <c r="AG102" s="191">
        <v>131.56802999999999</v>
      </c>
      <c r="AH102" s="191">
        <v>3.8921399999999995E-2</v>
      </c>
      <c r="AI102" s="191"/>
      <c r="AJ102" s="191">
        <v>10.494870000000001</v>
      </c>
      <c r="AK102" s="191">
        <v>131.55775</v>
      </c>
      <c r="AL102" s="191">
        <v>3.5247807142857142E-2</v>
      </c>
      <c r="AM102" s="194">
        <v>4.0269298479106578E-3</v>
      </c>
    </row>
    <row r="103" spans="1:39">
      <c r="A103" s="189" t="s">
        <v>246</v>
      </c>
      <c r="B103" s="191">
        <v>9.6397999999999993</v>
      </c>
      <c r="C103" s="191">
        <v>127.53174</v>
      </c>
      <c r="D103" s="191">
        <v>4.7476464285714289E-2</v>
      </c>
      <c r="E103" s="191"/>
      <c r="F103" s="191">
        <v>9.6593</v>
      </c>
      <c r="G103" s="191">
        <v>127.64107</v>
      </c>
      <c r="H103" s="191">
        <v>3.8020649999999996E-2</v>
      </c>
      <c r="I103" s="194">
        <v>2.5479277859665264E-2</v>
      </c>
      <c r="K103" s="189" t="s">
        <v>246</v>
      </c>
      <c r="L103" s="191">
        <v>9.6397999999999993</v>
      </c>
      <c r="M103" s="191">
        <v>127.53174</v>
      </c>
      <c r="N103" s="191">
        <v>4.7476464285714289E-2</v>
      </c>
      <c r="O103" s="191"/>
      <c r="P103" s="191">
        <v>9.6617300000000004</v>
      </c>
      <c r="Q103" s="191">
        <v>127.62591</v>
      </c>
      <c r="R103" s="191">
        <v>3.7732557142857143E-2</v>
      </c>
      <c r="S103" s="194">
        <v>2.6085525684756132E-2</v>
      </c>
      <c r="U103" s="189" t="s">
        <v>246</v>
      </c>
      <c r="V103" s="191">
        <v>9.6617300000000004</v>
      </c>
      <c r="W103" s="191">
        <v>127.62591</v>
      </c>
      <c r="X103" s="191">
        <v>3.7732557142857143E-2</v>
      </c>
      <c r="Y103" s="191"/>
      <c r="Z103" s="191">
        <v>9.6734799999999996</v>
      </c>
      <c r="AA103" s="191">
        <v>127.67922</v>
      </c>
      <c r="AB103" s="191">
        <v>4.2668871428571432E-2</v>
      </c>
      <c r="AC103" s="194">
        <v>1.4212899501860046E-2</v>
      </c>
      <c r="AE103" s="189" t="s">
        <v>246</v>
      </c>
      <c r="AF103" s="191">
        <v>9.6593</v>
      </c>
      <c r="AG103" s="191">
        <v>127.64107</v>
      </c>
      <c r="AH103" s="191">
        <v>3.8020649999999996E-2</v>
      </c>
      <c r="AI103" s="191"/>
      <c r="AJ103" s="191">
        <v>9.6616199999999992</v>
      </c>
      <c r="AK103" s="191">
        <v>127.74735</v>
      </c>
      <c r="AL103" s="191">
        <v>4.2819164285714285E-2</v>
      </c>
      <c r="AM103" s="194">
        <v>1.6109927498284639E-2</v>
      </c>
    </row>
    <row r="104" spans="1:39">
      <c r="A104" s="189" t="s">
        <v>247</v>
      </c>
      <c r="B104" s="191">
        <v>8.7286999999999999</v>
      </c>
      <c r="C104" s="191">
        <v>130.14830000000001</v>
      </c>
      <c r="D104" s="191">
        <v>4.0632135714285714E-2</v>
      </c>
      <c r="E104" s="191"/>
      <c r="F104" s="191" t="s">
        <v>149</v>
      </c>
      <c r="G104" s="191" t="s">
        <v>149</v>
      </c>
      <c r="H104" s="191" t="s">
        <v>149</v>
      </c>
      <c r="I104" s="194" t="s">
        <v>150</v>
      </c>
      <c r="K104" s="189" t="s">
        <v>247</v>
      </c>
      <c r="L104" s="191">
        <v>8.7286999999999999</v>
      </c>
      <c r="M104" s="191">
        <v>130.14830000000001</v>
      </c>
      <c r="N104" s="191">
        <v>4.0632135714285714E-2</v>
      </c>
      <c r="O104" s="191"/>
      <c r="P104" s="191" t="s">
        <v>149</v>
      </c>
      <c r="Q104" s="191" t="s">
        <v>149</v>
      </c>
      <c r="R104" s="191" t="s">
        <v>149</v>
      </c>
      <c r="S104" s="194" t="s">
        <v>150</v>
      </c>
      <c r="U104" s="189" t="s">
        <v>247</v>
      </c>
      <c r="V104" s="191" t="s">
        <v>149</v>
      </c>
      <c r="W104" s="191" t="s">
        <v>149</v>
      </c>
      <c r="X104" s="191" t="s">
        <v>149</v>
      </c>
      <c r="Y104" s="191"/>
      <c r="Z104" s="191" t="s">
        <v>149</v>
      </c>
      <c r="AA104" s="191" t="s">
        <v>149</v>
      </c>
      <c r="AB104" s="191" t="s">
        <v>150</v>
      </c>
      <c r="AC104" s="194" t="s">
        <v>150</v>
      </c>
      <c r="AE104" s="189" t="s">
        <v>247</v>
      </c>
      <c r="AF104" s="191" t="s">
        <v>149</v>
      </c>
      <c r="AG104" s="191" t="s">
        <v>149</v>
      </c>
      <c r="AH104" s="191" t="s">
        <v>149</v>
      </c>
      <c r="AI104" s="191"/>
      <c r="AJ104" s="191" t="s">
        <v>149</v>
      </c>
      <c r="AK104" s="191" t="s">
        <v>149</v>
      </c>
      <c r="AL104" s="191" t="s">
        <v>149</v>
      </c>
      <c r="AM104" s="194" t="s">
        <v>150</v>
      </c>
    </row>
    <row r="105" spans="1:39" ht="15" thickBot="1">
      <c r="A105" s="195" t="s">
        <v>248</v>
      </c>
      <c r="B105" s="196">
        <v>8.0131300000000003</v>
      </c>
      <c r="C105" s="196">
        <v>124.64021</v>
      </c>
      <c r="D105" s="196">
        <v>3.6413835714285719E-2</v>
      </c>
      <c r="E105" s="196"/>
      <c r="F105" s="196">
        <v>8.0349599999999999</v>
      </c>
      <c r="G105" s="196">
        <v>124.6985</v>
      </c>
      <c r="H105" s="196">
        <v>3.8653385714285712E-2</v>
      </c>
      <c r="I105" s="197">
        <v>2.3515902964801928E-2</v>
      </c>
      <c r="K105" s="195" t="s">
        <v>248</v>
      </c>
      <c r="L105" s="196">
        <v>8.0131300000000003</v>
      </c>
      <c r="M105" s="196">
        <v>124.64021</v>
      </c>
      <c r="N105" s="196">
        <v>3.6413835714285719E-2</v>
      </c>
      <c r="O105" s="196"/>
      <c r="P105" s="196">
        <v>8.0387199999999996</v>
      </c>
      <c r="Q105" s="196">
        <v>124.67707</v>
      </c>
      <c r="R105" s="196">
        <v>3.8290971428571428E-2</v>
      </c>
      <c r="S105" s="197">
        <v>2.618048779148267E-2</v>
      </c>
      <c r="U105" s="195" t="s">
        <v>248</v>
      </c>
      <c r="V105" s="196">
        <v>8.0387199999999996</v>
      </c>
      <c r="W105" s="196">
        <v>124.67707</v>
      </c>
      <c r="X105" s="196">
        <v>3.8290971428571428E-2</v>
      </c>
      <c r="Y105" s="196"/>
      <c r="Z105" s="196">
        <v>8.0440199999999997</v>
      </c>
      <c r="AA105" s="196">
        <v>124.69759999999999</v>
      </c>
      <c r="AB105" s="196">
        <v>3.3465142857142853E-2</v>
      </c>
      <c r="AC105" s="197">
        <v>6.1297080069115098E-3</v>
      </c>
      <c r="AE105" s="195" t="s">
        <v>248</v>
      </c>
      <c r="AF105" s="196">
        <v>8.0349599999999999</v>
      </c>
      <c r="AG105" s="196">
        <v>124.6985</v>
      </c>
      <c r="AH105" s="196">
        <v>3.8653385714285712E-2</v>
      </c>
      <c r="AI105" s="196"/>
      <c r="AJ105" s="196">
        <v>8.0623900000000006</v>
      </c>
      <c r="AK105" s="196">
        <v>124.67662</v>
      </c>
      <c r="AL105" s="196">
        <v>4.7021957142857139E-2</v>
      </c>
      <c r="AM105" s="197">
        <v>2.762564793810339E-2</v>
      </c>
    </row>
    <row r="108" spans="1:39">
      <c r="H108" s="198"/>
      <c r="AA108" s="198"/>
      <c r="AL108" s="198"/>
    </row>
    <row r="125" spans="21:21" ht="15">
      <c r="U125" s="234" t="s">
        <v>261</v>
      </c>
    </row>
  </sheetData>
  <mergeCells count="12">
    <mergeCell ref="A1:I1"/>
    <mergeCell ref="K1:S1"/>
    <mergeCell ref="U1:AC1"/>
    <mergeCell ref="AE1:AM1"/>
    <mergeCell ref="B2:D2"/>
    <mergeCell ref="F2:H2"/>
    <mergeCell ref="L2:N2"/>
    <mergeCell ref="P2:R2"/>
    <mergeCell ref="V2:X2"/>
    <mergeCell ref="Z2:AB2"/>
    <mergeCell ref="AF2:AH2"/>
    <mergeCell ref="AJ2:AL2"/>
  </mergeCells>
  <pageMargins left="0.7" right="0.7" top="0.78740157499999996" bottom="0.78740157499999996" header="0.3" footer="0.3"/>
  <pageSetup paperSize="9" orientation="portrait" horizontalDpi="4294967292" verticalDpi="4294967292"/>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T15" sqref="T15"/>
    </sheetView>
  </sheetViews>
  <sheetFormatPr baseColWidth="10" defaultRowHeight="14" x14ac:dyDescent="0"/>
  <cols>
    <col min="1" max="16384" width="10.83203125" style="84"/>
  </cols>
  <sheetData/>
  <pageMargins left="0.7" right="0.7" top="0.78740157499999996" bottom="0.78740157499999996" header="0.3" footer="0.3"/>
  <pageSetup paperSize="9" orientation="portrait" horizontalDpi="4294967292" verticalDpi="4294967292"/>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55"/>
  <sheetViews>
    <sheetView workbookViewId="0">
      <selection activeCell="Q43" sqref="Q43"/>
    </sheetView>
  </sheetViews>
  <sheetFormatPr baseColWidth="10" defaultRowHeight="15" x14ac:dyDescent="0"/>
  <cols>
    <col min="1" max="1" width="3.5" customWidth="1"/>
    <col min="2" max="2" width="10.83203125" style="39"/>
    <col min="3" max="3" width="17" style="39" bestFit="1" customWidth="1"/>
    <col min="8" max="9" width="10.83203125" style="40"/>
    <col min="14" max="15" width="10.83203125" style="37"/>
  </cols>
  <sheetData>
    <row r="2" spans="2:15" ht="16" thickBot="1"/>
    <row r="3" spans="2:15" s="39" customFormat="1">
      <c r="B3" s="41" t="s">
        <v>47</v>
      </c>
      <c r="C3" s="42"/>
      <c r="D3" s="42"/>
      <c r="E3" s="210" t="s">
        <v>37</v>
      </c>
      <c r="F3" s="210"/>
      <c r="G3" s="210"/>
      <c r="H3" s="210"/>
      <c r="I3" s="210"/>
      <c r="J3" s="42"/>
      <c r="K3" s="210" t="s">
        <v>48</v>
      </c>
      <c r="L3" s="210"/>
      <c r="M3" s="210"/>
      <c r="N3" s="210"/>
      <c r="O3" s="211"/>
    </row>
    <row r="4" spans="2:15" s="39" customFormat="1">
      <c r="B4" s="43" t="s">
        <v>49</v>
      </c>
      <c r="C4" s="3" t="s">
        <v>50</v>
      </c>
      <c r="D4" s="3" t="s">
        <v>51</v>
      </c>
      <c r="E4" s="3" t="s">
        <v>52</v>
      </c>
      <c r="F4" s="3" t="s">
        <v>53</v>
      </c>
      <c r="G4" s="3" t="s">
        <v>54</v>
      </c>
      <c r="H4" s="10" t="s">
        <v>55</v>
      </c>
      <c r="I4" s="10" t="s">
        <v>40</v>
      </c>
      <c r="J4" s="3"/>
      <c r="K4" s="3" t="s">
        <v>52</v>
      </c>
      <c r="L4" s="3" t="s">
        <v>53</v>
      </c>
      <c r="M4" s="3" t="s">
        <v>54</v>
      </c>
      <c r="N4" s="10" t="s">
        <v>55</v>
      </c>
      <c r="O4" s="44" t="s">
        <v>40</v>
      </c>
    </row>
    <row r="5" spans="2:15">
      <c r="B5" s="43" t="s">
        <v>56</v>
      </c>
      <c r="C5" s="45">
        <v>0</v>
      </c>
      <c r="D5" s="46" t="s">
        <v>26</v>
      </c>
      <c r="E5" s="31">
        <v>76065</v>
      </c>
      <c r="F5" s="31">
        <v>67625</v>
      </c>
      <c r="G5" s="31">
        <v>37278</v>
      </c>
      <c r="H5" s="47">
        <f t="shared" ref="H5:H14" si="0">AVERAGE(E5:G5)</f>
        <v>60322.666666666664</v>
      </c>
      <c r="I5" s="47">
        <f t="shared" ref="I5:I14" si="1">STDEV(E5:G5)</f>
        <v>20398.551329281523</v>
      </c>
      <c r="J5" s="1"/>
      <c r="K5" s="4">
        <f t="shared" ref="K5:K14" si="2">E5/$E$6*100</f>
        <v>3.6173128831788413</v>
      </c>
      <c r="L5" s="4">
        <f>F5/$F$6*100</f>
        <v>2.8373963170281122</v>
      </c>
      <c r="M5" s="4">
        <f>G5/$G$6*100</f>
        <v>2.3911374355599433</v>
      </c>
      <c r="N5" s="6">
        <f t="shared" ref="N5:N14" si="3">AVERAGE(K5:M5)</f>
        <v>2.9486155452556324</v>
      </c>
      <c r="O5" s="48">
        <f t="shared" ref="O5:O14" si="4">STDEV(K5:M5)</f>
        <v>0.62060764145432046</v>
      </c>
    </row>
    <row r="6" spans="2:15">
      <c r="B6" s="43"/>
      <c r="C6" s="45">
        <v>0</v>
      </c>
      <c r="D6" s="46" t="s">
        <v>4</v>
      </c>
      <c r="E6" s="31">
        <v>2102804</v>
      </c>
      <c r="F6" s="31">
        <v>2383347</v>
      </c>
      <c r="G6" s="31">
        <v>1559007</v>
      </c>
      <c r="H6" s="47">
        <f t="shared" si="0"/>
        <v>2015052.6666666667</v>
      </c>
      <c r="I6" s="47">
        <f>STDEV(E6:G6)</f>
        <v>419117.32399929856</v>
      </c>
      <c r="J6" s="1"/>
      <c r="K6" s="49">
        <f>E6/$H$6*100</f>
        <v>104.35479105757037</v>
      </c>
      <c r="L6" s="49">
        <f>F6/$H$6*100</f>
        <v>118.27715669300952</v>
      </c>
      <c r="M6" s="49">
        <f>G6/$H$6*100</f>
        <v>77.368052249420117</v>
      </c>
      <c r="N6" s="50">
        <f t="shared" si="3"/>
        <v>100</v>
      </c>
      <c r="O6" s="51">
        <f>STDEV(K6:M6)</f>
        <v>20.799323557761372</v>
      </c>
    </row>
    <row r="7" spans="2:15">
      <c r="B7" s="43"/>
      <c r="C7" s="45" t="s">
        <v>57</v>
      </c>
      <c r="D7" s="46" t="s">
        <v>4</v>
      </c>
      <c r="E7" s="31">
        <v>1785819</v>
      </c>
      <c r="F7" s="31">
        <v>1974096</v>
      </c>
      <c r="G7" s="31">
        <v>1581251</v>
      </c>
      <c r="H7" s="47">
        <f t="shared" si="0"/>
        <v>1780388.6666666667</v>
      </c>
      <c r="I7" s="47">
        <f t="shared" si="1"/>
        <v>196478.78994011879</v>
      </c>
      <c r="J7" s="1"/>
      <c r="K7" s="4">
        <f>E7/$E$6*100</f>
        <v>84.925604098147048</v>
      </c>
      <c r="L7" s="4">
        <f t="shared" ref="L7:L14" si="5">F7/$F$6*100</f>
        <v>82.82872783526696</v>
      </c>
      <c r="M7" s="4">
        <f t="shared" ref="M7:M14" si="6">G7/$G$6*100</f>
        <v>101.42680565257245</v>
      </c>
      <c r="N7" s="6">
        <f t="shared" si="3"/>
        <v>89.727045861995478</v>
      </c>
      <c r="O7" s="48">
        <f t="shared" si="4"/>
        <v>10.186388313988363</v>
      </c>
    </row>
    <row r="8" spans="2:15">
      <c r="B8" s="43"/>
      <c r="C8" s="52">
        <v>5</v>
      </c>
      <c r="D8" s="46" t="s">
        <v>4</v>
      </c>
      <c r="E8" s="31">
        <v>1340591</v>
      </c>
      <c r="F8" s="31">
        <v>1060377</v>
      </c>
      <c r="G8" s="31">
        <v>822455</v>
      </c>
      <c r="H8" s="47">
        <f t="shared" si="0"/>
        <v>1074474.3333333333</v>
      </c>
      <c r="I8" s="47">
        <f t="shared" si="1"/>
        <v>259355.50838440514</v>
      </c>
      <c r="J8" s="1"/>
      <c r="K8" s="4">
        <f t="shared" si="2"/>
        <v>63.752541844128132</v>
      </c>
      <c r="L8" s="4">
        <f t="shared" si="5"/>
        <v>44.491087533623933</v>
      </c>
      <c r="M8" s="4">
        <f t="shared" si="6"/>
        <v>52.755054980510032</v>
      </c>
      <c r="N8" s="6">
        <f t="shared" si="3"/>
        <v>53.666228119420701</v>
      </c>
      <c r="O8" s="48">
        <f t="shared" si="4"/>
        <v>9.663000719534022</v>
      </c>
    </row>
    <row r="9" spans="2:15">
      <c r="B9" s="43"/>
      <c r="C9" s="45" t="s">
        <v>58</v>
      </c>
      <c r="D9" s="46" t="s">
        <v>4</v>
      </c>
      <c r="E9" s="31">
        <v>507437</v>
      </c>
      <c r="F9" s="31">
        <v>331693</v>
      </c>
      <c r="G9" s="31">
        <v>309170</v>
      </c>
      <c r="H9" s="47">
        <f t="shared" si="0"/>
        <v>382766.66666666669</v>
      </c>
      <c r="I9" s="47">
        <f t="shared" si="1"/>
        <v>108553.39880599476</v>
      </c>
      <c r="J9" s="1"/>
      <c r="K9" s="4">
        <f t="shared" si="2"/>
        <v>24.131445441420123</v>
      </c>
      <c r="L9" s="4">
        <f t="shared" si="5"/>
        <v>13.917109006787515</v>
      </c>
      <c r="M9" s="4">
        <f t="shared" si="6"/>
        <v>19.831213073449959</v>
      </c>
      <c r="N9" s="6">
        <f t="shared" si="3"/>
        <v>19.293255840552533</v>
      </c>
      <c r="O9" s="48">
        <f t="shared" si="4"/>
        <v>5.1283735909434087</v>
      </c>
    </row>
    <row r="10" spans="2:15">
      <c r="B10" s="43"/>
      <c r="C10" s="52">
        <v>25</v>
      </c>
      <c r="D10" s="46" t="s">
        <v>4</v>
      </c>
      <c r="E10" s="31">
        <v>383285</v>
      </c>
      <c r="F10" s="31">
        <v>222905</v>
      </c>
      <c r="G10" s="31">
        <v>156546</v>
      </c>
      <c r="H10" s="47">
        <f t="shared" si="0"/>
        <v>254245.33333333334</v>
      </c>
      <c r="I10" s="47">
        <f t="shared" si="1"/>
        <v>116573.17830587502</v>
      </c>
      <c r="J10" s="1"/>
      <c r="K10" s="4">
        <f t="shared" si="2"/>
        <v>18.227328842821301</v>
      </c>
      <c r="L10" s="4">
        <f t="shared" si="5"/>
        <v>9.3526037123423489</v>
      </c>
      <c r="M10" s="4">
        <f t="shared" si="6"/>
        <v>10.041391732044822</v>
      </c>
      <c r="N10" s="6">
        <f t="shared" si="3"/>
        <v>12.540441429069491</v>
      </c>
      <c r="O10" s="48">
        <f t="shared" si="4"/>
        <v>4.9370156548807884</v>
      </c>
    </row>
    <row r="11" spans="2:15">
      <c r="B11" s="43"/>
      <c r="C11" s="52">
        <v>50</v>
      </c>
      <c r="D11" s="46" t="s">
        <v>4</v>
      </c>
      <c r="E11" s="31">
        <v>289372</v>
      </c>
      <c r="F11" s="31">
        <v>140934</v>
      </c>
      <c r="G11" s="31">
        <v>111950</v>
      </c>
      <c r="H11" s="47">
        <f t="shared" si="0"/>
        <v>180752</v>
      </c>
      <c r="I11" s="47">
        <f t="shared" si="1"/>
        <v>95177.446719272732</v>
      </c>
      <c r="J11" s="1"/>
      <c r="K11" s="4">
        <f t="shared" si="2"/>
        <v>13.761244509711796</v>
      </c>
      <c r="L11" s="4">
        <f t="shared" si="5"/>
        <v>5.9132807769913489</v>
      </c>
      <c r="M11" s="4">
        <f t="shared" si="6"/>
        <v>7.180852940365245</v>
      </c>
      <c r="N11" s="6">
        <f t="shared" si="3"/>
        <v>8.9517927423561297</v>
      </c>
      <c r="O11" s="48">
        <f t="shared" si="4"/>
        <v>4.213051687818524</v>
      </c>
    </row>
    <row r="12" spans="2:15">
      <c r="B12" s="43"/>
      <c r="C12" s="52">
        <v>100</v>
      </c>
      <c r="D12" s="46" t="s">
        <v>4</v>
      </c>
      <c r="E12" s="31">
        <v>316056</v>
      </c>
      <c r="F12" s="31">
        <v>101055</v>
      </c>
      <c r="G12" s="31">
        <v>105151</v>
      </c>
      <c r="H12" s="47">
        <f t="shared" si="0"/>
        <v>174087.33333333334</v>
      </c>
      <c r="I12" s="47">
        <f t="shared" si="1"/>
        <v>122965.52785367669</v>
      </c>
      <c r="J12" s="1"/>
      <c r="K12" s="4">
        <f t="shared" si="2"/>
        <v>15.030216796239687</v>
      </c>
      <c r="L12" s="4">
        <f t="shared" si="5"/>
        <v>4.2400456165216394</v>
      </c>
      <c r="M12" s="4">
        <f t="shared" si="6"/>
        <v>6.744742005648467</v>
      </c>
      <c r="N12" s="6">
        <f t="shared" si="3"/>
        <v>8.6716681394699311</v>
      </c>
      <c r="O12" s="48">
        <f t="shared" si="4"/>
        <v>5.6472764910005591</v>
      </c>
    </row>
    <row r="13" spans="2:15">
      <c r="B13" s="43"/>
      <c r="C13" s="52">
        <v>175</v>
      </c>
      <c r="D13" s="46" t="s">
        <v>4</v>
      </c>
      <c r="E13" s="31">
        <v>191845</v>
      </c>
      <c r="F13" s="31">
        <v>114677</v>
      </c>
      <c r="G13" s="31">
        <v>98236</v>
      </c>
      <c r="H13" s="47">
        <f t="shared" si="0"/>
        <v>134919.33333333334</v>
      </c>
      <c r="I13" s="47">
        <f t="shared" si="1"/>
        <v>49979.748542117857</v>
      </c>
      <c r="J13" s="1"/>
      <c r="K13" s="4">
        <f t="shared" si="2"/>
        <v>9.1232944202122503</v>
      </c>
      <c r="L13" s="4">
        <f t="shared" si="5"/>
        <v>4.8115947866592652</v>
      </c>
      <c r="M13" s="4">
        <f t="shared" si="6"/>
        <v>6.301190437246273</v>
      </c>
      <c r="N13" s="6">
        <f t="shared" si="3"/>
        <v>6.7453598813725959</v>
      </c>
      <c r="O13" s="48">
        <f t="shared" si="4"/>
        <v>2.1898980121952856</v>
      </c>
    </row>
    <row r="14" spans="2:15">
      <c r="B14" s="43"/>
      <c r="C14" s="52">
        <v>250</v>
      </c>
      <c r="D14" s="46" t="s">
        <v>4</v>
      </c>
      <c r="E14" s="31">
        <v>186746</v>
      </c>
      <c r="F14" s="31">
        <v>117738</v>
      </c>
      <c r="G14" s="31">
        <v>77080</v>
      </c>
      <c r="H14" s="47">
        <f t="shared" si="0"/>
        <v>127188</v>
      </c>
      <c r="I14" s="47">
        <f t="shared" si="1"/>
        <v>55440.371246953247</v>
      </c>
      <c r="J14" s="1"/>
      <c r="K14" s="4">
        <f t="shared" si="2"/>
        <v>8.8808086726104776</v>
      </c>
      <c r="L14" s="4">
        <f t="shared" si="5"/>
        <v>4.9400276166248558</v>
      </c>
      <c r="M14" s="4">
        <f t="shared" si="6"/>
        <v>4.9441727971715332</v>
      </c>
      <c r="N14" s="6">
        <f t="shared" si="3"/>
        <v>6.2550030288022889</v>
      </c>
      <c r="O14" s="48">
        <f t="shared" si="4"/>
        <v>2.2740153374420409</v>
      </c>
    </row>
    <row r="15" spans="2:15">
      <c r="B15" s="43"/>
      <c r="C15" s="3"/>
      <c r="D15" s="1"/>
      <c r="E15" s="1"/>
      <c r="F15" s="1"/>
      <c r="G15" s="1"/>
      <c r="H15" s="47"/>
      <c r="I15" s="47"/>
      <c r="J15" s="1"/>
      <c r="K15" s="1"/>
      <c r="L15" s="1"/>
      <c r="M15" s="1"/>
      <c r="N15" s="6"/>
      <c r="O15" s="48"/>
    </row>
    <row r="16" spans="2:15" s="39" customFormat="1">
      <c r="B16" s="43" t="s">
        <v>47</v>
      </c>
      <c r="C16" s="3"/>
      <c r="D16" s="3"/>
      <c r="E16" s="208" t="s">
        <v>37</v>
      </c>
      <c r="F16" s="208"/>
      <c r="G16" s="208"/>
      <c r="H16" s="208"/>
      <c r="I16" s="208"/>
      <c r="J16" s="3"/>
      <c r="K16" s="208" t="s">
        <v>59</v>
      </c>
      <c r="L16" s="208"/>
      <c r="M16" s="208"/>
      <c r="N16" s="208"/>
      <c r="O16" s="209"/>
    </row>
    <row r="17" spans="2:15" s="39" customFormat="1">
      <c r="B17" s="43" t="s">
        <v>60</v>
      </c>
      <c r="C17" s="3" t="s">
        <v>50</v>
      </c>
      <c r="D17" s="3" t="s">
        <v>51</v>
      </c>
      <c r="E17" s="3" t="s">
        <v>52</v>
      </c>
      <c r="F17" s="3" t="s">
        <v>53</v>
      </c>
      <c r="G17" s="3" t="s">
        <v>54</v>
      </c>
      <c r="H17" s="10" t="s">
        <v>55</v>
      </c>
      <c r="I17" s="10" t="s">
        <v>40</v>
      </c>
      <c r="J17" s="3"/>
      <c r="K17" s="3" t="s">
        <v>52</v>
      </c>
      <c r="L17" s="3" t="s">
        <v>53</v>
      </c>
      <c r="M17" s="3" t="s">
        <v>54</v>
      </c>
      <c r="N17" s="10" t="s">
        <v>55</v>
      </c>
      <c r="O17" s="44" t="s">
        <v>40</v>
      </c>
    </row>
    <row r="18" spans="2:15">
      <c r="B18" s="43" t="s">
        <v>56</v>
      </c>
      <c r="C18" s="45">
        <v>0</v>
      </c>
      <c r="D18" s="46" t="s">
        <v>26</v>
      </c>
      <c r="E18" s="31">
        <v>2145963</v>
      </c>
      <c r="F18" s="31">
        <v>2040640</v>
      </c>
      <c r="G18" s="31">
        <v>1459384</v>
      </c>
      <c r="H18" s="47">
        <f t="shared" ref="H18:H27" si="7">AVERAGE(E18:G18)</f>
        <v>1881995.6666666667</v>
      </c>
      <c r="I18" s="47">
        <f>STDEV(E18:G18)</f>
        <v>369761.67890187458</v>
      </c>
      <c r="J18" s="1"/>
      <c r="K18" s="49">
        <f>E18/$H$18*100</f>
        <v>114.02592673344802</v>
      </c>
      <c r="L18" s="49">
        <f>F18/$H$18*100</f>
        <v>108.42958016020935</v>
      </c>
      <c r="M18" s="49">
        <f>G18/$H$18*100</f>
        <v>77.5444931063426</v>
      </c>
      <c r="N18" s="50">
        <f t="shared" ref="N18:N27" si="8">AVERAGE(K18:M18)</f>
        <v>100</v>
      </c>
      <c r="O18" s="51">
        <f t="shared" ref="O18:O27" si="9">STDEV(K18:M18)</f>
        <v>19.647318293606073</v>
      </c>
    </row>
    <row r="19" spans="2:15">
      <c r="B19" s="43"/>
      <c r="C19" s="45">
        <v>0</v>
      </c>
      <c r="D19" s="46" t="s">
        <v>4</v>
      </c>
      <c r="E19" s="31">
        <v>840058</v>
      </c>
      <c r="F19" s="31">
        <v>920477</v>
      </c>
      <c r="G19" s="31">
        <v>840114</v>
      </c>
      <c r="H19" s="47">
        <f t="shared" si="7"/>
        <v>866883</v>
      </c>
      <c r="I19" s="47">
        <f>STDEV(E19:G19)</f>
        <v>46413.773936192694</v>
      </c>
      <c r="J19" s="1"/>
      <c r="K19" s="4">
        <f t="shared" ref="K19:K27" si="10">E19/$E$18*100</f>
        <v>39.14596849992288</v>
      </c>
      <c r="L19" s="4">
        <f t="shared" ref="L19:L27" si="11">F19/$F$18*100</f>
        <v>45.107270268151169</v>
      </c>
      <c r="M19" s="4">
        <f t="shared" ref="M19:M27" si="12">G19/$G$18*100</f>
        <v>57.566343059811544</v>
      </c>
      <c r="N19" s="32">
        <f t="shared" si="8"/>
        <v>47.273193942628531</v>
      </c>
      <c r="O19" s="53">
        <f t="shared" si="9"/>
        <v>9.3992536275171634</v>
      </c>
    </row>
    <row r="20" spans="2:15">
      <c r="B20" s="43"/>
      <c r="C20" s="45" t="s">
        <v>57</v>
      </c>
      <c r="D20" s="46" t="s">
        <v>4</v>
      </c>
      <c r="E20" s="31">
        <v>1106715</v>
      </c>
      <c r="F20" s="31">
        <v>1199323</v>
      </c>
      <c r="G20" s="31">
        <v>1065712</v>
      </c>
      <c r="H20" s="47">
        <f t="shared" si="7"/>
        <v>1123916.6666666667</v>
      </c>
      <c r="I20" s="47">
        <f t="shared" ref="I20:I27" si="13">STDEV(E20:G20)</f>
        <v>68446.31350433224</v>
      </c>
      <c r="J20" s="1"/>
      <c r="K20" s="4">
        <f t="shared" si="10"/>
        <v>51.571951613331635</v>
      </c>
      <c r="L20" s="4">
        <f t="shared" si="11"/>
        <v>58.771904892582718</v>
      </c>
      <c r="M20" s="4">
        <f t="shared" si="12"/>
        <v>73.024783059153734</v>
      </c>
      <c r="N20" s="32">
        <f t="shared" si="8"/>
        <v>61.122879855022688</v>
      </c>
      <c r="O20" s="53">
        <f t="shared" si="9"/>
        <v>10.917935093974032</v>
      </c>
    </row>
    <row r="21" spans="2:15">
      <c r="B21" s="43"/>
      <c r="C21" s="52">
        <v>5</v>
      </c>
      <c r="D21" s="46" t="s">
        <v>4</v>
      </c>
      <c r="E21" s="31">
        <v>1490178</v>
      </c>
      <c r="F21" s="31">
        <v>1596095</v>
      </c>
      <c r="G21" s="31">
        <v>1216378</v>
      </c>
      <c r="H21" s="47">
        <f t="shared" si="7"/>
        <v>1434217</v>
      </c>
      <c r="I21" s="47">
        <f t="shared" si="13"/>
        <v>195946.35787122964</v>
      </c>
      <c r="J21" s="1"/>
      <c r="K21" s="4">
        <f t="shared" si="10"/>
        <v>69.440992225867831</v>
      </c>
      <c r="L21" s="4">
        <f t="shared" si="11"/>
        <v>78.215412811666923</v>
      </c>
      <c r="M21" s="4">
        <f t="shared" si="12"/>
        <v>83.348727956452862</v>
      </c>
      <c r="N21" s="32">
        <f t="shared" si="8"/>
        <v>77.001710997995872</v>
      </c>
      <c r="O21" s="53">
        <f t="shared" si="9"/>
        <v>7.0328573394694418</v>
      </c>
    </row>
    <row r="22" spans="2:15">
      <c r="B22" s="43"/>
      <c r="C22" s="45" t="s">
        <v>58</v>
      </c>
      <c r="D22" s="46" t="s">
        <v>4</v>
      </c>
      <c r="E22" s="31">
        <v>1697679</v>
      </c>
      <c r="F22" s="31">
        <v>1772528</v>
      </c>
      <c r="G22" s="31">
        <v>1599816</v>
      </c>
      <c r="H22" s="47">
        <f t="shared" si="7"/>
        <v>1690007.6666666667</v>
      </c>
      <c r="I22" s="47">
        <f t="shared" si="13"/>
        <v>86611.175678045925</v>
      </c>
      <c r="J22" s="1"/>
      <c r="K22" s="4">
        <f t="shared" si="10"/>
        <v>79.110357447914993</v>
      </c>
      <c r="L22" s="4">
        <f t="shared" si="11"/>
        <v>86.86137682295751</v>
      </c>
      <c r="M22" s="4">
        <f t="shared" si="12"/>
        <v>109.62269012131145</v>
      </c>
      <c r="N22" s="32">
        <f t="shared" si="8"/>
        <v>91.86480813072798</v>
      </c>
      <c r="O22" s="53">
        <f t="shared" si="9"/>
        <v>15.859582432450294</v>
      </c>
    </row>
    <row r="23" spans="2:15">
      <c r="B23" s="43"/>
      <c r="C23" s="52">
        <v>25</v>
      </c>
      <c r="D23" s="46" t="s">
        <v>4</v>
      </c>
      <c r="E23" s="31">
        <v>1749369</v>
      </c>
      <c r="F23" s="31">
        <v>1795269</v>
      </c>
      <c r="G23" s="31">
        <v>1645037</v>
      </c>
      <c r="H23" s="47">
        <f t="shared" si="7"/>
        <v>1729891.6666666667</v>
      </c>
      <c r="I23" s="47">
        <f t="shared" si="13"/>
        <v>76986.611442076945</v>
      </c>
      <c r="J23" s="1"/>
      <c r="K23" s="4">
        <f t="shared" si="10"/>
        <v>81.519066265354994</v>
      </c>
      <c r="L23" s="4">
        <f t="shared" si="11"/>
        <v>87.975782107574091</v>
      </c>
      <c r="M23" s="4">
        <f t="shared" si="12"/>
        <v>112.72132625820208</v>
      </c>
      <c r="N23" s="32">
        <f t="shared" si="8"/>
        <v>94.072058210377051</v>
      </c>
      <c r="O23" s="53">
        <f t="shared" si="9"/>
        <v>16.470236607484278</v>
      </c>
    </row>
    <row r="24" spans="2:15">
      <c r="B24" s="43"/>
      <c r="C24" s="52">
        <v>50</v>
      </c>
      <c r="D24" s="46" t="s">
        <v>4</v>
      </c>
      <c r="E24" s="31">
        <v>1792917</v>
      </c>
      <c r="F24" s="31">
        <v>1890092</v>
      </c>
      <c r="G24" s="31">
        <v>1622327</v>
      </c>
      <c r="H24" s="47">
        <f t="shared" si="7"/>
        <v>1768445.3333333333</v>
      </c>
      <c r="I24" s="47">
        <f t="shared" si="13"/>
        <v>135549.5136779669</v>
      </c>
      <c r="J24" s="1"/>
      <c r="K24" s="4">
        <f t="shared" si="10"/>
        <v>83.548364999769333</v>
      </c>
      <c r="L24" s="4">
        <f t="shared" si="11"/>
        <v>92.622510584914536</v>
      </c>
      <c r="M24" s="4">
        <f t="shared" si="12"/>
        <v>111.16519024465117</v>
      </c>
      <c r="N24" s="32">
        <f t="shared" si="8"/>
        <v>95.778688609778342</v>
      </c>
      <c r="O24" s="53">
        <f t="shared" si="9"/>
        <v>14.07634021843252</v>
      </c>
    </row>
    <row r="25" spans="2:15">
      <c r="B25" s="43"/>
      <c r="C25" s="52">
        <v>100</v>
      </c>
      <c r="D25" s="46" t="s">
        <v>4</v>
      </c>
      <c r="E25" s="31">
        <v>1698904</v>
      </c>
      <c r="F25" s="31">
        <v>1728476</v>
      </c>
      <c r="G25" s="31">
        <v>1605119</v>
      </c>
      <c r="H25" s="47">
        <f t="shared" si="7"/>
        <v>1677499.6666666667</v>
      </c>
      <c r="I25" s="47">
        <f t="shared" si="13"/>
        <v>64403.776879413934</v>
      </c>
      <c r="J25" s="1"/>
      <c r="K25" s="4">
        <f t="shared" si="10"/>
        <v>79.167441377134651</v>
      </c>
      <c r="L25" s="4">
        <f t="shared" si="11"/>
        <v>84.702642308295438</v>
      </c>
      <c r="M25" s="4">
        <f t="shared" si="12"/>
        <v>109.9860626127188</v>
      </c>
      <c r="N25" s="32">
        <f t="shared" si="8"/>
        <v>91.285382099382957</v>
      </c>
      <c r="O25" s="53">
        <f>STDEV(K25:M25)</f>
        <v>16.430039594702013</v>
      </c>
    </row>
    <row r="26" spans="2:15">
      <c r="B26" s="43"/>
      <c r="C26" s="52">
        <v>175</v>
      </c>
      <c r="D26" s="46" t="s">
        <v>4</v>
      </c>
      <c r="E26" s="31">
        <v>1699333</v>
      </c>
      <c r="F26" s="31">
        <v>1674840</v>
      </c>
      <c r="G26" s="31">
        <v>1508715</v>
      </c>
      <c r="H26" s="47">
        <f t="shared" si="7"/>
        <v>1627629.3333333333</v>
      </c>
      <c r="I26" s="47">
        <f t="shared" si="13"/>
        <v>103708.44115274964</v>
      </c>
      <c r="J26" s="1"/>
      <c r="K26" s="4">
        <f t="shared" si="10"/>
        <v>79.187432402143003</v>
      </c>
      <c r="L26" s="4">
        <f t="shared" si="11"/>
        <v>82.074251215305011</v>
      </c>
      <c r="M26" s="4">
        <f t="shared" si="12"/>
        <v>103.38026180909206</v>
      </c>
      <c r="N26" s="32">
        <f t="shared" si="8"/>
        <v>88.213981808846697</v>
      </c>
      <c r="O26" s="53">
        <f t="shared" si="9"/>
        <v>13.213457817671724</v>
      </c>
    </row>
    <row r="27" spans="2:15" ht="16" thickBot="1">
      <c r="B27" s="54"/>
      <c r="C27" s="55">
        <v>250</v>
      </c>
      <c r="D27" s="56" t="s">
        <v>4</v>
      </c>
      <c r="E27" s="57">
        <v>1673389</v>
      </c>
      <c r="F27" s="57">
        <v>1598035</v>
      </c>
      <c r="G27" s="57">
        <v>1383709</v>
      </c>
      <c r="H27" s="58">
        <f t="shared" si="7"/>
        <v>1551711</v>
      </c>
      <c r="I27" s="58">
        <f t="shared" si="13"/>
        <v>150293.24779244076</v>
      </c>
      <c r="J27" s="59"/>
      <c r="K27" s="60">
        <f t="shared" si="10"/>
        <v>77.978464679959529</v>
      </c>
      <c r="L27" s="60">
        <f t="shared" si="11"/>
        <v>78.310481025560605</v>
      </c>
      <c r="M27" s="60">
        <f t="shared" si="12"/>
        <v>94.814593006364333</v>
      </c>
      <c r="N27" s="61">
        <f t="shared" si="8"/>
        <v>83.701179570628156</v>
      </c>
      <c r="O27" s="62">
        <f t="shared" si="9"/>
        <v>9.6259299477316791</v>
      </c>
    </row>
    <row r="30" spans="2:15" ht="16" thickBot="1"/>
    <row r="31" spans="2:15" s="39" customFormat="1">
      <c r="B31" s="41" t="s">
        <v>61</v>
      </c>
      <c r="C31" s="42"/>
      <c r="D31" s="42"/>
      <c r="E31" s="210" t="s">
        <v>37</v>
      </c>
      <c r="F31" s="210"/>
      <c r="G31" s="210"/>
      <c r="H31" s="210"/>
      <c r="I31" s="210"/>
      <c r="J31" s="42"/>
      <c r="K31" s="210" t="s">
        <v>48</v>
      </c>
      <c r="L31" s="210"/>
      <c r="M31" s="210"/>
      <c r="N31" s="210"/>
      <c r="O31" s="211"/>
    </row>
    <row r="32" spans="2:15" s="39" customFormat="1">
      <c r="B32" s="43" t="s">
        <v>49</v>
      </c>
      <c r="C32" s="3" t="s">
        <v>50</v>
      </c>
      <c r="D32" s="3" t="s">
        <v>51</v>
      </c>
      <c r="E32" s="3" t="s">
        <v>52</v>
      </c>
      <c r="F32" s="3" t="s">
        <v>53</v>
      </c>
      <c r="G32" s="3" t="s">
        <v>54</v>
      </c>
      <c r="H32" s="10" t="s">
        <v>55</v>
      </c>
      <c r="I32" s="10" t="s">
        <v>40</v>
      </c>
      <c r="J32" s="3"/>
      <c r="K32" s="3" t="s">
        <v>52</v>
      </c>
      <c r="L32" s="3" t="s">
        <v>53</v>
      </c>
      <c r="M32" s="3" t="s">
        <v>54</v>
      </c>
      <c r="N32" s="10" t="s">
        <v>55</v>
      </c>
      <c r="O32" s="44" t="s">
        <v>40</v>
      </c>
    </row>
    <row r="33" spans="2:17">
      <c r="B33" s="43" t="s">
        <v>56</v>
      </c>
      <c r="C33" s="45">
        <v>0</v>
      </c>
      <c r="D33" s="46" t="s">
        <v>26</v>
      </c>
      <c r="E33" s="31">
        <v>53683</v>
      </c>
      <c r="F33" s="31">
        <v>43649</v>
      </c>
      <c r="G33" s="31">
        <v>39497</v>
      </c>
      <c r="H33" s="47">
        <f t="shared" ref="H33:H42" si="14">AVERAGE(E33:G33)</f>
        <v>45609.666666666664</v>
      </c>
      <c r="I33" s="47">
        <f t="shared" ref="I33" si="15">STDEV(E33:G33)</f>
        <v>7293.4086224023877</v>
      </c>
      <c r="J33" s="1"/>
      <c r="K33" s="4">
        <f>E33/$E$34*100</f>
        <v>2.0596410792560689</v>
      </c>
      <c r="L33" s="4">
        <f>F33/$F$34*100</f>
        <v>2.2333240041525939</v>
      </c>
      <c r="M33" s="4">
        <f>G33/$G$34*100</f>
        <v>2.5147634191919672</v>
      </c>
      <c r="N33" s="6">
        <f t="shared" ref="N33:N42" si="16">AVERAGE(K33:M33)</f>
        <v>2.26924283420021</v>
      </c>
      <c r="O33" s="48">
        <f t="shared" ref="O33:O42" si="17">STDEV(K33:M33)</f>
        <v>0.22967739950019897</v>
      </c>
    </row>
    <row r="34" spans="2:17">
      <c r="B34" s="43"/>
      <c r="C34" s="45">
        <v>0</v>
      </c>
      <c r="D34" s="46" t="s">
        <v>4</v>
      </c>
      <c r="E34" s="31">
        <v>2606425</v>
      </c>
      <c r="F34" s="31">
        <v>1954441</v>
      </c>
      <c r="G34" s="31">
        <v>1570605</v>
      </c>
      <c r="H34" s="47">
        <f t="shared" si="14"/>
        <v>2043823.6666666667</v>
      </c>
      <c r="I34" s="47">
        <f>STDEV(E34:G34)</f>
        <v>523662.78646217834</v>
      </c>
      <c r="J34" s="1"/>
      <c r="K34" s="49">
        <f>E34/$H$34*100</f>
        <v>127.5269017826228</v>
      </c>
      <c r="L34" s="49">
        <f t="shared" ref="L34:M34" si="18">F34/$H$34*100</f>
        <v>95.626693822738446</v>
      </c>
      <c r="M34" s="49">
        <f t="shared" si="18"/>
        <v>76.846404394638739</v>
      </c>
      <c r="N34" s="50">
        <f t="shared" si="16"/>
        <v>100</v>
      </c>
      <c r="O34" s="51">
        <f t="shared" si="17"/>
        <v>25.621720454790285</v>
      </c>
    </row>
    <row r="35" spans="2:17">
      <c r="B35" s="43"/>
      <c r="C35" s="45" t="s">
        <v>57</v>
      </c>
      <c r="D35" s="46" t="s">
        <v>4</v>
      </c>
      <c r="E35" s="31">
        <v>2768408</v>
      </c>
      <c r="F35" s="31">
        <v>1859467</v>
      </c>
      <c r="G35" s="31">
        <v>1637692</v>
      </c>
      <c r="H35" s="47">
        <f t="shared" si="14"/>
        <v>2088522.3333333333</v>
      </c>
      <c r="I35" s="47">
        <f t="shared" ref="I35:I42" si="19">STDEV(E35:G35)</f>
        <v>599148.91926826758</v>
      </c>
      <c r="J35" s="1"/>
      <c r="K35" s="4">
        <f t="shared" ref="K35:K42" si="20">E35/$E$34*100</f>
        <v>106.21475776206873</v>
      </c>
      <c r="L35" s="4">
        <f t="shared" ref="L35:L42" si="21">F35/$F$34*100</f>
        <v>95.140605421192049</v>
      </c>
      <c r="M35" s="4">
        <f t="shared" ref="M35:M42" si="22">G35/$G$34*100</f>
        <v>104.27141133512245</v>
      </c>
      <c r="N35" s="6">
        <f t="shared" si="16"/>
        <v>101.87559150612775</v>
      </c>
      <c r="O35" s="48">
        <f t="shared" si="17"/>
        <v>5.9130514125102343</v>
      </c>
    </row>
    <row r="36" spans="2:17">
      <c r="B36" s="43"/>
      <c r="C36" s="52">
        <v>5</v>
      </c>
      <c r="D36" s="46" t="s">
        <v>4</v>
      </c>
      <c r="E36" s="31">
        <v>2758220</v>
      </c>
      <c r="F36" s="31">
        <v>1654291</v>
      </c>
      <c r="G36" s="31">
        <v>1751462</v>
      </c>
      <c r="H36" s="47">
        <f t="shared" si="14"/>
        <v>2054657.6666666667</v>
      </c>
      <c r="I36" s="47">
        <f t="shared" si="19"/>
        <v>611236.87591173116</v>
      </c>
      <c r="J36" s="1"/>
      <c r="K36" s="4">
        <f t="shared" si="20"/>
        <v>105.82387753340304</v>
      </c>
      <c r="L36" s="4">
        <f t="shared" si="21"/>
        <v>84.642667647680341</v>
      </c>
      <c r="M36" s="4">
        <f t="shared" si="22"/>
        <v>111.51511678620658</v>
      </c>
      <c r="N36" s="6">
        <f t="shared" si="16"/>
        <v>100.66055398909664</v>
      </c>
      <c r="O36" s="48">
        <f t="shared" si="17"/>
        <v>14.16075786083004</v>
      </c>
    </row>
    <row r="37" spans="2:17">
      <c r="B37" s="43"/>
      <c r="C37" s="45" t="s">
        <v>58</v>
      </c>
      <c r="D37" s="46" t="s">
        <v>4</v>
      </c>
      <c r="E37" s="31">
        <v>2684203</v>
      </c>
      <c r="F37" s="31">
        <v>1555814</v>
      </c>
      <c r="G37" s="31">
        <v>1659453</v>
      </c>
      <c r="H37" s="47">
        <f t="shared" si="14"/>
        <v>1966490</v>
      </c>
      <c r="I37" s="47">
        <f t="shared" si="19"/>
        <v>623714.0557635366</v>
      </c>
      <c r="J37" s="1"/>
      <c r="K37" s="4">
        <f t="shared" si="20"/>
        <v>102.98408739940723</v>
      </c>
      <c r="L37" s="4">
        <f t="shared" si="21"/>
        <v>79.604040234522301</v>
      </c>
      <c r="M37" s="4">
        <f t="shared" si="22"/>
        <v>105.65692838110155</v>
      </c>
      <c r="N37" s="6">
        <f t="shared" si="16"/>
        <v>96.081685338343689</v>
      </c>
      <c r="O37" s="48">
        <f t="shared" si="17"/>
        <v>14.33250190490044</v>
      </c>
    </row>
    <row r="38" spans="2:17">
      <c r="B38" s="43"/>
      <c r="C38" s="52">
        <v>25</v>
      </c>
      <c r="D38" s="46" t="s">
        <v>4</v>
      </c>
      <c r="E38" s="31">
        <v>2520255</v>
      </c>
      <c r="F38" s="31">
        <v>1685100</v>
      </c>
      <c r="G38" s="31">
        <v>1646879</v>
      </c>
      <c r="H38" s="47">
        <f t="shared" si="14"/>
        <v>1950744.6666666667</v>
      </c>
      <c r="I38" s="47">
        <f t="shared" si="19"/>
        <v>493580.51626895991</v>
      </c>
      <c r="J38" s="1"/>
      <c r="K38" s="4">
        <f t="shared" si="20"/>
        <v>96.693939016085253</v>
      </c>
      <c r="L38" s="4">
        <f t="shared" si="21"/>
        <v>86.219026309824656</v>
      </c>
      <c r="M38" s="4">
        <f t="shared" si="22"/>
        <v>104.85634516635309</v>
      </c>
      <c r="N38" s="6">
        <f t="shared" si="16"/>
        <v>95.923103497420996</v>
      </c>
      <c r="O38" s="48">
        <f t="shared" si="17"/>
        <v>9.3425400233343083</v>
      </c>
    </row>
    <row r="39" spans="2:17">
      <c r="B39" s="43"/>
      <c r="C39" s="52">
        <v>50</v>
      </c>
      <c r="D39" s="46" t="s">
        <v>4</v>
      </c>
      <c r="E39" s="31">
        <v>2778887</v>
      </c>
      <c r="F39" s="31">
        <v>1613968</v>
      </c>
      <c r="G39" s="31">
        <v>1647413</v>
      </c>
      <c r="H39" s="47">
        <f t="shared" si="14"/>
        <v>2013422.6666666667</v>
      </c>
      <c r="I39" s="47">
        <f t="shared" si="19"/>
        <v>663122.44435724919</v>
      </c>
      <c r="J39" s="1"/>
      <c r="K39" s="4">
        <f t="shared" si="20"/>
        <v>106.61680270869103</v>
      </c>
      <c r="L39" s="4">
        <f t="shared" si="21"/>
        <v>82.57952017993891</v>
      </c>
      <c r="M39" s="4">
        <f t="shared" si="22"/>
        <v>104.89034480343562</v>
      </c>
      <c r="N39" s="6">
        <f t="shared" si="16"/>
        <v>98.028889230688534</v>
      </c>
      <c r="O39" s="48">
        <f t="shared" si="17"/>
        <v>13.407364292594735</v>
      </c>
    </row>
    <row r="40" spans="2:17">
      <c r="B40" s="43"/>
      <c r="C40" s="52">
        <v>100</v>
      </c>
      <c r="D40" s="46" t="s">
        <v>4</v>
      </c>
      <c r="E40" s="31">
        <v>2582508</v>
      </c>
      <c r="F40" s="31">
        <v>1601355</v>
      </c>
      <c r="G40" s="31">
        <v>1586064</v>
      </c>
      <c r="H40" s="47">
        <f t="shared" si="14"/>
        <v>1923309</v>
      </c>
      <c r="I40" s="47">
        <f t="shared" si="19"/>
        <v>570934.2736874359</v>
      </c>
      <c r="J40" s="1"/>
      <c r="K40" s="4">
        <f t="shared" si="20"/>
        <v>99.082382957499263</v>
      </c>
      <c r="L40" s="4">
        <f t="shared" si="21"/>
        <v>81.934169412123467</v>
      </c>
      <c r="M40" s="4">
        <f t="shared" si="22"/>
        <v>100.98427039261941</v>
      </c>
      <c r="N40" s="6">
        <f t="shared" si="16"/>
        <v>94.000274254080708</v>
      </c>
      <c r="O40" s="48">
        <f t="shared" si="17"/>
        <v>10.492733604585366</v>
      </c>
    </row>
    <row r="41" spans="2:17">
      <c r="B41" s="43"/>
      <c r="C41" s="52">
        <v>175</v>
      </c>
      <c r="D41" s="46" t="s">
        <v>4</v>
      </c>
      <c r="E41" s="31">
        <v>2311306</v>
      </c>
      <c r="F41" s="31">
        <v>1474786</v>
      </c>
      <c r="G41" s="31">
        <v>1574026</v>
      </c>
      <c r="H41" s="47">
        <f t="shared" si="14"/>
        <v>1786706</v>
      </c>
      <c r="I41" s="47">
        <f t="shared" si="19"/>
        <v>457018.6149381664</v>
      </c>
      <c r="J41" s="1"/>
      <c r="K41" s="4">
        <f t="shared" si="20"/>
        <v>88.677249489242925</v>
      </c>
      <c r="L41" s="4">
        <f t="shared" si="21"/>
        <v>75.458200068459462</v>
      </c>
      <c r="M41" s="4">
        <f t="shared" si="22"/>
        <v>100.21781415441819</v>
      </c>
      <c r="N41" s="6">
        <f t="shared" si="16"/>
        <v>88.11775457070685</v>
      </c>
      <c r="O41" s="48">
        <f t="shared" si="17"/>
        <v>12.389285626875527</v>
      </c>
    </row>
    <row r="42" spans="2:17">
      <c r="B42" s="43"/>
      <c r="C42" s="52">
        <v>250</v>
      </c>
      <c r="D42" s="46" t="s">
        <v>4</v>
      </c>
      <c r="E42" s="31">
        <v>2340422</v>
      </c>
      <c r="F42" s="31">
        <v>1482364</v>
      </c>
      <c r="G42" s="31">
        <v>1606627</v>
      </c>
      <c r="H42" s="47">
        <f t="shared" si="14"/>
        <v>1809804.3333333333</v>
      </c>
      <c r="I42" s="47">
        <f t="shared" si="19"/>
        <v>463709.66609111463</v>
      </c>
      <c r="J42" s="1"/>
      <c r="K42" s="4">
        <f t="shared" si="20"/>
        <v>89.794335152555703</v>
      </c>
      <c r="L42" s="4">
        <f t="shared" si="21"/>
        <v>75.845932417504542</v>
      </c>
      <c r="M42" s="4">
        <f t="shared" si="22"/>
        <v>102.29351109922608</v>
      </c>
      <c r="N42" s="6">
        <f t="shared" si="16"/>
        <v>89.311259556428766</v>
      </c>
      <c r="O42" s="48">
        <f t="shared" si="17"/>
        <v>13.230405362465023</v>
      </c>
    </row>
    <row r="43" spans="2:17">
      <c r="B43" s="43"/>
      <c r="C43" s="3"/>
      <c r="D43" s="1"/>
      <c r="E43" s="1"/>
      <c r="F43" s="1"/>
      <c r="G43" s="1"/>
      <c r="H43" s="47"/>
      <c r="I43" s="47"/>
      <c r="J43" s="1"/>
      <c r="K43" s="1"/>
      <c r="L43" s="1"/>
      <c r="M43" s="1"/>
      <c r="N43" s="6"/>
      <c r="O43" s="48"/>
      <c r="Q43" s="182"/>
    </row>
    <row r="44" spans="2:17">
      <c r="B44" s="43" t="s">
        <v>61</v>
      </c>
      <c r="C44" s="3"/>
      <c r="D44" s="3"/>
      <c r="E44" s="208" t="s">
        <v>37</v>
      </c>
      <c r="F44" s="208"/>
      <c r="G44" s="208"/>
      <c r="H44" s="208"/>
      <c r="I44" s="208"/>
      <c r="J44" s="3"/>
      <c r="K44" s="208" t="s">
        <v>59</v>
      </c>
      <c r="L44" s="208"/>
      <c r="M44" s="208"/>
      <c r="N44" s="208"/>
      <c r="O44" s="209"/>
    </row>
    <row r="45" spans="2:17">
      <c r="B45" s="43" t="s">
        <v>60</v>
      </c>
      <c r="C45" s="3" t="s">
        <v>50</v>
      </c>
      <c r="D45" s="3" t="s">
        <v>51</v>
      </c>
      <c r="E45" s="3" t="s">
        <v>52</v>
      </c>
      <c r="F45" s="3" t="s">
        <v>53</v>
      </c>
      <c r="G45" s="3" t="s">
        <v>54</v>
      </c>
      <c r="H45" s="10" t="s">
        <v>55</v>
      </c>
      <c r="I45" s="10" t="s">
        <v>40</v>
      </c>
      <c r="J45" s="3"/>
      <c r="K45" s="3" t="s">
        <v>52</v>
      </c>
      <c r="L45" s="3" t="s">
        <v>53</v>
      </c>
      <c r="M45" s="3" t="s">
        <v>54</v>
      </c>
      <c r="N45" s="10" t="s">
        <v>55</v>
      </c>
      <c r="O45" s="44" t="s">
        <v>40</v>
      </c>
    </row>
    <row r="46" spans="2:17">
      <c r="B46" s="43" t="s">
        <v>56</v>
      </c>
      <c r="C46" s="45">
        <v>0</v>
      </c>
      <c r="D46" s="46" t="s">
        <v>26</v>
      </c>
      <c r="E46" s="31">
        <v>2235856</v>
      </c>
      <c r="F46" s="31">
        <v>1993372</v>
      </c>
      <c r="G46" s="31">
        <v>2269947</v>
      </c>
      <c r="H46" s="47">
        <f t="shared" ref="H46:H55" si="23">AVERAGE(E46:G46)</f>
        <v>2166391.6666666665</v>
      </c>
      <c r="I46" s="47">
        <f t="shared" ref="I46" si="24">STDEV(E46:G46)</f>
        <v>150805.84491435779</v>
      </c>
      <c r="J46" s="4"/>
      <c r="K46" s="49">
        <f>E46/$H$46*100</f>
        <v>103.20645312674301</v>
      </c>
      <c r="L46" s="49">
        <f>F46/$H$46*100</f>
        <v>92.013463247258315</v>
      </c>
      <c r="M46" s="49">
        <f>G46/$H$46*100</f>
        <v>104.78008362599869</v>
      </c>
      <c r="N46" s="50">
        <f t="shared" ref="N46:N55" si="25">AVERAGE(K46:M46)</f>
        <v>100</v>
      </c>
      <c r="O46" s="51">
        <f>STDEV(K46:M46)</f>
        <v>6.961153296273344</v>
      </c>
    </row>
    <row r="47" spans="2:17">
      <c r="B47" s="43"/>
      <c r="C47" s="45">
        <v>0</v>
      </c>
      <c r="D47" s="46" t="s">
        <v>4</v>
      </c>
      <c r="E47" s="31">
        <v>1002344</v>
      </c>
      <c r="F47" s="31">
        <v>957826</v>
      </c>
      <c r="G47" s="31">
        <v>1209071</v>
      </c>
      <c r="H47" s="47">
        <f t="shared" si="23"/>
        <v>1056413.6666666667</v>
      </c>
      <c r="I47" s="47">
        <f>STDEV(E47:G47)</f>
        <v>134065.87614427935</v>
      </c>
      <c r="J47" s="1"/>
      <c r="K47" s="4">
        <f t="shared" ref="K47:K55" si="26">E47/$E$46*100</f>
        <v>44.830436307168256</v>
      </c>
      <c r="L47" s="4">
        <f t="shared" ref="L47:L55" si="27">F47/$F$46*100</f>
        <v>48.050539487862778</v>
      </c>
      <c r="M47" s="4">
        <f t="shared" ref="M47:M55" si="28">G47/$G$46*100</f>
        <v>53.264283263001303</v>
      </c>
      <c r="N47" s="32">
        <f t="shared" si="25"/>
        <v>48.715086352677446</v>
      </c>
      <c r="O47" s="53">
        <f t="shared" ref="O47:O52" si="29">STDEV(K47:M47)</f>
        <v>4.2560146287641967</v>
      </c>
    </row>
    <row r="48" spans="2:17">
      <c r="B48" s="43"/>
      <c r="C48" s="45" t="s">
        <v>57</v>
      </c>
      <c r="D48" s="46" t="s">
        <v>4</v>
      </c>
      <c r="E48" s="31">
        <v>1169692</v>
      </c>
      <c r="F48" s="31">
        <v>989086</v>
      </c>
      <c r="G48" s="31">
        <v>1327206</v>
      </c>
      <c r="H48" s="47">
        <f t="shared" si="23"/>
        <v>1161994.6666666667</v>
      </c>
      <c r="I48" s="47">
        <f t="shared" ref="I48:I55" si="30">STDEV(E48:G48)</f>
        <v>169191.37184068593</v>
      </c>
      <c r="J48" s="1"/>
      <c r="K48" s="4">
        <f t="shared" si="26"/>
        <v>52.315175932618196</v>
      </c>
      <c r="L48" s="4">
        <f t="shared" si="27"/>
        <v>49.618736492736929</v>
      </c>
      <c r="M48" s="4">
        <f t="shared" si="28"/>
        <v>58.468589795268343</v>
      </c>
      <c r="N48" s="32">
        <f t="shared" si="25"/>
        <v>53.467500740207818</v>
      </c>
      <c r="O48" s="53">
        <f t="shared" si="29"/>
        <v>4.5360627438034191</v>
      </c>
    </row>
    <row r="49" spans="2:15">
      <c r="B49" s="43"/>
      <c r="C49" s="52">
        <v>5</v>
      </c>
      <c r="D49" s="46" t="s">
        <v>4</v>
      </c>
      <c r="E49" s="31">
        <v>1152446</v>
      </c>
      <c r="F49" s="31">
        <v>1065910</v>
      </c>
      <c r="G49" s="31">
        <v>1227933</v>
      </c>
      <c r="H49" s="47">
        <f t="shared" si="23"/>
        <v>1148763</v>
      </c>
      <c r="I49" s="47">
        <f t="shared" si="30"/>
        <v>81074.26533123813</v>
      </c>
      <c r="J49" s="1"/>
      <c r="K49" s="4">
        <f t="shared" si="26"/>
        <v>51.543838243607823</v>
      </c>
      <c r="L49" s="4">
        <f t="shared" si="27"/>
        <v>53.472708556155105</v>
      </c>
      <c r="M49" s="4">
        <f t="shared" si="28"/>
        <v>54.095227774040545</v>
      </c>
      <c r="N49" s="32">
        <f t="shared" si="25"/>
        <v>53.037258191267824</v>
      </c>
      <c r="O49" s="53">
        <f t="shared" si="29"/>
        <v>1.3302668526317476</v>
      </c>
    </row>
    <row r="50" spans="2:15">
      <c r="B50" s="43"/>
      <c r="C50" s="45" t="s">
        <v>58</v>
      </c>
      <c r="D50" s="46" t="s">
        <v>4</v>
      </c>
      <c r="E50" s="31">
        <v>1240024</v>
      </c>
      <c r="F50" s="31">
        <v>1066263</v>
      </c>
      <c r="G50" s="31">
        <v>1284243</v>
      </c>
      <c r="H50" s="47">
        <f t="shared" si="23"/>
        <v>1196843.3333333333</v>
      </c>
      <c r="I50" s="47">
        <f t="shared" si="30"/>
        <v>115226.93947308214</v>
      </c>
      <c r="J50" s="1"/>
      <c r="K50" s="4">
        <f t="shared" si="26"/>
        <v>55.46081679678835</v>
      </c>
      <c r="L50" s="4">
        <f t="shared" si="27"/>
        <v>53.490417242742453</v>
      </c>
      <c r="M50" s="4">
        <f t="shared" si="28"/>
        <v>56.575902432964298</v>
      </c>
      <c r="N50" s="32">
        <f t="shared" si="25"/>
        <v>55.175712157498367</v>
      </c>
      <c r="O50" s="53">
        <f t="shared" si="29"/>
        <v>1.5623758210744585</v>
      </c>
    </row>
    <row r="51" spans="2:15">
      <c r="B51" s="43"/>
      <c r="C51" s="52">
        <v>25</v>
      </c>
      <c r="D51" s="46" t="s">
        <v>4</v>
      </c>
      <c r="E51" s="31">
        <v>1176153</v>
      </c>
      <c r="F51" s="31">
        <v>973011</v>
      </c>
      <c r="G51" s="31">
        <v>1260492</v>
      </c>
      <c r="H51" s="47">
        <f t="shared" si="23"/>
        <v>1136552</v>
      </c>
      <c r="I51" s="47">
        <f t="shared" si="30"/>
        <v>147775.20340368338</v>
      </c>
      <c r="J51" s="1"/>
      <c r="K51" s="4">
        <f t="shared" si="26"/>
        <v>52.604148031000207</v>
      </c>
      <c r="L51" s="4">
        <f t="shared" si="27"/>
        <v>48.812314008624583</v>
      </c>
      <c r="M51" s="4">
        <f t="shared" si="28"/>
        <v>55.529578443901997</v>
      </c>
      <c r="N51" s="32">
        <f t="shared" si="25"/>
        <v>52.315346827842262</v>
      </c>
      <c r="O51" s="53">
        <f t="shared" si="29"/>
        <v>3.3679318542051599</v>
      </c>
    </row>
    <row r="52" spans="2:15">
      <c r="B52" s="43"/>
      <c r="C52" s="52">
        <v>50</v>
      </c>
      <c r="D52" s="46" t="s">
        <v>4</v>
      </c>
      <c r="E52" s="31">
        <v>1111044</v>
      </c>
      <c r="F52" s="31">
        <v>987616</v>
      </c>
      <c r="G52" s="31">
        <v>1224869</v>
      </c>
      <c r="H52" s="47">
        <f t="shared" si="23"/>
        <v>1107843</v>
      </c>
      <c r="I52" s="47">
        <f t="shared" si="30"/>
        <v>118658.88632125282</v>
      </c>
      <c r="J52" s="1"/>
      <c r="K52" s="4">
        <f t="shared" si="26"/>
        <v>49.692108973028674</v>
      </c>
      <c r="L52" s="4">
        <f t="shared" si="27"/>
        <v>49.544992103832101</v>
      </c>
      <c r="M52" s="4">
        <f t="shared" si="28"/>
        <v>53.960246648930564</v>
      </c>
      <c r="N52" s="32">
        <f t="shared" si="25"/>
        <v>51.065782575263775</v>
      </c>
      <c r="O52" s="53">
        <f t="shared" si="29"/>
        <v>2.5077584709479774</v>
      </c>
    </row>
    <row r="53" spans="2:15">
      <c r="B53" s="43"/>
      <c r="C53" s="52">
        <v>100</v>
      </c>
      <c r="D53" s="46" t="s">
        <v>4</v>
      </c>
      <c r="E53" s="31">
        <v>1321117</v>
      </c>
      <c r="F53" s="31">
        <v>1127850</v>
      </c>
      <c r="G53" s="31">
        <v>1233055</v>
      </c>
      <c r="H53" s="47">
        <f t="shared" si="23"/>
        <v>1227340.6666666667</v>
      </c>
      <c r="I53" s="47">
        <f t="shared" si="30"/>
        <v>96760.133972278752</v>
      </c>
      <c r="J53" s="1"/>
      <c r="K53" s="4">
        <f t="shared" si="26"/>
        <v>59.087749837198821</v>
      </c>
      <c r="L53" s="4">
        <f t="shared" si="27"/>
        <v>56.580006140349113</v>
      </c>
      <c r="M53" s="4">
        <f t="shared" si="28"/>
        <v>54.320871808901259</v>
      </c>
      <c r="N53" s="32">
        <f t="shared" si="25"/>
        <v>56.662875928816391</v>
      </c>
      <c r="O53" s="53">
        <f>STDEV(K53:M53)</f>
        <v>2.3845192566945168</v>
      </c>
    </row>
    <row r="54" spans="2:15">
      <c r="B54" s="43"/>
      <c r="C54" s="52">
        <v>175</v>
      </c>
      <c r="D54" s="46" t="s">
        <v>4</v>
      </c>
      <c r="E54" s="31">
        <v>1222221</v>
      </c>
      <c r="F54" s="31">
        <v>1128190</v>
      </c>
      <c r="G54" s="31">
        <v>1257551</v>
      </c>
      <c r="H54" s="47">
        <f t="shared" si="23"/>
        <v>1202654</v>
      </c>
      <c r="I54" s="47">
        <f t="shared" si="30"/>
        <v>66863.425704939771</v>
      </c>
      <c r="J54" s="1"/>
      <c r="K54" s="4">
        <f t="shared" si="26"/>
        <v>54.664566948855388</v>
      </c>
      <c r="L54" s="4">
        <f t="shared" si="27"/>
        <v>56.597062665674045</v>
      </c>
      <c r="M54" s="4">
        <f t="shared" si="28"/>
        <v>55.400015947508905</v>
      </c>
      <c r="N54" s="32">
        <f t="shared" si="25"/>
        <v>55.553881854012779</v>
      </c>
      <c r="O54" s="53">
        <f t="shared" ref="O54:O55" si="31">STDEV(K54:M54)</f>
        <v>0.97539272181455616</v>
      </c>
    </row>
    <row r="55" spans="2:15" ht="16" thickBot="1">
      <c r="B55" s="54"/>
      <c r="C55" s="55">
        <v>250</v>
      </c>
      <c r="D55" s="56" t="s">
        <v>4</v>
      </c>
      <c r="E55" s="57">
        <v>1153900</v>
      </c>
      <c r="F55" s="57">
        <v>1285900</v>
      </c>
      <c r="G55" s="57">
        <v>1230524</v>
      </c>
      <c r="H55" s="58">
        <f t="shared" si="23"/>
        <v>1223441.3333333333</v>
      </c>
      <c r="I55" s="58">
        <f t="shared" si="30"/>
        <v>66284.410877168804</v>
      </c>
      <c r="J55" s="59"/>
      <c r="K55" s="60">
        <f t="shared" si="26"/>
        <v>51.60886926528363</v>
      </c>
      <c r="L55" s="60">
        <f t="shared" si="27"/>
        <v>64.508782103892301</v>
      </c>
      <c r="M55" s="60">
        <f t="shared" si="28"/>
        <v>54.209371408231121</v>
      </c>
      <c r="N55" s="61">
        <f t="shared" si="25"/>
        <v>56.775674259135684</v>
      </c>
      <c r="O55" s="62">
        <f t="shared" si="31"/>
        <v>6.8221236101998235</v>
      </c>
    </row>
  </sheetData>
  <mergeCells count="8">
    <mergeCell ref="E44:I44"/>
    <mergeCell ref="K44:O44"/>
    <mergeCell ref="E3:I3"/>
    <mergeCell ref="K3:O3"/>
    <mergeCell ref="E16:I16"/>
    <mergeCell ref="K16:O16"/>
    <mergeCell ref="E31:I31"/>
    <mergeCell ref="K31:O31"/>
  </mergeCells>
  <conditionalFormatting sqref="B1:O3 B16:O16 B4 B5:D5 B17:B18 C18:O27 B32 B45 B46:O1048576 B28:O31 B33:O44 D32:O32 E45:O45 E4:O15 E17:O17">
    <cfRule type="cellIs" dxfId="4" priority="5" operator="lessThan">
      <formula>0</formula>
    </cfRule>
  </conditionalFormatting>
  <conditionalFormatting sqref="D45">
    <cfRule type="cellIs" dxfId="3" priority="4" operator="lessThan">
      <formula>0</formula>
    </cfRule>
  </conditionalFormatting>
  <conditionalFormatting sqref="D4 B6:D15">
    <cfRule type="cellIs" dxfId="2" priority="3" operator="lessThan">
      <formula>0</formula>
    </cfRule>
  </conditionalFormatting>
  <conditionalFormatting sqref="B19:B27">
    <cfRule type="cellIs" dxfId="1" priority="2" operator="lessThan">
      <formula>0</formula>
    </cfRule>
  </conditionalFormatting>
  <conditionalFormatting sqref="D17">
    <cfRule type="cellIs" dxfId="0" priority="1" operator="lessThan">
      <formula>0</formula>
    </cfRule>
  </conditionalFormatting>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workbookViewId="0">
      <selection activeCell="Q43" sqref="Q43"/>
    </sheetView>
  </sheetViews>
  <sheetFormatPr baseColWidth="10" defaultRowHeight="15" x14ac:dyDescent="0"/>
  <cols>
    <col min="1" max="1" width="19.5" bestFit="1" customWidth="1"/>
    <col min="2" max="2" width="8.83203125" bestFit="1" customWidth="1"/>
    <col min="6" max="10" width="10.83203125" style="37"/>
    <col min="15" max="15" width="20.5" bestFit="1" customWidth="1"/>
  </cols>
  <sheetData>
    <row r="1" spans="1:10">
      <c r="A1" s="3" t="s">
        <v>0</v>
      </c>
      <c r="B1" s="3"/>
      <c r="C1" s="208" t="s">
        <v>37</v>
      </c>
      <c r="D1" s="208"/>
      <c r="E1" s="208"/>
      <c r="F1" s="212" t="s">
        <v>38</v>
      </c>
      <c r="G1" s="213"/>
      <c r="H1" s="213"/>
      <c r="I1" s="213"/>
      <c r="J1" s="213"/>
    </row>
    <row r="2" spans="1:10">
      <c r="A2" s="3" t="s">
        <v>1</v>
      </c>
      <c r="B2" s="3"/>
      <c r="C2" s="3" t="s">
        <v>7</v>
      </c>
      <c r="D2" s="3" t="s">
        <v>12</v>
      </c>
      <c r="E2" s="3" t="s">
        <v>13</v>
      </c>
      <c r="F2" s="11" t="s">
        <v>7</v>
      </c>
      <c r="G2" s="11" t="s">
        <v>12</v>
      </c>
      <c r="H2" s="11" t="s">
        <v>13</v>
      </c>
      <c r="I2" s="11" t="s">
        <v>39</v>
      </c>
      <c r="J2" s="11" t="s">
        <v>40</v>
      </c>
    </row>
    <row r="3" spans="1:10">
      <c r="A3" s="63" t="str">
        <f>"-WT"</f>
        <v>-WT</v>
      </c>
      <c r="B3" s="2" t="s">
        <v>41</v>
      </c>
      <c r="C3" s="31">
        <v>3922768</v>
      </c>
      <c r="D3" s="31">
        <v>2390299</v>
      </c>
      <c r="E3" s="31">
        <v>2163701</v>
      </c>
      <c r="F3" s="32">
        <f>C3*5/(C3*5+C4*20)*100</f>
        <v>98.855297324323018</v>
      </c>
      <c r="G3" s="32">
        <f t="shared" ref="G3:H3" si="0">D3*5/(D3*5+D4*20)*100</f>
        <v>96.313313549265757</v>
      </c>
      <c r="H3" s="32">
        <f t="shared" si="0"/>
        <v>97.961893714767442</v>
      </c>
      <c r="I3" s="33">
        <f>AVERAGE(F3:H3)</f>
        <v>97.71016819611873</v>
      </c>
      <c r="J3" s="33">
        <f>STDEV(F3:H3)</f>
        <v>1.2895521240794456</v>
      </c>
    </row>
    <row r="4" spans="1:10">
      <c r="A4" s="63" t="str">
        <f>"-WT"</f>
        <v>-WT</v>
      </c>
      <c r="B4" s="2" t="s">
        <v>42</v>
      </c>
      <c r="C4" s="31">
        <v>11356</v>
      </c>
      <c r="D4" s="31">
        <v>22874</v>
      </c>
      <c r="E4" s="31">
        <v>11254</v>
      </c>
      <c r="F4" s="32">
        <f>C4*20/(C3*5+C4*20)*100</f>
        <v>1.1447026756769834</v>
      </c>
      <c r="G4" s="32">
        <f t="shared" ref="G4:H4" si="1">D4*20/(D3*5+D4*20)*100</f>
        <v>3.6866864507342467</v>
      </c>
      <c r="H4" s="32">
        <f t="shared" si="1"/>
        <v>2.038106285232558</v>
      </c>
      <c r="I4" s="33"/>
      <c r="J4" s="33"/>
    </row>
    <row r="5" spans="1:10">
      <c r="A5" s="63" t="str">
        <f>"-C77A,C95A"</f>
        <v>-C77A,C95A</v>
      </c>
      <c r="B5" s="2" t="s">
        <v>41</v>
      </c>
      <c r="C5" s="31">
        <v>3788461</v>
      </c>
      <c r="D5" s="2">
        <v>2247156</v>
      </c>
      <c r="E5" s="31">
        <v>2011160</v>
      </c>
      <c r="F5" s="32">
        <f>C5*5/(C5*5+C6*20)*100</f>
        <v>99.100046692729151</v>
      </c>
      <c r="G5" s="32">
        <f t="shared" ref="G5:H5" si="2">D5*5/(D5*5+D6*20)*100</f>
        <v>93.024823111938304</v>
      </c>
      <c r="H5" s="32">
        <f t="shared" si="2"/>
        <v>97.919271472362766</v>
      </c>
      <c r="I5" s="33">
        <f>AVERAGE(F5:H5)</f>
        <v>96.68138042567675</v>
      </c>
      <c r="J5" s="33">
        <f>STDEV(F5:H5)</f>
        <v>3.2212367301625568</v>
      </c>
    </row>
    <row r="6" spans="1:10">
      <c r="A6" s="63" t="str">
        <f>"-C77A,C95A"</f>
        <v>-C77A,C95A</v>
      </c>
      <c r="B6" s="2" t="s">
        <v>42</v>
      </c>
      <c r="C6" s="31">
        <v>8601</v>
      </c>
      <c r="D6" s="2">
        <v>42124</v>
      </c>
      <c r="E6" s="31">
        <v>10684</v>
      </c>
      <c r="F6" s="32">
        <f>C6*20/(C5*5+C6*20)*100</f>
        <v>0.89995330727085565</v>
      </c>
      <c r="G6" s="32">
        <f t="shared" ref="G6:H6" si="3">D6*20/(D5*5+D6*20)*100</f>
        <v>6.9751768880616902</v>
      </c>
      <c r="H6" s="32">
        <f t="shared" si="3"/>
        <v>2.0807285276372318</v>
      </c>
      <c r="I6" s="33"/>
      <c r="J6" s="33"/>
    </row>
    <row r="7" spans="1:10">
      <c r="A7" s="63" t="str">
        <f>"-K127Q,R128Q,K133Q"</f>
        <v>-K127Q,R128Q,K133Q</v>
      </c>
      <c r="B7" s="2" t="s">
        <v>41</v>
      </c>
      <c r="C7" s="31">
        <v>677938</v>
      </c>
      <c r="D7" s="31">
        <v>14589</v>
      </c>
      <c r="E7" s="31">
        <v>10017</v>
      </c>
      <c r="F7" s="32">
        <f>C7*5/(C7*5+C8*20)*100</f>
        <v>15.020075124968264</v>
      </c>
      <c r="G7" s="32">
        <f t="shared" ref="G7:H7" si="4">D7*5/(D7*5+D8*20)*100</f>
        <v>0.35188328348179454</v>
      </c>
      <c r="H7" s="32">
        <f t="shared" si="4"/>
        <v>0.2889660657430253</v>
      </c>
      <c r="I7" s="33">
        <f>AVERAGE(F7:H7)</f>
        <v>5.2203081580643618</v>
      </c>
      <c r="J7" s="33">
        <f>STDEV(F7:H7)</f>
        <v>8.486905448883455</v>
      </c>
    </row>
    <row r="8" spans="1:10">
      <c r="A8" s="63" t="str">
        <f t="shared" ref="A8" si="5">"-K127Q,R128Q,K133Q"</f>
        <v>-K127Q,R128Q,K133Q</v>
      </c>
      <c r="B8" s="2" t="s">
        <v>42</v>
      </c>
      <c r="C8" s="31">
        <v>958902</v>
      </c>
      <c r="D8" s="31">
        <v>1032847</v>
      </c>
      <c r="E8" s="31">
        <v>864120</v>
      </c>
      <c r="F8" s="32">
        <f>C8*20/(C7*5+C8*20)*100</f>
        <v>84.979924875031742</v>
      </c>
      <c r="G8" s="32">
        <f t="shared" ref="G8:H8" si="6">D8*20/(D7*5+D8*20)*100</f>
        <v>99.648116716518203</v>
      </c>
      <c r="H8" s="32">
        <f t="shared" si="6"/>
        <v>99.711033934256974</v>
      </c>
      <c r="I8" s="33"/>
      <c r="J8" s="33"/>
    </row>
    <row r="9" spans="1:10">
      <c r="A9" s="63" t="str">
        <f>"-K127Q,R128Q"</f>
        <v>-K127Q,R128Q</v>
      </c>
      <c r="B9" s="2" t="s">
        <v>41</v>
      </c>
      <c r="C9" s="31">
        <v>3285575</v>
      </c>
      <c r="D9" s="31">
        <v>3239601</v>
      </c>
      <c r="E9" s="31">
        <v>2537773</v>
      </c>
      <c r="F9" s="32">
        <f>C9*5/(C9*5+C10*20)*100</f>
        <v>91.284152982691282</v>
      </c>
      <c r="G9" s="32">
        <f t="shared" ref="G9:H9" si="7">D9*5/(D9*5+D10*20)*100</f>
        <v>89.018295787624552</v>
      </c>
      <c r="H9" s="32">
        <f t="shared" si="7"/>
        <v>93.48218393620246</v>
      </c>
      <c r="I9" s="33">
        <f>AVERAGE(F9:H9)</f>
        <v>91.261544235506108</v>
      </c>
      <c r="J9" s="33">
        <f>STDEV(F9:H9)</f>
        <v>2.2320299544003745</v>
      </c>
    </row>
    <row r="10" spans="1:10">
      <c r="A10" s="63" t="str">
        <f>"-K127Q,R128Q"</f>
        <v>-K127Q,R128Q</v>
      </c>
      <c r="B10" s="2" t="s">
        <v>42</v>
      </c>
      <c r="C10" s="31">
        <v>78427</v>
      </c>
      <c r="D10" s="31">
        <v>99913</v>
      </c>
      <c r="E10" s="31">
        <v>44235</v>
      </c>
      <c r="F10" s="32">
        <f>C10*20/(C9*5+C10*20)*100</f>
        <v>8.7158470173087252</v>
      </c>
      <c r="G10" s="32">
        <f t="shared" ref="G10:H10" si="8">D10*20/(D9*5+D10*20)*100</f>
        <v>10.981704212375453</v>
      </c>
      <c r="H10" s="32">
        <f t="shared" si="8"/>
        <v>6.5178160637975351</v>
      </c>
      <c r="I10" s="33"/>
      <c r="J10" s="33"/>
    </row>
    <row r="11" spans="1:10">
      <c r="A11" s="63" t="s">
        <v>2</v>
      </c>
      <c r="B11" s="2" t="s">
        <v>41</v>
      </c>
      <c r="C11" s="31">
        <v>678339</v>
      </c>
      <c r="D11" s="31">
        <v>36544</v>
      </c>
      <c r="E11" s="31">
        <v>3104</v>
      </c>
      <c r="F11" s="32">
        <f>C11*5/(C11*5+C12*20)*100</f>
        <v>14.134692141683857</v>
      </c>
      <c r="G11" s="32">
        <f t="shared" ref="G11:H11" si="9">D11*5/(D11*5+D12*20)*100</f>
        <v>0.96901609228563068</v>
      </c>
      <c r="H11" s="32">
        <f t="shared" si="9"/>
        <v>8.1934758392769466E-2</v>
      </c>
      <c r="I11" s="33">
        <f>AVERAGE(F11:H11)</f>
        <v>5.0618809974540859</v>
      </c>
      <c r="J11" s="33">
        <f>STDEV(F11:H11)</f>
        <v>7.8697938262307883</v>
      </c>
    </row>
    <row r="12" spans="1:10">
      <c r="A12" s="63" t="s">
        <v>2</v>
      </c>
      <c r="B12" s="2" t="s">
        <v>42</v>
      </c>
      <c r="C12" s="31">
        <v>1030192</v>
      </c>
      <c r="D12" s="31">
        <v>933676</v>
      </c>
      <c r="E12" s="31">
        <v>946319</v>
      </c>
      <c r="F12" s="32">
        <f>C12*20/(C11*5+C12*20)*100</f>
        <v>85.865307858316143</v>
      </c>
      <c r="G12" s="32">
        <f t="shared" ref="G12:H12" si="10">D12*20/(D11*5+D12*20)*100</f>
        <v>99.030983907714358</v>
      </c>
      <c r="H12" s="32">
        <f t="shared" si="10"/>
        <v>99.918065241607238</v>
      </c>
      <c r="I12" s="33"/>
      <c r="J12" s="33"/>
    </row>
    <row r="13" spans="1:10">
      <c r="A13" s="63" t="s">
        <v>3</v>
      </c>
      <c r="B13" s="2" t="s">
        <v>41</v>
      </c>
      <c r="C13" s="31">
        <v>729209</v>
      </c>
      <c r="D13" s="31">
        <v>6639</v>
      </c>
      <c r="E13" s="31">
        <v>71601</v>
      </c>
      <c r="F13" s="32">
        <f>C13*5/(C13*5+C14*20)*100</f>
        <v>24.602417093543025</v>
      </c>
      <c r="G13" s="32">
        <f t="shared" ref="G13:H13" si="11">D13*5/(D13*5+D14*20)*100</f>
        <v>0.24989319597174728</v>
      </c>
      <c r="H13" s="32">
        <f t="shared" si="11"/>
        <v>2.4493536499135726</v>
      </c>
      <c r="I13" s="33">
        <f>AVERAGE(F13:H13)</f>
        <v>9.1005546464761142</v>
      </c>
      <c r="J13" s="33">
        <f>STDEV(F13:H13)</f>
        <v>13.469974427145395</v>
      </c>
    </row>
    <row r="14" spans="1:10">
      <c r="A14" s="63" t="s">
        <v>3</v>
      </c>
      <c r="B14" s="2" t="s">
        <v>42</v>
      </c>
      <c r="C14" s="31">
        <v>558691</v>
      </c>
      <c r="D14" s="31">
        <v>662524</v>
      </c>
      <c r="E14" s="31">
        <v>712915</v>
      </c>
      <c r="F14" s="32">
        <f>C14*20/(C13*5+C14*20)*100</f>
        <v>75.397582906456975</v>
      </c>
      <c r="G14" s="32">
        <f t="shared" ref="G14:H14" si="12">D14*20/(D13*5+D14*20)*100</f>
        <v>99.750106804028249</v>
      </c>
      <c r="H14" s="32">
        <f t="shared" si="12"/>
        <v>97.550646350086424</v>
      </c>
      <c r="I14" s="33"/>
      <c r="J14" s="33"/>
    </row>
    <row r="16" spans="1:10">
      <c r="A16" s="34" t="s">
        <v>43</v>
      </c>
      <c r="B16" s="35" t="s">
        <v>41</v>
      </c>
      <c r="C16" s="36" t="s">
        <v>44</v>
      </c>
    </row>
    <row r="17" spans="1:4">
      <c r="A17" s="34" t="s">
        <v>45</v>
      </c>
      <c r="B17" s="35" t="s">
        <v>42</v>
      </c>
      <c r="C17" s="36" t="s">
        <v>46</v>
      </c>
    </row>
    <row r="18" spans="1:4">
      <c r="D18" s="38"/>
    </row>
    <row r="19" spans="1:4">
      <c r="D19" s="38"/>
    </row>
  </sheetData>
  <mergeCells count="2">
    <mergeCell ref="C1:E1"/>
    <mergeCell ref="F1:J1"/>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workbookViewId="0">
      <selection activeCell="A23" sqref="A23"/>
    </sheetView>
  </sheetViews>
  <sheetFormatPr baseColWidth="10" defaultRowHeight="14" x14ac:dyDescent="0"/>
  <cols>
    <col min="1" max="1" width="29.83203125" style="12" bestFit="1" customWidth="1"/>
    <col min="2" max="5" width="10.83203125" style="12"/>
    <col min="6" max="7" width="10.83203125" style="13"/>
    <col min="8" max="11" width="10.83203125" style="12"/>
    <col min="12" max="12" width="10.83203125" style="13"/>
    <col min="13" max="16384" width="10.83203125" style="12"/>
  </cols>
  <sheetData>
    <row r="1" spans="1:13">
      <c r="A1" s="12" t="s">
        <v>24</v>
      </c>
      <c r="B1" s="214"/>
      <c r="C1" s="214"/>
      <c r="D1" s="214"/>
      <c r="E1" s="214"/>
      <c r="F1" s="214"/>
      <c r="G1" s="214"/>
      <c r="H1" s="214"/>
      <c r="I1" s="214"/>
      <c r="J1" s="214"/>
      <c r="K1" s="214"/>
    </row>
    <row r="2" spans="1:13">
      <c r="A2" s="14" t="s">
        <v>62</v>
      </c>
      <c r="B2" s="215" t="s">
        <v>25</v>
      </c>
      <c r="C2" s="216"/>
      <c r="D2" s="216"/>
      <c r="E2" s="216"/>
      <c r="F2" s="216"/>
      <c r="G2" s="217"/>
      <c r="H2" s="215" t="s">
        <v>26</v>
      </c>
      <c r="I2" s="216"/>
      <c r="J2" s="216"/>
      <c r="K2" s="216"/>
      <c r="L2" s="216"/>
      <c r="M2" s="217"/>
    </row>
    <row r="3" spans="1:13">
      <c r="A3" s="14" t="s">
        <v>27</v>
      </c>
      <c r="B3" s="14" t="s">
        <v>7</v>
      </c>
      <c r="C3" s="14" t="s">
        <v>12</v>
      </c>
      <c r="D3" s="14" t="s">
        <v>13</v>
      </c>
      <c r="E3" s="14" t="s">
        <v>14</v>
      </c>
      <c r="F3" s="15" t="s">
        <v>28</v>
      </c>
      <c r="G3" s="15" t="s">
        <v>29</v>
      </c>
      <c r="H3" s="14" t="s">
        <v>7</v>
      </c>
      <c r="I3" s="14" t="s">
        <v>12</v>
      </c>
      <c r="J3" s="14" t="s">
        <v>13</v>
      </c>
      <c r="K3" s="14" t="s">
        <v>14</v>
      </c>
      <c r="L3" s="15" t="s">
        <v>28</v>
      </c>
      <c r="M3" s="15" t="s">
        <v>29</v>
      </c>
    </row>
    <row r="4" spans="1:13">
      <c r="A4" s="16" t="s">
        <v>30</v>
      </c>
      <c r="B4" s="17">
        <v>150.82</v>
      </c>
      <c r="C4" s="17">
        <v>203.19</v>
      </c>
      <c r="D4" s="17">
        <v>231.49</v>
      </c>
      <c r="E4" s="17">
        <v>164.65</v>
      </c>
      <c r="F4" s="15">
        <f>AVERAGE(B4:E4)</f>
        <v>187.53749999999999</v>
      </c>
      <c r="G4" s="15">
        <f>STDEV(B4:E4)</f>
        <v>36.737063369300493</v>
      </c>
      <c r="H4" s="17">
        <v>1.48</v>
      </c>
      <c r="I4" s="17">
        <v>1.7</v>
      </c>
      <c r="J4" s="17">
        <v>1.4</v>
      </c>
      <c r="K4" s="17">
        <v>1.9</v>
      </c>
      <c r="L4" s="15">
        <f>AVERAGE(H4:K4)</f>
        <v>1.62</v>
      </c>
      <c r="M4" s="15">
        <f>STDEV(H4:K4)</f>
        <v>0.2256841450641415</v>
      </c>
    </row>
    <row r="5" spans="1:13">
      <c r="A5" s="16" t="s">
        <v>31</v>
      </c>
      <c r="B5" s="17">
        <v>58.46</v>
      </c>
      <c r="C5" s="17">
        <v>67.650000000000006</v>
      </c>
      <c r="D5" s="17">
        <v>101.78</v>
      </c>
      <c r="E5" s="17">
        <v>61.67</v>
      </c>
      <c r="F5" s="15">
        <f t="shared" ref="F5:F9" si="0">AVERAGE(B5:E5)</f>
        <v>72.39</v>
      </c>
      <c r="G5" s="15">
        <f t="shared" ref="G5:G9" si="1">STDEV(B5:E5)</f>
        <v>19.959984969934233</v>
      </c>
      <c r="H5" s="17">
        <v>2.0099999999999998</v>
      </c>
      <c r="I5" s="17">
        <v>1.39</v>
      </c>
      <c r="J5" s="17">
        <v>1.0900000000000001</v>
      </c>
      <c r="K5" s="17">
        <v>1.83</v>
      </c>
      <c r="L5" s="15">
        <f t="shared" ref="L5:L9" si="2">AVERAGE(H5:K5)</f>
        <v>1.5799999999999998</v>
      </c>
      <c r="M5" s="15">
        <f t="shared" ref="M5:M9" si="3">STDEV(H5:K5)</f>
        <v>0.41777186757048873</v>
      </c>
    </row>
    <row r="6" spans="1:13">
      <c r="A6" s="16" t="s">
        <v>32</v>
      </c>
      <c r="B6" s="17">
        <v>2.6</v>
      </c>
      <c r="C6" s="17">
        <v>2.37</v>
      </c>
      <c r="D6" s="17">
        <v>2.73</v>
      </c>
      <c r="E6" s="17">
        <v>2.13</v>
      </c>
      <c r="F6" s="15">
        <f t="shared" si="0"/>
        <v>2.4575000000000005</v>
      </c>
      <c r="G6" s="15">
        <f t="shared" si="1"/>
        <v>0.26424420523447628</v>
      </c>
      <c r="H6" s="17">
        <v>1.36</v>
      </c>
      <c r="I6" s="17">
        <v>1.33</v>
      </c>
      <c r="J6" s="17">
        <v>1.2</v>
      </c>
      <c r="K6" s="17">
        <v>2.19</v>
      </c>
      <c r="L6" s="15">
        <f t="shared" si="2"/>
        <v>1.52</v>
      </c>
      <c r="M6" s="15">
        <f t="shared" si="3"/>
        <v>0.45203244721295593</v>
      </c>
    </row>
    <row r="7" spans="1:13">
      <c r="A7" s="16" t="s">
        <v>33</v>
      </c>
      <c r="B7" s="17">
        <v>3.24</v>
      </c>
      <c r="C7" s="17">
        <v>2.61</v>
      </c>
      <c r="D7" s="17">
        <v>3.31</v>
      </c>
      <c r="E7" s="17">
        <v>2.4</v>
      </c>
      <c r="F7" s="15">
        <f t="shared" si="0"/>
        <v>2.89</v>
      </c>
      <c r="G7" s="15">
        <f t="shared" si="1"/>
        <v>0.45365184888854887</v>
      </c>
      <c r="H7" s="17">
        <v>1.86</v>
      </c>
      <c r="I7" s="17">
        <v>1.4</v>
      </c>
      <c r="J7" s="17">
        <v>1.56</v>
      </c>
      <c r="K7" s="17">
        <v>1.86</v>
      </c>
      <c r="L7" s="15">
        <f t="shared" si="2"/>
        <v>1.6700000000000002</v>
      </c>
      <c r="M7" s="15">
        <f t="shared" si="3"/>
        <v>0.22891046284519162</v>
      </c>
    </row>
    <row r="8" spans="1:13">
      <c r="A8" s="16" t="s">
        <v>34</v>
      </c>
      <c r="B8" s="17">
        <v>3.1</v>
      </c>
      <c r="C8" s="17">
        <v>3.04</v>
      </c>
      <c r="D8" s="17">
        <v>4.84</v>
      </c>
      <c r="E8" s="17">
        <v>2.33</v>
      </c>
      <c r="F8" s="15">
        <f t="shared" si="0"/>
        <v>3.3275000000000001</v>
      </c>
      <c r="G8" s="15">
        <f t="shared" si="1"/>
        <v>1.0672511419530077</v>
      </c>
      <c r="H8" s="17">
        <v>2.8</v>
      </c>
      <c r="I8" s="17">
        <v>2.2000000000000002</v>
      </c>
      <c r="J8" s="17">
        <v>0.86</v>
      </c>
      <c r="K8" s="17">
        <v>2.04</v>
      </c>
      <c r="L8" s="15">
        <f t="shared" si="2"/>
        <v>1.9750000000000001</v>
      </c>
      <c r="M8" s="15">
        <f t="shared" si="3"/>
        <v>0.8121370984425389</v>
      </c>
    </row>
    <row r="9" spans="1:13">
      <c r="A9" s="16" t="s">
        <v>3</v>
      </c>
      <c r="B9" s="17">
        <v>3.21</v>
      </c>
      <c r="C9" s="17">
        <v>2.75</v>
      </c>
      <c r="D9" s="17">
        <v>4.2</v>
      </c>
      <c r="E9" s="17">
        <v>2.11</v>
      </c>
      <c r="F9" s="15">
        <f t="shared" si="0"/>
        <v>3.0674999999999999</v>
      </c>
      <c r="G9" s="15">
        <f t="shared" si="1"/>
        <v>0.87948375008675816</v>
      </c>
      <c r="H9" s="17">
        <v>2.86</v>
      </c>
      <c r="I9" s="17">
        <v>2.04</v>
      </c>
      <c r="J9" s="17">
        <v>1.21</v>
      </c>
      <c r="K9" s="17">
        <v>1.95</v>
      </c>
      <c r="L9" s="15">
        <f t="shared" si="2"/>
        <v>2.0150000000000001</v>
      </c>
      <c r="M9" s="15">
        <f t="shared" si="3"/>
        <v>0.67500617281127984</v>
      </c>
    </row>
    <row r="10" spans="1:13" ht="15" thickBot="1">
      <c r="A10" s="18"/>
      <c r="B10" s="19"/>
      <c r="C10" s="19"/>
      <c r="D10" s="19"/>
      <c r="E10" s="19"/>
      <c r="F10" s="20"/>
      <c r="G10" s="20"/>
      <c r="H10" s="19"/>
      <c r="I10" s="19"/>
      <c r="J10" s="19"/>
      <c r="K10" s="19"/>
      <c r="L10" s="20"/>
      <c r="M10" s="21"/>
    </row>
    <row r="11" spans="1:13" ht="15" customHeight="1">
      <c r="A11" s="22" t="s">
        <v>35</v>
      </c>
      <c r="B11" s="218" t="s">
        <v>25</v>
      </c>
      <c r="C11" s="219"/>
      <c r="D11" s="219"/>
      <c r="E11" s="219"/>
      <c r="F11" s="219"/>
      <c r="G11" s="220"/>
      <c r="H11" s="218" t="s">
        <v>26</v>
      </c>
      <c r="I11" s="219"/>
      <c r="J11" s="219"/>
      <c r="K11" s="219"/>
      <c r="L11" s="219"/>
      <c r="M11" s="221"/>
    </row>
    <row r="12" spans="1:13">
      <c r="A12" s="23" t="s">
        <v>36</v>
      </c>
      <c r="B12" s="14" t="s">
        <v>7</v>
      </c>
      <c r="C12" s="14" t="s">
        <v>12</v>
      </c>
      <c r="D12" s="14" t="s">
        <v>13</v>
      </c>
      <c r="E12" s="14" t="s">
        <v>14</v>
      </c>
      <c r="F12" s="24" t="s">
        <v>28</v>
      </c>
      <c r="G12" s="24" t="s">
        <v>29</v>
      </c>
      <c r="H12" s="14" t="s">
        <v>7</v>
      </c>
      <c r="I12" s="14" t="s">
        <v>12</v>
      </c>
      <c r="J12" s="14" t="s">
        <v>13</v>
      </c>
      <c r="K12" s="14" t="s">
        <v>14</v>
      </c>
      <c r="L12" s="24" t="s">
        <v>28</v>
      </c>
      <c r="M12" s="25" t="s">
        <v>29</v>
      </c>
    </row>
    <row r="13" spans="1:13">
      <c r="A13" s="23" t="s">
        <v>30</v>
      </c>
      <c r="B13" s="15">
        <f>B4/$F$4*100</f>
        <v>80.421249083516628</v>
      </c>
      <c r="C13" s="15">
        <f>C4/$F$4*100</f>
        <v>108.34633073385322</v>
      </c>
      <c r="D13" s="15">
        <f>D4/$F$4*100</f>
        <v>123.43664600413251</v>
      </c>
      <c r="E13" s="15">
        <f>E4/$F$4*100</f>
        <v>87.795774178497638</v>
      </c>
      <c r="F13" s="24">
        <f>AVERAGE(B13:E13)</f>
        <v>100</v>
      </c>
      <c r="G13" s="24">
        <f>STDEV(B13:E13)</f>
        <v>19.589182627101486</v>
      </c>
      <c r="H13" s="15">
        <f t="shared" ref="H13:H18" si="4">H4/$B$4*100</f>
        <v>0.98130221456040312</v>
      </c>
      <c r="I13" s="15">
        <f t="shared" ref="I13:I18" si="5">I4/$C$4*100</f>
        <v>0.8366553472119691</v>
      </c>
      <c r="J13" s="15">
        <f t="shared" ref="J13:J18" si="6">J4/$D$4*100</f>
        <v>0.6047777441790142</v>
      </c>
      <c r="K13" s="15">
        <f t="shared" ref="K13:K18" si="7">K4/$E$4*100</f>
        <v>1.1539629517157606</v>
      </c>
      <c r="L13" s="24">
        <f>AVERAGE(H13:K13)</f>
        <v>0.89417456441678667</v>
      </c>
      <c r="M13" s="25">
        <f>STDEV(H13:K13)</f>
        <v>0.2324795428322953</v>
      </c>
    </row>
    <row r="14" spans="1:13">
      <c r="A14" s="23" t="s">
        <v>31</v>
      </c>
      <c r="B14" s="15">
        <f>B5/$B$4*100</f>
        <v>38.761437475135921</v>
      </c>
      <c r="C14" s="15">
        <f>C5/$C$4*100</f>
        <v>33.293961316993951</v>
      </c>
      <c r="D14" s="15">
        <f>D5/$D$4*100</f>
        <v>43.96734200181433</v>
      </c>
      <c r="E14" s="15">
        <f>E5/$E$4*100</f>
        <v>37.455208017005774</v>
      </c>
      <c r="F14" s="24">
        <f t="shared" ref="F14:F18" si="8">AVERAGE(B14:E14)</f>
        <v>38.369487202737488</v>
      </c>
      <c r="G14" s="24">
        <f t="shared" ref="G14:G18" si="9">STDEV(B14:E14)</f>
        <v>4.4002451755137386</v>
      </c>
      <c r="H14" s="15">
        <f t="shared" si="4"/>
        <v>1.3327144940989257</v>
      </c>
      <c r="I14" s="15">
        <f t="shared" si="5"/>
        <v>0.68408878389684524</v>
      </c>
      <c r="J14" s="15">
        <f t="shared" si="6"/>
        <v>0.47086267225366107</v>
      </c>
      <c r="K14" s="15">
        <f t="shared" si="7"/>
        <v>1.1114485271788643</v>
      </c>
      <c r="L14" s="24">
        <f t="shared" ref="L14:L18" si="10">AVERAGE(H14:K14)</f>
        <v>0.89977861935707404</v>
      </c>
      <c r="M14" s="25">
        <f t="shared" ref="M14:M18" si="11">STDEV(H14:K14)</f>
        <v>0.39273766321225018</v>
      </c>
    </row>
    <row r="15" spans="1:13">
      <c r="A15" s="23" t="s">
        <v>32</v>
      </c>
      <c r="B15" s="15">
        <f>B6/$B$4*100</f>
        <v>1.7239092958493569</v>
      </c>
      <c r="C15" s="15">
        <f>C6/$C$4*100</f>
        <v>1.1663959840543334</v>
      </c>
      <c r="D15" s="15">
        <f>D6/$D$4*100</f>
        <v>1.1793166011490777</v>
      </c>
      <c r="E15" s="15">
        <f>E6/$E$4*100</f>
        <v>1.2936532037655633</v>
      </c>
      <c r="F15" s="24">
        <f t="shared" si="8"/>
        <v>1.3408187712045829</v>
      </c>
      <c r="G15" s="24">
        <f t="shared" si="9"/>
        <v>0.2617181693058081</v>
      </c>
      <c r="H15" s="15">
        <f t="shared" si="4"/>
        <v>0.90173717013658683</v>
      </c>
      <c r="I15" s="15">
        <f t="shared" si="5"/>
        <v>0.65455977164230528</v>
      </c>
      <c r="J15" s="15">
        <f t="shared" si="6"/>
        <v>0.51838092358201215</v>
      </c>
      <c r="K15" s="15">
        <f t="shared" si="7"/>
        <v>1.3300941390829031</v>
      </c>
      <c r="L15" s="24">
        <f t="shared" si="10"/>
        <v>0.85119300111095186</v>
      </c>
      <c r="M15" s="25">
        <f t="shared" si="11"/>
        <v>0.35652466901731611</v>
      </c>
    </row>
    <row r="16" spans="1:13">
      <c r="A16" s="23" t="s">
        <v>33</v>
      </c>
      <c r="B16" s="15">
        <f>B7/$B$4*100</f>
        <v>2.1482561994430447</v>
      </c>
      <c r="C16" s="15">
        <f>C7/$C$4*100</f>
        <v>1.2845120330724937</v>
      </c>
      <c r="D16" s="15">
        <f>D7/$D$4*100</f>
        <v>1.4298673808803837</v>
      </c>
      <c r="E16" s="15">
        <f>E7/$E$4*100</f>
        <v>1.4576374126935923</v>
      </c>
      <c r="F16" s="24">
        <f t="shared" si="8"/>
        <v>1.5800682565223787</v>
      </c>
      <c r="G16" s="24">
        <f t="shared" si="9"/>
        <v>0.38632483493584607</v>
      </c>
      <c r="H16" s="15">
        <f t="shared" si="4"/>
        <v>1.2332581885691554</v>
      </c>
      <c r="I16" s="15">
        <f t="shared" si="5"/>
        <v>0.68901028593926861</v>
      </c>
      <c r="J16" s="15">
        <f t="shared" si="6"/>
        <v>0.6738952006566159</v>
      </c>
      <c r="K16" s="15">
        <f t="shared" si="7"/>
        <v>1.1296689948375342</v>
      </c>
      <c r="L16" s="24">
        <f t="shared" si="10"/>
        <v>0.93145816750064359</v>
      </c>
      <c r="M16" s="25">
        <f t="shared" si="11"/>
        <v>0.2918278270679619</v>
      </c>
    </row>
    <row r="17" spans="1:13">
      <c r="A17" s="16" t="s">
        <v>34</v>
      </c>
      <c r="B17" s="15">
        <f>B8/$B$4*100</f>
        <v>2.0554303142819257</v>
      </c>
      <c r="C17" s="15">
        <f>C8/$C$4*100</f>
        <v>1.4961366208966977</v>
      </c>
      <c r="D17" s="15">
        <f>D8/$D$4*100</f>
        <v>2.0908030584474488</v>
      </c>
      <c r="E17" s="15">
        <f>E8/$E$4*100</f>
        <v>1.415122988156696</v>
      </c>
      <c r="F17" s="24">
        <f t="shared" si="8"/>
        <v>1.7643732454456922</v>
      </c>
      <c r="G17" s="24">
        <f t="shared" si="9"/>
        <v>0.35832818714216358</v>
      </c>
      <c r="H17" s="15">
        <f t="shared" si="4"/>
        <v>1.8565177032223843</v>
      </c>
      <c r="I17" s="15">
        <f t="shared" si="5"/>
        <v>1.0827304493331367</v>
      </c>
      <c r="J17" s="15">
        <f t="shared" si="6"/>
        <v>0.37150632856710875</v>
      </c>
      <c r="K17" s="15">
        <f t="shared" si="7"/>
        <v>1.2389918007895537</v>
      </c>
      <c r="L17" s="24">
        <f t="shared" si="10"/>
        <v>1.1374365704780458</v>
      </c>
      <c r="M17" s="25">
        <f t="shared" si="11"/>
        <v>0.610200250037361</v>
      </c>
    </row>
    <row r="18" spans="1:13" ht="15" thickBot="1">
      <c r="A18" s="26" t="s">
        <v>3</v>
      </c>
      <c r="B18" s="27">
        <f>B9/$B$4*100</f>
        <v>2.1283649383370906</v>
      </c>
      <c r="C18" s="27">
        <f>C9/$C$4*100</f>
        <v>1.3534130616664206</v>
      </c>
      <c r="D18" s="27">
        <f>D9/$D$4*100</f>
        <v>1.8143332325370427</v>
      </c>
      <c r="E18" s="27">
        <f>E9/$E$4*100</f>
        <v>1.28150622532645</v>
      </c>
      <c r="F18" s="28">
        <f t="shared" si="8"/>
        <v>1.644404364466751</v>
      </c>
      <c r="G18" s="28">
        <f t="shared" si="9"/>
        <v>0.39977687733763279</v>
      </c>
      <c r="H18" s="27">
        <f t="shared" si="4"/>
        <v>1.8963002254342924</v>
      </c>
      <c r="I18" s="27">
        <f t="shared" si="5"/>
        <v>1.0039864166543628</v>
      </c>
      <c r="J18" s="27">
        <f t="shared" si="6"/>
        <v>0.52270076461186221</v>
      </c>
      <c r="K18" s="27">
        <f t="shared" si="7"/>
        <v>1.1843303978135438</v>
      </c>
      <c r="L18" s="28">
        <f t="shared" si="10"/>
        <v>1.1518294511285154</v>
      </c>
      <c r="M18" s="29">
        <f t="shared" si="11"/>
        <v>0.56948910214084569</v>
      </c>
    </row>
    <row r="22" spans="1:13">
      <c r="B22" s="30"/>
      <c r="C22" s="30"/>
      <c r="D22" s="30"/>
      <c r="E22" s="30"/>
      <c r="H22" s="30"/>
      <c r="I22" s="30"/>
      <c r="J22" s="30"/>
      <c r="K22" s="30"/>
    </row>
    <row r="23" spans="1:13">
      <c r="B23" s="30"/>
      <c r="C23" s="30"/>
      <c r="D23" s="30"/>
      <c r="E23" s="30"/>
      <c r="H23" s="30"/>
      <c r="I23" s="30"/>
      <c r="J23" s="30"/>
      <c r="K23" s="30"/>
    </row>
    <row r="24" spans="1:13">
      <c r="B24" s="30"/>
      <c r="C24" s="30"/>
      <c r="D24" s="30"/>
      <c r="E24" s="30"/>
      <c r="H24" s="30"/>
      <c r="I24" s="30"/>
      <c r="J24" s="30"/>
      <c r="K24" s="30"/>
    </row>
    <row r="25" spans="1:13">
      <c r="B25" s="30"/>
      <c r="C25" s="30"/>
      <c r="D25" s="30"/>
      <c r="E25" s="30"/>
      <c r="H25" s="30"/>
      <c r="I25" s="30"/>
      <c r="J25" s="30"/>
      <c r="K25" s="30"/>
    </row>
    <row r="26" spans="1:13">
      <c r="B26" s="30"/>
      <c r="C26" s="30"/>
      <c r="D26" s="30"/>
      <c r="E26" s="30"/>
      <c r="H26" s="30"/>
      <c r="I26" s="30"/>
      <c r="J26" s="30"/>
      <c r="K26" s="30"/>
    </row>
    <row r="27" spans="1:13">
      <c r="B27" s="30"/>
      <c r="C27" s="30"/>
      <c r="D27" s="30"/>
      <c r="E27" s="30"/>
      <c r="H27" s="30"/>
      <c r="I27" s="30"/>
      <c r="J27" s="30"/>
      <c r="K27" s="30"/>
    </row>
  </sheetData>
  <mergeCells count="5">
    <mergeCell ref="B1:K1"/>
    <mergeCell ref="B2:G2"/>
    <mergeCell ref="H2:M2"/>
    <mergeCell ref="B11:G11"/>
    <mergeCell ref="H11:M11"/>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1"/>
  <sheetViews>
    <sheetView workbookViewId="0">
      <selection activeCell="N15" sqref="N15"/>
    </sheetView>
  </sheetViews>
  <sheetFormatPr baseColWidth="10" defaultRowHeight="15" x14ac:dyDescent="0"/>
  <cols>
    <col min="1" max="1" width="19.1640625" style="39" bestFit="1" customWidth="1"/>
    <col min="2" max="2" width="16.6640625" style="65" bestFit="1" customWidth="1"/>
    <col min="3" max="4" width="10.5" style="65" customWidth="1"/>
    <col min="5" max="5" width="18.1640625" style="65" bestFit="1" customWidth="1"/>
    <col min="6" max="6" width="7.6640625" style="65" customWidth="1"/>
    <col min="8" max="8" width="12.83203125" bestFit="1" customWidth="1"/>
    <col min="9" max="9" width="11" bestFit="1" customWidth="1"/>
    <col min="10" max="10" width="12.1640625" bestFit="1" customWidth="1"/>
    <col min="11" max="12" width="12.33203125" style="5" bestFit="1" customWidth="1"/>
    <col min="13" max="13" width="12.33203125" style="5" customWidth="1"/>
    <col min="14" max="14" width="26.83203125" customWidth="1"/>
  </cols>
  <sheetData>
    <row r="1" spans="1:20">
      <c r="A1" s="3"/>
      <c r="B1" s="64"/>
      <c r="C1" s="64"/>
      <c r="D1" s="64"/>
      <c r="E1" s="64"/>
      <c r="F1" s="64"/>
      <c r="G1" s="1"/>
      <c r="H1" s="1"/>
      <c r="I1" s="1"/>
      <c r="J1" s="1"/>
      <c r="K1" s="4"/>
      <c r="L1" s="4"/>
      <c r="M1" s="67"/>
    </row>
    <row r="2" spans="1:20" ht="16" thickBot="1">
      <c r="A2" s="3" t="s">
        <v>0</v>
      </c>
      <c r="B2" s="64"/>
      <c r="C2" s="64"/>
      <c r="D2" s="64"/>
      <c r="E2" s="64"/>
      <c r="F2" s="64"/>
      <c r="G2" s="1"/>
      <c r="H2" s="1"/>
      <c r="I2" s="1" t="s">
        <v>10</v>
      </c>
      <c r="J2" s="1" t="s">
        <v>10</v>
      </c>
      <c r="K2" s="222" t="s">
        <v>20</v>
      </c>
      <c r="L2" s="222"/>
      <c r="M2" s="68"/>
    </row>
    <row r="3" spans="1:20" ht="16" thickBot="1">
      <c r="A3" s="3" t="s">
        <v>1</v>
      </c>
      <c r="B3" s="64" t="s">
        <v>72</v>
      </c>
      <c r="C3" s="64" t="s">
        <v>4</v>
      </c>
      <c r="D3" s="64" t="s">
        <v>71</v>
      </c>
      <c r="E3" s="64" t="s">
        <v>73</v>
      </c>
      <c r="F3" s="64" t="s">
        <v>74</v>
      </c>
      <c r="G3" s="1"/>
      <c r="H3" s="1" t="s">
        <v>8</v>
      </c>
      <c r="I3" s="1" t="s">
        <v>9</v>
      </c>
      <c r="J3" s="1" t="s">
        <v>11</v>
      </c>
      <c r="K3" s="4" t="s">
        <v>9</v>
      </c>
      <c r="L3" s="4" t="s">
        <v>11</v>
      </c>
      <c r="M3" s="67"/>
      <c r="N3" s="81" t="s">
        <v>85</v>
      </c>
      <c r="O3" s="82" t="s">
        <v>75</v>
      </c>
      <c r="P3" s="82" t="s">
        <v>22</v>
      </c>
      <c r="Q3" s="82" t="s">
        <v>23</v>
      </c>
      <c r="R3" s="82" t="s">
        <v>75</v>
      </c>
      <c r="S3" s="82" t="s">
        <v>22</v>
      </c>
      <c r="T3" s="83" t="s">
        <v>23</v>
      </c>
    </row>
    <row r="4" spans="1:20" ht="16" thickTop="1">
      <c r="A4" s="63" t="str">
        <f>"-WT"</f>
        <v>-WT</v>
      </c>
      <c r="B4" s="64" t="s">
        <v>6</v>
      </c>
      <c r="C4" s="64" t="s">
        <v>5</v>
      </c>
      <c r="D4" s="64" t="s">
        <v>5</v>
      </c>
      <c r="E4" s="64" t="s">
        <v>6</v>
      </c>
      <c r="F4" s="64" t="s">
        <v>6</v>
      </c>
      <c r="G4" s="1" t="s">
        <v>7</v>
      </c>
      <c r="H4" s="1">
        <v>88</v>
      </c>
      <c r="I4" s="1">
        <v>28</v>
      </c>
      <c r="J4" s="1">
        <v>3</v>
      </c>
      <c r="K4" s="6">
        <f>I4/H4*100</f>
        <v>31.818181818181817</v>
      </c>
      <c r="L4" s="6">
        <f>J4/H4*100</f>
        <v>3.4090909090909087</v>
      </c>
      <c r="M4" s="69"/>
      <c r="N4" s="78" t="s">
        <v>76</v>
      </c>
      <c r="O4" s="79">
        <v>32.779000000000003</v>
      </c>
      <c r="P4" s="79">
        <v>10.872</v>
      </c>
      <c r="Q4" s="79">
        <v>15</v>
      </c>
      <c r="R4" s="79">
        <v>1.4870000000000001</v>
      </c>
      <c r="S4" s="79">
        <v>1.24</v>
      </c>
      <c r="T4" s="80">
        <v>15</v>
      </c>
    </row>
    <row r="5" spans="1:20">
      <c r="A5" s="63"/>
      <c r="B5" s="64"/>
      <c r="C5" s="64"/>
      <c r="D5" s="64"/>
      <c r="E5" s="64"/>
      <c r="F5" s="64"/>
      <c r="G5" s="1" t="s">
        <v>12</v>
      </c>
      <c r="H5" s="1">
        <v>29</v>
      </c>
      <c r="I5" s="1">
        <v>6</v>
      </c>
      <c r="J5" s="1">
        <v>0</v>
      </c>
      <c r="K5" s="6">
        <f t="shared" ref="K5:K18" si="0">I5/H5*100</f>
        <v>20.689655172413794</v>
      </c>
      <c r="L5" s="6">
        <f t="shared" ref="L5:L18" si="1">J5/H5*100</f>
        <v>0</v>
      </c>
      <c r="M5" s="69"/>
      <c r="N5" s="74" t="s">
        <v>77</v>
      </c>
      <c r="O5" s="1">
        <v>29.631</v>
      </c>
      <c r="P5" s="1">
        <v>10.964</v>
      </c>
      <c r="Q5" s="1">
        <v>17</v>
      </c>
      <c r="R5" s="1">
        <v>23.12</v>
      </c>
      <c r="S5" s="1">
        <v>7.2590000000000003</v>
      </c>
      <c r="T5" s="75">
        <v>17</v>
      </c>
    </row>
    <row r="6" spans="1:20">
      <c r="A6" s="63"/>
      <c r="B6" s="64"/>
      <c r="C6" s="64"/>
      <c r="D6" s="64"/>
      <c r="E6" s="64"/>
      <c r="F6" s="64"/>
      <c r="G6" s="1" t="s">
        <v>13</v>
      </c>
      <c r="H6" s="1">
        <v>46</v>
      </c>
      <c r="I6" s="1">
        <v>27</v>
      </c>
      <c r="J6" s="1">
        <v>1</v>
      </c>
      <c r="K6" s="6">
        <f t="shared" si="0"/>
        <v>58.695652173913047</v>
      </c>
      <c r="L6" s="6">
        <f t="shared" si="1"/>
        <v>2.1739130434782608</v>
      </c>
      <c r="M6" s="69"/>
      <c r="N6" s="74" t="s">
        <v>78</v>
      </c>
      <c r="O6" s="1">
        <v>41.704000000000001</v>
      </c>
      <c r="P6" s="1">
        <v>12.425000000000001</v>
      </c>
      <c r="Q6" s="1">
        <v>5</v>
      </c>
      <c r="R6" s="1">
        <v>4.7430000000000003</v>
      </c>
      <c r="S6" s="1">
        <v>2.6709999999999998</v>
      </c>
      <c r="T6" s="75">
        <v>5</v>
      </c>
    </row>
    <row r="7" spans="1:20">
      <c r="A7" s="63"/>
      <c r="B7" s="64"/>
      <c r="C7" s="64"/>
      <c r="D7" s="64"/>
      <c r="E7" s="64"/>
      <c r="F7" s="64"/>
      <c r="G7" s="1" t="s">
        <v>14</v>
      </c>
      <c r="H7" s="1">
        <v>119</v>
      </c>
      <c r="I7" s="1">
        <v>50</v>
      </c>
      <c r="J7" s="1">
        <v>3</v>
      </c>
      <c r="K7" s="6">
        <f t="shared" si="0"/>
        <v>42.016806722689076</v>
      </c>
      <c r="L7" s="6">
        <f t="shared" si="1"/>
        <v>2.5210084033613445</v>
      </c>
      <c r="M7" s="69"/>
      <c r="N7" s="74" t="s">
        <v>79</v>
      </c>
      <c r="O7" s="1">
        <v>16.684999999999999</v>
      </c>
      <c r="P7" s="1">
        <v>5.7350000000000003</v>
      </c>
      <c r="Q7" s="1">
        <v>6</v>
      </c>
      <c r="R7" s="1">
        <v>6.3570000000000002</v>
      </c>
      <c r="S7" s="1">
        <v>3.0070000000000001</v>
      </c>
      <c r="T7" s="75">
        <v>6</v>
      </c>
    </row>
    <row r="8" spans="1:20">
      <c r="A8" s="63"/>
      <c r="B8" s="64"/>
      <c r="C8" s="64"/>
      <c r="D8" s="64"/>
      <c r="E8" s="64"/>
      <c r="F8" s="64"/>
      <c r="G8" s="1" t="s">
        <v>15</v>
      </c>
      <c r="H8" s="1">
        <v>85</v>
      </c>
      <c r="I8" s="1">
        <v>30</v>
      </c>
      <c r="J8" s="1">
        <v>0</v>
      </c>
      <c r="K8" s="6">
        <f t="shared" si="0"/>
        <v>35.294117647058826</v>
      </c>
      <c r="L8" s="6">
        <f t="shared" si="1"/>
        <v>0</v>
      </c>
      <c r="M8" s="69"/>
      <c r="N8" s="74" t="s">
        <v>84</v>
      </c>
      <c r="O8" s="1">
        <v>1.5329999999999999</v>
      </c>
      <c r="P8" s="1">
        <v>1.3280000000000001</v>
      </c>
      <c r="Q8" s="1">
        <v>3</v>
      </c>
      <c r="R8" s="1">
        <v>0</v>
      </c>
      <c r="S8" s="1">
        <v>0</v>
      </c>
      <c r="T8" s="75">
        <v>3</v>
      </c>
    </row>
    <row r="9" spans="1:20">
      <c r="A9" s="63"/>
      <c r="B9" s="64"/>
      <c r="C9" s="64"/>
      <c r="D9" s="64"/>
      <c r="E9" s="64"/>
      <c r="F9" s="64"/>
      <c r="G9" s="1" t="s">
        <v>16</v>
      </c>
      <c r="H9" s="1">
        <v>95</v>
      </c>
      <c r="I9" s="1">
        <v>34</v>
      </c>
      <c r="J9" s="1">
        <v>1</v>
      </c>
      <c r="K9" s="6">
        <f t="shared" si="0"/>
        <v>35.789473684210527</v>
      </c>
      <c r="L9" s="6">
        <f t="shared" si="1"/>
        <v>1.0526315789473684</v>
      </c>
      <c r="M9" s="69"/>
      <c r="N9" s="74" t="s">
        <v>83</v>
      </c>
      <c r="O9" s="1">
        <v>10</v>
      </c>
      <c r="P9" s="1">
        <v>6.4820000000000002</v>
      </c>
      <c r="Q9" s="1">
        <v>3</v>
      </c>
      <c r="R9" s="1">
        <v>0.66700000000000004</v>
      </c>
      <c r="S9" s="1">
        <v>0.61099999999999999</v>
      </c>
      <c r="T9" s="75">
        <v>3</v>
      </c>
    </row>
    <row r="10" spans="1:20">
      <c r="A10" s="63"/>
      <c r="B10" s="64"/>
      <c r="C10" s="64"/>
      <c r="D10" s="64"/>
      <c r="E10" s="64"/>
      <c r="F10" s="64"/>
      <c r="G10" s="1" t="s">
        <v>17</v>
      </c>
      <c r="H10" s="1">
        <v>104</v>
      </c>
      <c r="I10" s="1">
        <v>35</v>
      </c>
      <c r="J10" s="1">
        <v>1</v>
      </c>
      <c r="K10" s="6">
        <f t="shared" si="0"/>
        <v>33.653846153846153</v>
      </c>
      <c r="L10" s="6">
        <f t="shared" si="1"/>
        <v>0.96153846153846156</v>
      </c>
      <c r="M10" s="69"/>
      <c r="N10" s="74" t="s">
        <v>80</v>
      </c>
      <c r="O10" s="1">
        <v>11.3</v>
      </c>
      <c r="P10" s="1">
        <v>9.8320000000000007</v>
      </c>
      <c r="Q10" s="1">
        <v>3</v>
      </c>
      <c r="R10" s="1">
        <v>10.1</v>
      </c>
      <c r="S10" s="1">
        <v>8.7880000000000003</v>
      </c>
      <c r="T10" s="75">
        <v>3</v>
      </c>
    </row>
    <row r="11" spans="1:20">
      <c r="A11" s="63"/>
      <c r="B11" s="64"/>
      <c r="C11" s="64"/>
      <c r="D11" s="64"/>
      <c r="E11" s="64"/>
      <c r="F11" s="64"/>
      <c r="G11" s="1" t="s">
        <v>18</v>
      </c>
      <c r="H11" s="1">
        <v>59</v>
      </c>
      <c r="I11" s="1">
        <v>12</v>
      </c>
      <c r="J11" s="1">
        <v>0</v>
      </c>
      <c r="K11" s="6">
        <f t="shared" si="0"/>
        <v>20.33898305084746</v>
      </c>
      <c r="L11" s="6">
        <f t="shared" si="1"/>
        <v>0</v>
      </c>
      <c r="M11" s="69"/>
      <c r="N11" s="74" t="s">
        <v>81</v>
      </c>
      <c r="O11" s="1">
        <v>15.567</v>
      </c>
      <c r="P11" s="1">
        <v>0.80200000000000005</v>
      </c>
      <c r="Q11" s="1">
        <v>3</v>
      </c>
      <c r="R11" s="1">
        <v>0</v>
      </c>
      <c r="S11" s="1">
        <v>0</v>
      </c>
      <c r="T11" s="75">
        <v>3</v>
      </c>
    </row>
    <row r="12" spans="1:20">
      <c r="A12" s="63"/>
      <c r="B12" s="64"/>
      <c r="C12" s="64"/>
      <c r="D12" s="64"/>
      <c r="E12" s="64"/>
      <c r="F12" s="64"/>
      <c r="G12" s="1" t="s">
        <v>19</v>
      </c>
      <c r="H12" s="1">
        <v>56</v>
      </c>
      <c r="I12" s="1">
        <v>16</v>
      </c>
      <c r="J12" s="1">
        <v>1</v>
      </c>
      <c r="K12" s="6">
        <f t="shared" si="0"/>
        <v>28.571428571428569</v>
      </c>
      <c r="L12" s="6">
        <f t="shared" si="1"/>
        <v>1.7857142857142856</v>
      </c>
      <c r="M12" s="69"/>
      <c r="N12" s="74" t="s">
        <v>82</v>
      </c>
      <c r="O12" s="1">
        <v>26.367000000000001</v>
      </c>
      <c r="P12" s="1">
        <v>0.66600000000000004</v>
      </c>
      <c r="Q12" s="1">
        <v>3</v>
      </c>
      <c r="R12" s="1">
        <v>1.5669999999999999</v>
      </c>
      <c r="S12" s="1">
        <v>5.8000000000000003E-2</v>
      </c>
      <c r="T12" s="75">
        <v>3</v>
      </c>
    </row>
    <row r="13" spans="1:20">
      <c r="A13" s="63"/>
      <c r="B13" s="64"/>
      <c r="C13" s="64"/>
      <c r="D13" s="64"/>
      <c r="E13" s="64"/>
      <c r="F13" s="64"/>
      <c r="G13" s="1" t="s">
        <v>63</v>
      </c>
      <c r="H13" s="1">
        <v>73</v>
      </c>
      <c r="I13" s="1">
        <v>20</v>
      </c>
      <c r="J13" s="1">
        <v>1</v>
      </c>
      <c r="K13" s="6">
        <f t="shared" si="0"/>
        <v>27.397260273972602</v>
      </c>
      <c r="L13" s="6">
        <f t="shared" si="1"/>
        <v>1.3698630136986301</v>
      </c>
      <c r="M13" s="69"/>
      <c r="N13" s="74" t="s">
        <v>86</v>
      </c>
      <c r="O13" s="1">
        <v>3.1</v>
      </c>
      <c r="P13" s="1">
        <v>2.2069999999999999</v>
      </c>
      <c r="Q13" s="1">
        <v>3</v>
      </c>
      <c r="R13" s="1">
        <v>0</v>
      </c>
      <c r="S13" s="1">
        <v>0</v>
      </c>
      <c r="T13" s="75">
        <v>3</v>
      </c>
    </row>
    <row r="14" spans="1:20" ht="16" thickBot="1">
      <c r="A14" s="63"/>
      <c r="B14" s="64"/>
      <c r="C14" s="64"/>
      <c r="D14" s="64"/>
      <c r="E14" s="64"/>
      <c r="F14" s="64"/>
      <c r="G14" s="1" t="s">
        <v>64</v>
      </c>
      <c r="H14" s="1">
        <v>89</v>
      </c>
      <c r="I14" s="1">
        <v>35</v>
      </c>
      <c r="J14" s="1">
        <v>1</v>
      </c>
      <c r="K14" s="6">
        <f t="shared" si="0"/>
        <v>39.325842696629216</v>
      </c>
      <c r="L14" s="6">
        <f t="shared" si="1"/>
        <v>1.1235955056179776</v>
      </c>
      <c r="M14" s="69"/>
      <c r="N14" s="76" t="s">
        <v>87</v>
      </c>
      <c r="O14" s="59">
        <v>1.375</v>
      </c>
      <c r="P14" s="59">
        <v>0.38600000000000001</v>
      </c>
      <c r="Q14" s="59">
        <v>4</v>
      </c>
      <c r="R14" s="59">
        <v>0</v>
      </c>
      <c r="S14" s="59">
        <v>0</v>
      </c>
      <c r="T14" s="77">
        <v>4</v>
      </c>
    </row>
    <row r="15" spans="1:20">
      <c r="A15" s="63"/>
      <c r="B15" s="64"/>
      <c r="C15" s="64"/>
      <c r="D15" s="64"/>
      <c r="E15" s="64"/>
      <c r="F15" s="64"/>
      <c r="G15" s="1" t="s">
        <v>65</v>
      </c>
      <c r="H15" s="1">
        <v>64</v>
      </c>
      <c r="I15" s="1">
        <v>15</v>
      </c>
      <c r="J15" s="1">
        <v>2</v>
      </c>
      <c r="K15" s="6">
        <f t="shared" si="0"/>
        <v>23.4375</v>
      </c>
      <c r="L15" s="6">
        <f t="shared" si="1"/>
        <v>3.125</v>
      </c>
      <c r="M15" s="69"/>
    </row>
    <row r="16" spans="1:20">
      <c r="A16" s="63"/>
      <c r="B16" s="64"/>
      <c r="C16" s="64"/>
      <c r="D16" s="64"/>
      <c r="E16" s="64"/>
      <c r="F16" s="64"/>
      <c r="G16" s="1" t="s">
        <v>66</v>
      </c>
      <c r="H16" s="1">
        <v>57</v>
      </c>
      <c r="I16" s="1">
        <v>20</v>
      </c>
      <c r="J16" s="1">
        <v>2</v>
      </c>
      <c r="K16" s="6">
        <f t="shared" si="0"/>
        <v>35.087719298245609</v>
      </c>
      <c r="L16" s="6">
        <f t="shared" si="1"/>
        <v>3.5087719298245612</v>
      </c>
      <c r="M16" s="69"/>
    </row>
    <row r="17" spans="1:13">
      <c r="A17" s="63"/>
      <c r="B17" s="64"/>
      <c r="C17" s="64"/>
      <c r="D17" s="64"/>
      <c r="E17" s="64"/>
      <c r="F17" s="64"/>
      <c r="G17" s="1" t="s">
        <v>67</v>
      </c>
      <c r="H17" s="1">
        <v>25</v>
      </c>
      <c r="I17" s="1">
        <v>4</v>
      </c>
      <c r="J17" s="1">
        <v>0</v>
      </c>
      <c r="K17" s="6">
        <f t="shared" si="0"/>
        <v>16</v>
      </c>
      <c r="L17" s="6">
        <f t="shared" si="1"/>
        <v>0</v>
      </c>
      <c r="M17" s="69"/>
    </row>
    <row r="18" spans="1:13">
      <c r="A18" s="63"/>
      <c r="B18" s="64"/>
      <c r="C18" s="64"/>
      <c r="D18" s="64"/>
      <c r="E18" s="64"/>
      <c r="F18" s="64"/>
      <c r="G18" s="1" t="s">
        <v>68</v>
      </c>
      <c r="H18" s="1">
        <v>85</v>
      </c>
      <c r="I18" s="1">
        <v>37</v>
      </c>
      <c r="J18" s="1">
        <v>1</v>
      </c>
      <c r="K18" s="6">
        <f t="shared" si="0"/>
        <v>43.529411764705884</v>
      </c>
      <c r="L18" s="6">
        <f t="shared" si="1"/>
        <v>1.1764705882352942</v>
      </c>
      <c r="M18" s="69"/>
    </row>
    <row r="19" spans="1:13">
      <c r="A19" s="63"/>
      <c r="B19" s="64"/>
      <c r="C19" s="64"/>
      <c r="D19" s="64"/>
      <c r="E19" s="64"/>
      <c r="F19" s="64"/>
      <c r="G19" s="3" t="s">
        <v>21</v>
      </c>
      <c r="H19" s="1"/>
      <c r="I19" s="1"/>
      <c r="J19" s="1"/>
      <c r="K19" s="11">
        <f>AVERAGE(K4:K18)</f>
        <v>32.776391935209503</v>
      </c>
      <c r="L19" s="11">
        <f>AVERAGE(L4:L18)</f>
        <v>1.4805065146338061</v>
      </c>
      <c r="M19" s="70"/>
    </row>
    <row r="20" spans="1:13">
      <c r="A20" s="63"/>
      <c r="B20" s="64"/>
      <c r="C20" s="64"/>
      <c r="D20" s="64"/>
      <c r="E20" s="64"/>
      <c r="F20" s="64"/>
      <c r="G20" s="3" t="s">
        <v>22</v>
      </c>
      <c r="H20" s="1"/>
      <c r="I20" s="1"/>
      <c r="J20" s="1"/>
      <c r="K20" s="7">
        <f>STDEV(K4:K18)</f>
        <v>10.870081275772355</v>
      </c>
      <c r="L20" s="7">
        <f>STDEV(L4:L18)</f>
        <v>1.2434495227862676</v>
      </c>
      <c r="M20" s="71"/>
    </row>
    <row r="21" spans="1:13">
      <c r="A21" s="63"/>
      <c r="B21" s="64"/>
      <c r="C21" s="64"/>
      <c r="D21" s="64"/>
      <c r="E21" s="64"/>
      <c r="F21" s="64"/>
      <c r="G21" s="3" t="s">
        <v>23</v>
      </c>
      <c r="H21" s="1"/>
      <c r="I21" s="1"/>
      <c r="J21" s="1"/>
      <c r="K21" s="8">
        <v>15</v>
      </c>
      <c r="L21" s="9">
        <v>15</v>
      </c>
      <c r="M21" s="72"/>
    </row>
    <row r="22" spans="1:13">
      <c r="A22" s="63"/>
      <c r="B22" s="64"/>
      <c r="C22" s="64"/>
      <c r="D22" s="64"/>
      <c r="E22" s="64"/>
      <c r="F22" s="64"/>
      <c r="G22" s="3"/>
      <c r="H22" s="1"/>
      <c r="I22" s="1"/>
      <c r="J22" s="1"/>
      <c r="K22" s="4"/>
      <c r="L22" s="4"/>
      <c r="M22" s="67"/>
    </row>
    <row r="23" spans="1:13">
      <c r="A23" s="63" t="str">
        <f>"-WT"</f>
        <v>-WT</v>
      </c>
      <c r="B23" s="64" t="s">
        <v>5</v>
      </c>
      <c r="C23" s="64" t="s">
        <v>5</v>
      </c>
      <c r="D23" s="64" t="s">
        <v>5</v>
      </c>
      <c r="E23" s="64" t="s">
        <v>6</v>
      </c>
      <c r="F23" s="64" t="s">
        <v>6</v>
      </c>
      <c r="G23" s="1" t="s">
        <v>7</v>
      </c>
      <c r="H23" s="1">
        <v>26</v>
      </c>
      <c r="I23" s="1">
        <v>6</v>
      </c>
      <c r="J23" s="1">
        <v>6</v>
      </c>
      <c r="K23" s="6">
        <f>I23/H23*100</f>
        <v>23.076923076923077</v>
      </c>
      <c r="L23" s="6">
        <f>J23/H23*100</f>
        <v>23.076923076923077</v>
      </c>
      <c r="M23" s="69"/>
    </row>
    <row r="24" spans="1:13">
      <c r="A24" s="63"/>
      <c r="B24" s="64"/>
      <c r="C24" s="64"/>
      <c r="D24" s="64"/>
      <c r="E24" s="64"/>
      <c r="F24" s="64"/>
      <c r="G24" s="1" t="s">
        <v>12</v>
      </c>
      <c r="H24" s="1">
        <v>30</v>
      </c>
      <c r="I24" s="1">
        <v>11</v>
      </c>
      <c r="J24" s="1">
        <v>10</v>
      </c>
      <c r="K24" s="6">
        <f t="shared" ref="K24:K31" si="2">I24/H24*100</f>
        <v>36.666666666666664</v>
      </c>
      <c r="L24" s="6">
        <f t="shared" ref="L24:L31" si="3">J24/H24*100</f>
        <v>33.333333333333329</v>
      </c>
      <c r="M24" s="69"/>
    </row>
    <row r="25" spans="1:13">
      <c r="A25" s="63"/>
      <c r="B25" s="64"/>
      <c r="C25" s="64"/>
      <c r="D25" s="64"/>
      <c r="E25" s="64"/>
      <c r="F25" s="64"/>
      <c r="G25" s="1" t="s">
        <v>13</v>
      </c>
      <c r="H25" s="1">
        <v>49</v>
      </c>
      <c r="I25" s="1">
        <v>26</v>
      </c>
      <c r="J25" s="1">
        <v>15</v>
      </c>
      <c r="K25" s="6">
        <f t="shared" si="2"/>
        <v>53.061224489795919</v>
      </c>
      <c r="L25" s="6">
        <f t="shared" si="3"/>
        <v>30.612244897959183</v>
      </c>
      <c r="M25" s="69"/>
    </row>
    <row r="26" spans="1:13">
      <c r="A26" s="63"/>
      <c r="B26" s="64"/>
      <c r="C26" s="64"/>
      <c r="D26" s="64"/>
      <c r="E26" s="64"/>
      <c r="F26" s="64"/>
      <c r="G26" s="1" t="s">
        <v>14</v>
      </c>
      <c r="H26" s="1">
        <v>101</v>
      </c>
      <c r="I26" s="1">
        <v>53</v>
      </c>
      <c r="J26" s="1">
        <v>42</v>
      </c>
      <c r="K26" s="6">
        <f t="shared" si="2"/>
        <v>52.475247524752476</v>
      </c>
      <c r="L26" s="6">
        <f t="shared" si="3"/>
        <v>41.584158415841586</v>
      </c>
      <c r="M26" s="69"/>
    </row>
    <row r="27" spans="1:13">
      <c r="A27" s="63"/>
      <c r="B27" s="64"/>
      <c r="C27" s="64"/>
      <c r="D27" s="64"/>
      <c r="E27" s="64"/>
      <c r="F27" s="64"/>
      <c r="G27" s="1" t="s">
        <v>15</v>
      </c>
      <c r="H27" s="1">
        <v>90</v>
      </c>
      <c r="I27" s="1">
        <v>31</v>
      </c>
      <c r="J27" s="1">
        <v>25</v>
      </c>
      <c r="K27" s="6">
        <f t="shared" si="2"/>
        <v>34.444444444444443</v>
      </c>
      <c r="L27" s="6">
        <f t="shared" si="3"/>
        <v>27.777777777777779</v>
      </c>
      <c r="M27" s="69"/>
    </row>
    <row r="28" spans="1:13">
      <c r="A28" s="63"/>
      <c r="B28" s="64"/>
      <c r="C28" s="64"/>
      <c r="D28" s="64"/>
      <c r="E28" s="64"/>
      <c r="F28" s="64"/>
      <c r="G28" s="1" t="s">
        <v>16</v>
      </c>
      <c r="H28" s="1">
        <v>96</v>
      </c>
      <c r="I28" s="1">
        <v>38</v>
      </c>
      <c r="J28" s="1">
        <v>26</v>
      </c>
      <c r="K28" s="6">
        <f t="shared" si="2"/>
        <v>39.583333333333329</v>
      </c>
      <c r="L28" s="6">
        <f t="shared" si="3"/>
        <v>27.083333333333332</v>
      </c>
      <c r="M28" s="69"/>
    </row>
    <row r="29" spans="1:13">
      <c r="A29" s="63"/>
      <c r="B29" s="64"/>
      <c r="C29" s="64"/>
      <c r="D29" s="64"/>
      <c r="E29" s="64"/>
      <c r="F29" s="64"/>
      <c r="G29" s="1" t="s">
        <v>17</v>
      </c>
      <c r="H29" s="1">
        <v>65</v>
      </c>
      <c r="I29" s="1">
        <v>14</v>
      </c>
      <c r="J29" s="1">
        <v>13</v>
      </c>
      <c r="K29" s="6">
        <f t="shared" si="2"/>
        <v>21.53846153846154</v>
      </c>
      <c r="L29" s="6">
        <f t="shared" si="3"/>
        <v>20</v>
      </c>
      <c r="M29" s="69"/>
    </row>
    <row r="30" spans="1:13">
      <c r="A30" s="63"/>
      <c r="B30" s="64"/>
      <c r="C30" s="64"/>
      <c r="D30" s="64"/>
      <c r="E30" s="64"/>
      <c r="F30" s="64"/>
      <c r="G30" s="1" t="s">
        <v>18</v>
      </c>
      <c r="H30" s="1">
        <v>39</v>
      </c>
      <c r="I30" s="1">
        <v>9</v>
      </c>
      <c r="J30" s="1">
        <v>6</v>
      </c>
      <c r="K30" s="6">
        <f t="shared" si="2"/>
        <v>23.076923076923077</v>
      </c>
      <c r="L30" s="6">
        <f t="shared" si="3"/>
        <v>15.384615384615385</v>
      </c>
      <c r="M30" s="69"/>
    </row>
    <row r="31" spans="1:13">
      <c r="A31" s="63"/>
      <c r="B31" s="64"/>
      <c r="C31" s="64"/>
      <c r="D31" s="64"/>
      <c r="E31" s="64"/>
      <c r="F31" s="64"/>
      <c r="G31" s="1" t="s">
        <v>19</v>
      </c>
      <c r="H31" s="1">
        <v>83</v>
      </c>
      <c r="I31" s="1">
        <v>15</v>
      </c>
      <c r="J31" s="1">
        <v>15</v>
      </c>
      <c r="K31" s="6">
        <f t="shared" si="2"/>
        <v>18.072289156626507</v>
      </c>
      <c r="L31" s="6">
        <f t="shared" si="3"/>
        <v>18.072289156626507</v>
      </c>
      <c r="M31" s="69"/>
    </row>
    <row r="32" spans="1:13">
      <c r="A32" s="63"/>
      <c r="B32" s="64"/>
      <c r="C32" s="64"/>
      <c r="D32" s="64"/>
      <c r="E32" s="64"/>
      <c r="F32" s="64"/>
      <c r="G32" s="1" t="s">
        <v>63</v>
      </c>
      <c r="H32" s="1">
        <v>63</v>
      </c>
      <c r="I32" s="1">
        <v>20</v>
      </c>
      <c r="J32" s="1">
        <v>14</v>
      </c>
      <c r="K32" s="6">
        <f t="shared" ref="K32:K39" si="4">I32/H32*100</f>
        <v>31.746031746031743</v>
      </c>
      <c r="L32" s="6">
        <f t="shared" ref="L32:L39" si="5">J32/H32*100</f>
        <v>22.222222222222221</v>
      </c>
      <c r="M32" s="69"/>
    </row>
    <row r="33" spans="1:13">
      <c r="A33" s="63"/>
      <c r="B33" s="64"/>
      <c r="C33" s="64"/>
      <c r="D33" s="64"/>
      <c r="E33" s="64"/>
      <c r="F33" s="64"/>
      <c r="G33" s="1" t="s">
        <v>64</v>
      </c>
      <c r="H33" s="1">
        <v>37</v>
      </c>
      <c r="I33" s="1">
        <v>6</v>
      </c>
      <c r="J33" s="1">
        <v>5</v>
      </c>
      <c r="K33" s="6">
        <f t="shared" si="4"/>
        <v>16.216216216216218</v>
      </c>
      <c r="L33" s="6">
        <f t="shared" si="5"/>
        <v>13.513513513513514</v>
      </c>
      <c r="M33" s="69"/>
    </row>
    <row r="34" spans="1:13">
      <c r="A34" s="63"/>
      <c r="B34" s="64"/>
      <c r="C34" s="64"/>
      <c r="D34" s="64"/>
      <c r="E34" s="64"/>
      <c r="F34" s="64"/>
      <c r="G34" s="1" t="s">
        <v>65</v>
      </c>
      <c r="H34" s="1">
        <v>49</v>
      </c>
      <c r="I34" s="1">
        <v>15</v>
      </c>
      <c r="J34" s="1">
        <v>10</v>
      </c>
      <c r="K34" s="6">
        <f t="shared" si="4"/>
        <v>30.612244897959183</v>
      </c>
      <c r="L34" s="6">
        <f t="shared" si="5"/>
        <v>20.408163265306122</v>
      </c>
      <c r="M34" s="69"/>
    </row>
    <row r="35" spans="1:13">
      <c r="A35" s="63"/>
      <c r="B35" s="64"/>
      <c r="C35" s="64"/>
      <c r="D35" s="64"/>
      <c r="E35" s="64"/>
      <c r="F35" s="64"/>
      <c r="G35" s="1" t="s">
        <v>66</v>
      </c>
      <c r="H35" s="1">
        <v>38</v>
      </c>
      <c r="I35" s="1">
        <v>10</v>
      </c>
      <c r="J35" s="1">
        <v>8</v>
      </c>
      <c r="K35" s="6">
        <f t="shared" si="4"/>
        <v>26.315789473684209</v>
      </c>
      <c r="L35" s="6">
        <f t="shared" si="5"/>
        <v>21.052631578947366</v>
      </c>
      <c r="M35" s="69"/>
    </row>
    <row r="36" spans="1:13">
      <c r="A36" s="63"/>
      <c r="B36" s="64"/>
      <c r="C36" s="64"/>
      <c r="D36" s="64"/>
      <c r="E36" s="64"/>
      <c r="F36" s="64"/>
      <c r="G36" s="1" t="s">
        <v>67</v>
      </c>
      <c r="H36" s="1">
        <v>51</v>
      </c>
      <c r="I36" s="1">
        <v>10</v>
      </c>
      <c r="J36" s="1">
        <v>8</v>
      </c>
      <c r="K36" s="6">
        <f t="shared" si="4"/>
        <v>19.607843137254903</v>
      </c>
      <c r="L36" s="6">
        <f t="shared" si="5"/>
        <v>15.686274509803921</v>
      </c>
      <c r="M36" s="69"/>
    </row>
    <row r="37" spans="1:13">
      <c r="A37" s="63"/>
      <c r="B37" s="64"/>
      <c r="C37" s="64"/>
      <c r="D37" s="64"/>
      <c r="E37" s="64"/>
      <c r="F37" s="64"/>
      <c r="G37" s="1" t="s">
        <v>68</v>
      </c>
      <c r="H37" s="1">
        <v>52</v>
      </c>
      <c r="I37" s="1">
        <v>14</v>
      </c>
      <c r="J37" s="1">
        <v>13</v>
      </c>
      <c r="K37" s="6">
        <f t="shared" si="4"/>
        <v>26.923076923076923</v>
      </c>
      <c r="L37" s="6">
        <f t="shared" si="5"/>
        <v>25</v>
      </c>
      <c r="M37" s="69"/>
    </row>
    <row r="38" spans="1:13">
      <c r="A38" s="63"/>
      <c r="B38" s="64"/>
      <c r="C38" s="64"/>
      <c r="D38" s="64"/>
      <c r="E38" s="64"/>
      <c r="F38" s="64"/>
      <c r="G38" s="1" t="s">
        <v>69</v>
      </c>
      <c r="H38" s="1">
        <v>120</v>
      </c>
      <c r="I38" s="1">
        <v>34</v>
      </c>
      <c r="J38" s="1">
        <v>26</v>
      </c>
      <c r="K38" s="6">
        <f t="shared" si="4"/>
        <v>28.333333333333332</v>
      </c>
      <c r="L38" s="6">
        <f t="shared" si="5"/>
        <v>21.666666666666668</v>
      </c>
      <c r="M38" s="69"/>
    </row>
    <row r="39" spans="1:13">
      <c r="A39" s="63"/>
      <c r="B39" s="64"/>
      <c r="C39" s="64"/>
      <c r="D39" s="64"/>
      <c r="E39" s="64"/>
      <c r="F39" s="64"/>
      <c r="G39" s="1" t="s">
        <v>70</v>
      </c>
      <c r="H39" s="1">
        <v>91</v>
      </c>
      <c r="I39" s="1">
        <v>19</v>
      </c>
      <c r="J39" s="1">
        <v>15</v>
      </c>
      <c r="K39" s="6">
        <f t="shared" si="4"/>
        <v>20.87912087912088</v>
      </c>
      <c r="L39" s="6">
        <f t="shared" si="5"/>
        <v>16.483516483516482</v>
      </c>
      <c r="M39" s="69"/>
    </row>
    <row r="40" spans="1:13">
      <c r="A40" s="63"/>
      <c r="B40" s="64"/>
      <c r="C40" s="64"/>
      <c r="D40" s="64"/>
      <c r="E40" s="64"/>
      <c r="F40" s="64"/>
      <c r="G40" s="3" t="s">
        <v>21</v>
      </c>
      <c r="H40" s="1"/>
      <c r="I40" s="1"/>
      <c r="J40" s="1"/>
      <c r="K40" s="11">
        <f>AVERAGE(K23:K39)</f>
        <v>29.566421759682608</v>
      </c>
      <c r="L40" s="11">
        <f>AVERAGE(L23:L39)</f>
        <v>23.115156683316851</v>
      </c>
      <c r="M40" s="70"/>
    </row>
    <row r="41" spans="1:13">
      <c r="A41" s="63"/>
      <c r="B41" s="64"/>
      <c r="C41" s="64"/>
      <c r="D41" s="64"/>
      <c r="E41" s="64"/>
      <c r="F41" s="64"/>
      <c r="G41" s="3" t="s">
        <v>22</v>
      </c>
      <c r="H41" s="1"/>
      <c r="I41" s="1"/>
      <c r="J41" s="1"/>
      <c r="K41" s="11">
        <f>STDEV(K23:K39)</f>
        <v>10.925734750769188</v>
      </c>
      <c r="L41" s="11">
        <f>STDEV(L23:L39)</f>
        <v>7.2607411949553464</v>
      </c>
      <c r="M41" s="70"/>
    </row>
    <row r="42" spans="1:13">
      <c r="A42" s="63"/>
      <c r="B42" s="64"/>
      <c r="C42" s="64"/>
      <c r="D42" s="64"/>
      <c r="E42" s="64"/>
      <c r="F42" s="64"/>
      <c r="G42" s="3" t="s">
        <v>23</v>
      </c>
      <c r="H42" s="1"/>
      <c r="I42" s="1"/>
      <c r="J42" s="1"/>
      <c r="K42" s="8">
        <v>17</v>
      </c>
      <c r="L42" s="9">
        <v>17</v>
      </c>
      <c r="M42" s="72"/>
    </row>
    <row r="43" spans="1:13">
      <c r="A43" s="63"/>
      <c r="B43" s="64"/>
      <c r="C43" s="64"/>
      <c r="D43" s="64"/>
      <c r="E43" s="64"/>
      <c r="F43" s="64"/>
      <c r="G43" s="3"/>
      <c r="H43" s="1"/>
      <c r="I43" s="1"/>
      <c r="J43" s="1"/>
      <c r="K43" s="8"/>
      <c r="L43" s="9"/>
      <c r="M43" s="72"/>
    </row>
    <row r="44" spans="1:13">
      <c r="A44" s="63" t="str">
        <f>"-WT"</f>
        <v>-WT</v>
      </c>
      <c r="B44" s="64" t="s">
        <v>6</v>
      </c>
      <c r="C44" s="64" t="s">
        <v>5</v>
      </c>
      <c r="D44" s="64" t="s">
        <v>5</v>
      </c>
      <c r="E44" s="64" t="s">
        <v>5</v>
      </c>
      <c r="F44" s="64" t="s">
        <v>6</v>
      </c>
      <c r="G44" s="1" t="s">
        <v>7</v>
      </c>
      <c r="H44" s="1">
        <v>125</v>
      </c>
      <c r="I44" s="1">
        <v>51</v>
      </c>
      <c r="J44" s="1">
        <v>8</v>
      </c>
      <c r="K44" s="6">
        <f>I44/H44*100</f>
        <v>40.799999999999997</v>
      </c>
      <c r="L44" s="6">
        <f>J44/H44*100</f>
        <v>6.4</v>
      </c>
      <c r="M44" s="69"/>
    </row>
    <row r="45" spans="1:13">
      <c r="A45" s="63"/>
      <c r="B45" s="64"/>
      <c r="C45" s="64"/>
      <c r="D45" s="64"/>
      <c r="E45" s="64"/>
      <c r="F45" s="64"/>
      <c r="G45" s="1" t="s">
        <v>12</v>
      </c>
      <c r="H45" s="1">
        <v>101</v>
      </c>
      <c r="I45" s="1">
        <v>56</v>
      </c>
      <c r="J45" s="1">
        <v>6</v>
      </c>
      <c r="K45" s="6">
        <f t="shared" ref="K45:K48" si="6">I45/H45*100</f>
        <v>55.445544554455452</v>
      </c>
      <c r="L45" s="6">
        <f t="shared" ref="L45:L48" si="7">J45/H45*100</f>
        <v>5.9405940594059405</v>
      </c>
      <c r="M45" s="69"/>
    </row>
    <row r="46" spans="1:13">
      <c r="A46" s="63"/>
      <c r="B46" s="64"/>
      <c r="C46" s="64"/>
      <c r="D46" s="64"/>
      <c r="E46" s="64"/>
      <c r="F46" s="64"/>
      <c r="G46" s="1" t="s">
        <v>13</v>
      </c>
      <c r="H46" s="1">
        <v>51</v>
      </c>
      <c r="I46" s="1">
        <v>15</v>
      </c>
      <c r="J46" s="1">
        <v>3</v>
      </c>
      <c r="K46" s="6">
        <f t="shared" si="6"/>
        <v>29.411764705882355</v>
      </c>
      <c r="L46" s="6">
        <f t="shared" si="7"/>
        <v>5.8823529411764701</v>
      </c>
      <c r="M46" s="69"/>
    </row>
    <row r="47" spans="1:13">
      <c r="A47" s="63"/>
      <c r="B47" s="64"/>
      <c r="C47" s="64"/>
      <c r="D47" s="64"/>
      <c r="E47" s="64"/>
      <c r="F47" s="64"/>
      <c r="G47" s="1" t="s">
        <v>14</v>
      </c>
      <c r="H47" s="1">
        <v>91</v>
      </c>
      <c r="I47" s="1">
        <v>27</v>
      </c>
      <c r="J47" s="1">
        <v>5</v>
      </c>
      <c r="K47" s="6">
        <f t="shared" si="6"/>
        <v>29.670329670329672</v>
      </c>
      <c r="L47" s="6">
        <f t="shared" si="7"/>
        <v>5.4945054945054945</v>
      </c>
      <c r="M47" s="69"/>
    </row>
    <row r="48" spans="1:13">
      <c r="A48" s="63"/>
      <c r="B48" s="64"/>
      <c r="C48" s="64"/>
      <c r="D48" s="64"/>
      <c r="E48" s="64"/>
      <c r="F48" s="64"/>
      <c r="G48" s="1" t="s">
        <v>15</v>
      </c>
      <c r="H48" s="1">
        <v>47</v>
      </c>
      <c r="I48" s="1">
        <v>25</v>
      </c>
      <c r="J48" s="1">
        <v>0</v>
      </c>
      <c r="K48" s="6">
        <f t="shared" si="6"/>
        <v>53.191489361702125</v>
      </c>
      <c r="L48" s="6">
        <f t="shared" si="7"/>
        <v>0</v>
      </c>
      <c r="M48" s="69"/>
    </row>
    <row r="49" spans="1:13">
      <c r="A49" s="63"/>
      <c r="B49" s="64"/>
      <c r="C49" s="64"/>
      <c r="D49" s="64"/>
      <c r="E49" s="64"/>
      <c r="F49" s="64"/>
      <c r="G49" s="3" t="s">
        <v>21</v>
      </c>
      <c r="H49" s="1"/>
      <c r="I49" s="1"/>
      <c r="J49" s="1"/>
      <c r="K49" s="11">
        <f>AVERAGE(K44:K48)</f>
        <v>41.703825658473917</v>
      </c>
      <c r="L49" s="11">
        <f>AVERAGE(L44:L48)</f>
        <v>4.7434904990175806</v>
      </c>
      <c r="M49" s="70"/>
    </row>
    <row r="50" spans="1:13">
      <c r="A50" s="63"/>
      <c r="B50" s="64"/>
      <c r="C50" s="64"/>
      <c r="D50" s="64"/>
      <c r="E50" s="64"/>
      <c r="F50" s="64"/>
      <c r="G50" s="3" t="s">
        <v>22</v>
      </c>
      <c r="H50" s="1"/>
      <c r="I50" s="1"/>
      <c r="J50" s="1"/>
      <c r="K50" s="11">
        <f>STDEV(K44:K48)</f>
        <v>12.424954170483579</v>
      </c>
      <c r="L50" s="11">
        <f>STDEV(L44:L48)</f>
        <v>2.6710865748332369</v>
      </c>
      <c r="M50" s="70"/>
    </row>
    <row r="51" spans="1:13">
      <c r="A51" s="63"/>
      <c r="B51" s="64"/>
      <c r="C51" s="64"/>
      <c r="D51" s="64"/>
      <c r="E51" s="64"/>
      <c r="F51" s="64"/>
      <c r="G51" s="3" t="s">
        <v>23</v>
      </c>
      <c r="H51" s="1"/>
      <c r="I51" s="1"/>
      <c r="J51" s="1"/>
      <c r="K51" s="8">
        <v>5</v>
      </c>
      <c r="L51" s="9">
        <v>5</v>
      </c>
      <c r="M51" s="72"/>
    </row>
    <row r="52" spans="1:13">
      <c r="A52" s="63"/>
      <c r="B52" s="64"/>
      <c r="C52" s="64"/>
      <c r="D52" s="64"/>
      <c r="E52" s="64"/>
      <c r="F52" s="64"/>
      <c r="G52" s="3"/>
      <c r="H52" s="1"/>
      <c r="I52" s="1"/>
      <c r="J52" s="1"/>
      <c r="K52" s="8"/>
      <c r="L52" s="9"/>
      <c r="M52" s="72"/>
    </row>
    <row r="53" spans="1:13">
      <c r="A53" s="63" t="str">
        <f>"-WT"</f>
        <v>-WT</v>
      </c>
      <c r="B53" s="64" t="s">
        <v>5</v>
      </c>
      <c r="C53" s="64" t="s">
        <v>5</v>
      </c>
      <c r="D53" s="64" t="s">
        <v>6</v>
      </c>
      <c r="E53" s="64" t="s">
        <v>6</v>
      </c>
      <c r="F53" s="64" t="s">
        <v>6</v>
      </c>
      <c r="G53" s="66" t="s">
        <v>7</v>
      </c>
      <c r="H53" s="1">
        <v>61</v>
      </c>
      <c r="I53" s="1">
        <v>14</v>
      </c>
      <c r="J53" s="1">
        <v>6</v>
      </c>
      <c r="K53" s="6">
        <f>I53/H53*100</f>
        <v>22.950819672131146</v>
      </c>
      <c r="L53" s="6">
        <f>J53/H53*100</f>
        <v>9.8360655737704921</v>
      </c>
      <c r="M53" s="69"/>
    </row>
    <row r="54" spans="1:13">
      <c r="A54" s="63"/>
      <c r="B54" s="64"/>
      <c r="C54" s="64"/>
      <c r="D54" s="64"/>
      <c r="E54" s="64"/>
      <c r="F54" s="64"/>
      <c r="G54" s="66" t="s">
        <v>12</v>
      </c>
      <c r="H54" s="1">
        <v>54</v>
      </c>
      <c r="I54" s="1">
        <v>11</v>
      </c>
      <c r="J54" s="1">
        <v>2</v>
      </c>
      <c r="K54" s="6">
        <f t="shared" ref="K54:K58" si="8">I54/H54*100</f>
        <v>20.37037037037037</v>
      </c>
      <c r="L54" s="6">
        <f t="shared" ref="L54:L58" si="9">J54/H54*100</f>
        <v>3.7037037037037033</v>
      </c>
      <c r="M54" s="69"/>
    </row>
    <row r="55" spans="1:13">
      <c r="A55" s="63"/>
      <c r="B55" s="64"/>
      <c r="C55" s="64"/>
      <c r="D55" s="64"/>
      <c r="E55" s="64"/>
      <c r="F55" s="64"/>
      <c r="G55" s="66" t="s">
        <v>13</v>
      </c>
      <c r="H55" s="1">
        <v>66</v>
      </c>
      <c r="I55" s="1">
        <v>8</v>
      </c>
      <c r="J55" s="1">
        <v>3</v>
      </c>
      <c r="K55" s="6">
        <f t="shared" si="8"/>
        <v>12.121212121212121</v>
      </c>
      <c r="L55" s="6">
        <f t="shared" si="9"/>
        <v>4.5454545454545459</v>
      </c>
      <c r="M55" s="69"/>
    </row>
    <row r="56" spans="1:13">
      <c r="A56" s="63"/>
      <c r="B56" s="64"/>
      <c r="C56" s="64"/>
      <c r="D56" s="64"/>
      <c r="E56" s="64"/>
      <c r="F56" s="64"/>
      <c r="G56" s="66" t="s">
        <v>14</v>
      </c>
      <c r="H56" s="1">
        <v>74</v>
      </c>
      <c r="I56" s="1">
        <v>13</v>
      </c>
      <c r="J56" s="1">
        <v>6</v>
      </c>
      <c r="K56" s="6">
        <f t="shared" si="8"/>
        <v>17.567567567567568</v>
      </c>
      <c r="L56" s="6">
        <f t="shared" si="9"/>
        <v>8.1081081081081088</v>
      </c>
      <c r="M56" s="69"/>
    </row>
    <row r="57" spans="1:13">
      <c r="A57" s="63"/>
      <c r="B57" s="64"/>
      <c r="C57" s="64"/>
      <c r="D57" s="64"/>
      <c r="E57" s="64"/>
      <c r="F57" s="64"/>
      <c r="G57" s="66" t="s">
        <v>15</v>
      </c>
      <c r="H57" s="1">
        <v>77</v>
      </c>
      <c r="I57" s="1">
        <v>15</v>
      </c>
      <c r="J57" s="1">
        <v>7</v>
      </c>
      <c r="K57" s="6">
        <f t="shared" si="8"/>
        <v>19.480519480519483</v>
      </c>
      <c r="L57" s="6">
        <f t="shared" si="9"/>
        <v>9.0909090909090917</v>
      </c>
      <c r="M57" s="69"/>
    </row>
    <row r="58" spans="1:13">
      <c r="A58" s="63"/>
      <c r="B58" s="64"/>
      <c r="C58" s="64"/>
      <c r="D58" s="64"/>
      <c r="E58" s="64"/>
      <c r="F58" s="64"/>
      <c r="G58" s="66" t="s">
        <v>16</v>
      </c>
      <c r="H58" s="1">
        <v>105</v>
      </c>
      <c r="I58" s="1">
        <v>8</v>
      </c>
      <c r="J58" s="1">
        <v>3</v>
      </c>
      <c r="K58" s="6">
        <f t="shared" si="8"/>
        <v>7.6190476190476195</v>
      </c>
      <c r="L58" s="6">
        <f t="shared" si="9"/>
        <v>2.8571428571428572</v>
      </c>
      <c r="M58" s="69"/>
    </row>
    <row r="59" spans="1:13">
      <c r="A59" s="63"/>
      <c r="B59" s="64"/>
      <c r="C59" s="64"/>
      <c r="D59" s="64"/>
      <c r="E59" s="64"/>
      <c r="F59" s="64"/>
      <c r="G59" s="3" t="s">
        <v>21</v>
      </c>
      <c r="H59" s="1"/>
      <c r="I59" s="1"/>
      <c r="J59" s="1"/>
      <c r="K59" s="11">
        <f>AVERAGE(K53:K58)</f>
        <v>16.684922805141383</v>
      </c>
      <c r="L59" s="11">
        <f>AVERAGE(L53:L58)</f>
        <v>6.3568973131814666</v>
      </c>
      <c r="M59" s="70"/>
    </row>
    <row r="60" spans="1:13">
      <c r="A60" s="63"/>
      <c r="B60" s="64"/>
      <c r="C60" s="64"/>
      <c r="D60" s="64"/>
      <c r="E60" s="64"/>
      <c r="F60" s="64"/>
      <c r="G60" s="3" t="s">
        <v>22</v>
      </c>
      <c r="H60" s="1"/>
      <c r="I60" s="1"/>
      <c r="J60" s="1"/>
      <c r="K60" s="11">
        <f>STDEV(K53:K58)</f>
        <v>5.7350842704927896</v>
      </c>
      <c r="L60" s="11">
        <f>STDEV(L53:L58)</f>
        <v>3.0071652404614215</v>
      </c>
      <c r="M60" s="70"/>
    </row>
    <row r="61" spans="1:13">
      <c r="A61" s="63"/>
      <c r="B61" s="64"/>
      <c r="C61" s="64"/>
      <c r="D61" s="64"/>
      <c r="E61" s="64"/>
      <c r="F61" s="64"/>
      <c r="G61" s="3" t="s">
        <v>23</v>
      </c>
      <c r="H61" s="1"/>
      <c r="I61" s="1"/>
      <c r="J61" s="1"/>
      <c r="K61" s="8">
        <v>6</v>
      </c>
      <c r="L61" s="9">
        <v>6</v>
      </c>
      <c r="M61" s="72"/>
    </row>
    <row r="62" spans="1:13">
      <c r="A62" s="63"/>
      <c r="B62" s="64"/>
      <c r="C62" s="64"/>
      <c r="D62" s="64"/>
      <c r="E62" s="64"/>
      <c r="F62" s="64"/>
      <c r="G62" s="3"/>
      <c r="H62" s="1"/>
      <c r="I62" s="1"/>
      <c r="J62" s="1"/>
      <c r="K62" s="4"/>
      <c r="L62" s="4"/>
      <c r="M62" s="67"/>
    </row>
    <row r="63" spans="1:13">
      <c r="A63" s="63" t="str">
        <f>"-WT"</f>
        <v>-WT</v>
      </c>
      <c r="B63" s="64" t="s">
        <v>5</v>
      </c>
      <c r="C63" s="64" t="s">
        <v>6</v>
      </c>
      <c r="D63" s="64" t="s">
        <v>5</v>
      </c>
      <c r="E63" s="64" t="s">
        <v>6</v>
      </c>
      <c r="F63" s="64" t="s">
        <v>6</v>
      </c>
      <c r="G63" s="1" t="s">
        <v>7</v>
      </c>
      <c r="H63" s="1">
        <v>86</v>
      </c>
      <c r="I63" s="1">
        <v>2</v>
      </c>
      <c r="J63" s="1">
        <v>0</v>
      </c>
      <c r="K63" s="6">
        <f t="shared" ref="K63:K65" si="10">I63/H63*100</f>
        <v>2.3255813953488373</v>
      </c>
      <c r="L63" s="6">
        <f t="shared" ref="L63:L65" si="11">J63/H63*100</f>
        <v>0</v>
      </c>
      <c r="M63" s="69"/>
    </row>
    <row r="64" spans="1:13">
      <c r="A64" s="63"/>
      <c r="B64" s="64"/>
      <c r="C64" s="64"/>
      <c r="D64" s="64"/>
      <c r="E64" s="64"/>
      <c r="F64" s="64"/>
      <c r="G64" s="1" t="s">
        <v>12</v>
      </c>
      <c r="H64" s="1">
        <v>104</v>
      </c>
      <c r="I64" s="1">
        <v>0</v>
      </c>
      <c r="J64" s="1">
        <v>0</v>
      </c>
      <c r="K64" s="6">
        <f t="shared" si="10"/>
        <v>0</v>
      </c>
      <c r="L64" s="6">
        <f t="shared" si="11"/>
        <v>0</v>
      </c>
      <c r="M64" s="69"/>
    </row>
    <row r="65" spans="1:13">
      <c r="A65" s="63"/>
      <c r="B65" s="64"/>
      <c r="C65" s="64"/>
      <c r="D65" s="64"/>
      <c r="E65" s="64"/>
      <c r="F65" s="64"/>
      <c r="G65" s="1" t="s">
        <v>13</v>
      </c>
      <c r="H65" s="1">
        <v>88</v>
      </c>
      <c r="I65" s="1">
        <v>2</v>
      </c>
      <c r="J65" s="1">
        <v>0</v>
      </c>
      <c r="K65" s="6">
        <f t="shared" si="10"/>
        <v>2.2727272727272729</v>
      </c>
      <c r="L65" s="6">
        <f t="shared" si="11"/>
        <v>0</v>
      </c>
      <c r="M65" s="69"/>
    </row>
    <row r="66" spans="1:13">
      <c r="A66" s="63"/>
      <c r="B66" s="64"/>
      <c r="C66" s="64"/>
      <c r="D66" s="64"/>
      <c r="E66" s="64"/>
      <c r="F66" s="64"/>
      <c r="G66" s="3" t="s">
        <v>21</v>
      </c>
      <c r="H66" s="1"/>
      <c r="I66" s="1"/>
      <c r="J66" s="1"/>
      <c r="K66" s="11">
        <f>AVERAGE(K63:K65)</f>
        <v>1.53276955602537</v>
      </c>
      <c r="L66" s="11">
        <f>AVERAGE(L63:L65)</f>
        <v>0</v>
      </c>
      <c r="M66" s="70"/>
    </row>
    <row r="67" spans="1:13">
      <c r="A67" s="63"/>
      <c r="B67" s="64"/>
      <c r="C67" s="64"/>
      <c r="D67" s="64"/>
      <c r="E67" s="64"/>
      <c r="F67" s="64"/>
      <c r="G67" s="3" t="s">
        <v>22</v>
      </c>
      <c r="H67" s="1"/>
      <c r="I67" s="1"/>
      <c r="J67" s="1"/>
      <c r="K67" s="11">
        <f>STDEV(K63:K65)</f>
        <v>1.3276804108964557</v>
      </c>
      <c r="L67" s="11">
        <f>STDEV(L63:L65)</f>
        <v>0</v>
      </c>
      <c r="M67" s="70"/>
    </row>
    <row r="68" spans="1:13">
      <c r="A68" s="63"/>
      <c r="B68" s="64"/>
      <c r="C68" s="64"/>
      <c r="D68" s="64"/>
      <c r="E68" s="64"/>
      <c r="F68" s="64"/>
      <c r="G68" s="3" t="s">
        <v>23</v>
      </c>
      <c r="H68" s="1"/>
      <c r="I68" s="1"/>
      <c r="J68" s="1"/>
      <c r="K68" s="8">
        <v>3</v>
      </c>
      <c r="L68" s="9">
        <v>3</v>
      </c>
      <c r="M68" s="72"/>
    </row>
    <row r="69" spans="1:13">
      <c r="A69" s="63"/>
      <c r="B69" s="64"/>
      <c r="C69" s="64"/>
      <c r="D69" s="64"/>
      <c r="E69" s="64"/>
      <c r="F69" s="64"/>
      <c r="G69" s="1"/>
      <c r="H69" s="1"/>
      <c r="I69" s="1"/>
      <c r="J69" s="1"/>
      <c r="K69" s="4"/>
      <c r="L69" s="4"/>
      <c r="M69" s="67"/>
    </row>
    <row r="70" spans="1:13">
      <c r="A70" s="63" t="str">
        <f>"-WT"</f>
        <v>-WT</v>
      </c>
      <c r="B70" s="64" t="s">
        <v>5</v>
      </c>
      <c r="C70" s="64" t="s">
        <v>6</v>
      </c>
      <c r="D70" s="64" t="s">
        <v>5</v>
      </c>
      <c r="E70" s="64" t="s">
        <v>6</v>
      </c>
      <c r="F70" s="64" t="s">
        <v>5</v>
      </c>
      <c r="G70" s="1" t="s">
        <v>7</v>
      </c>
      <c r="H70" s="1">
        <v>91</v>
      </c>
      <c r="I70" s="1">
        <v>4</v>
      </c>
      <c r="J70" s="1">
        <v>0</v>
      </c>
      <c r="K70" s="6">
        <f t="shared" ref="K70:K72" si="12">I70/H70*100</f>
        <v>4.395604395604396</v>
      </c>
      <c r="L70" s="6">
        <f t="shared" ref="L70:L72" si="13">J70/H70*100</f>
        <v>0</v>
      </c>
      <c r="M70" s="69"/>
    </row>
    <row r="71" spans="1:13">
      <c r="A71" s="63"/>
      <c r="B71" s="64"/>
      <c r="C71" s="64"/>
      <c r="D71" s="64"/>
      <c r="E71" s="64"/>
      <c r="F71" s="64"/>
      <c r="G71" s="1" t="s">
        <v>12</v>
      </c>
      <c r="H71" s="1">
        <v>129</v>
      </c>
      <c r="I71" s="1">
        <v>11</v>
      </c>
      <c r="J71" s="1">
        <v>1</v>
      </c>
      <c r="K71" s="6">
        <f t="shared" si="12"/>
        <v>8.5271317829457356</v>
      </c>
      <c r="L71" s="6">
        <f t="shared" si="13"/>
        <v>0.77519379844961245</v>
      </c>
      <c r="M71" s="69"/>
    </row>
    <row r="72" spans="1:13">
      <c r="A72" s="3"/>
      <c r="B72" s="64"/>
      <c r="C72" s="64"/>
      <c r="D72" s="64"/>
      <c r="E72" s="64"/>
      <c r="F72" s="64"/>
      <c r="G72" s="1" t="s">
        <v>13</v>
      </c>
      <c r="H72" s="1">
        <v>82</v>
      </c>
      <c r="I72" s="1">
        <v>14</v>
      </c>
      <c r="J72" s="1">
        <v>1</v>
      </c>
      <c r="K72" s="6">
        <f t="shared" si="12"/>
        <v>17.073170731707318</v>
      </c>
      <c r="L72" s="6">
        <f t="shared" si="13"/>
        <v>1.2195121951219512</v>
      </c>
      <c r="M72" s="69"/>
    </row>
    <row r="73" spans="1:13">
      <c r="A73" s="3"/>
      <c r="B73" s="64"/>
      <c r="C73" s="64"/>
      <c r="D73" s="64"/>
      <c r="E73" s="64"/>
      <c r="F73" s="64"/>
      <c r="G73" s="3" t="s">
        <v>21</v>
      </c>
      <c r="H73" s="1"/>
      <c r="I73" s="1"/>
      <c r="J73" s="1"/>
      <c r="K73" s="11">
        <f>AVERAGE(K70:K72)</f>
        <v>9.9986356367524838</v>
      </c>
      <c r="L73" s="11">
        <f>AVERAGE(L70:L72)</f>
        <v>0.66490199785718784</v>
      </c>
      <c r="M73" s="70"/>
    </row>
    <row r="74" spans="1:13">
      <c r="A74" s="3"/>
      <c r="B74" s="64"/>
      <c r="C74" s="64"/>
      <c r="D74" s="64"/>
      <c r="E74" s="64"/>
      <c r="F74" s="64"/>
      <c r="G74" s="3" t="s">
        <v>22</v>
      </c>
      <c r="H74" s="1"/>
      <c r="I74" s="1"/>
      <c r="J74" s="1"/>
      <c r="K74" s="11">
        <f>STDEV(K70:K72)</f>
        <v>6.4656140269427311</v>
      </c>
      <c r="L74" s="11">
        <f>STDEV(L70:L72)</f>
        <v>0.61719179310100147</v>
      </c>
      <c r="M74" s="70"/>
    </row>
    <row r="75" spans="1:13">
      <c r="A75" s="3"/>
      <c r="B75" s="64"/>
      <c r="C75" s="64"/>
      <c r="D75" s="64"/>
      <c r="E75" s="64"/>
      <c r="F75" s="64"/>
      <c r="G75" s="3" t="s">
        <v>23</v>
      </c>
      <c r="H75" s="1"/>
      <c r="I75" s="1"/>
      <c r="J75" s="1"/>
      <c r="K75" s="8">
        <v>3</v>
      </c>
      <c r="L75" s="9">
        <v>3</v>
      </c>
      <c r="M75" s="72"/>
    </row>
    <row r="76" spans="1:13">
      <c r="A76" s="3"/>
      <c r="B76" s="64"/>
      <c r="C76" s="64"/>
      <c r="D76" s="64"/>
      <c r="E76" s="64"/>
      <c r="F76" s="64"/>
      <c r="G76" s="1"/>
      <c r="H76" s="1"/>
      <c r="I76" s="1"/>
      <c r="J76" s="1"/>
      <c r="K76" s="4"/>
      <c r="L76" s="4"/>
      <c r="M76" s="67"/>
    </row>
    <row r="77" spans="1:13">
      <c r="A77" s="63" t="str">
        <f>"-C77/95A"</f>
        <v>-C77/95A</v>
      </c>
      <c r="B77" s="64" t="s">
        <v>5</v>
      </c>
      <c r="C77" s="64" t="s">
        <v>5</v>
      </c>
      <c r="D77" s="64" t="s">
        <v>5</v>
      </c>
      <c r="E77" s="64" t="s">
        <v>6</v>
      </c>
      <c r="F77" s="64" t="s">
        <v>6</v>
      </c>
      <c r="G77" s="1" t="s">
        <v>7</v>
      </c>
      <c r="H77" s="1">
        <v>22</v>
      </c>
      <c r="I77" s="1">
        <v>0</v>
      </c>
      <c r="J77" s="1">
        <v>0</v>
      </c>
      <c r="K77" s="6">
        <f t="shared" ref="K77:K79" si="14">I77/H77*100</f>
        <v>0</v>
      </c>
      <c r="L77" s="6">
        <f t="shared" ref="L77:L79" si="15">J77/H77*100</f>
        <v>0</v>
      </c>
      <c r="M77" s="69"/>
    </row>
    <row r="78" spans="1:13">
      <c r="A78" s="3"/>
      <c r="B78" s="64"/>
      <c r="C78" s="64"/>
      <c r="D78" s="64"/>
      <c r="E78" s="64"/>
      <c r="F78" s="64"/>
      <c r="G78" s="1" t="s">
        <v>12</v>
      </c>
      <c r="H78" s="1">
        <v>25</v>
      </c>
      <c r="I78" s="1">
        <v>4</v>
      </c>
      <c r="J78" s="1">
        <v>4</v>
      </c>
      <c r="K78" s="6">
        <f t="shared" si="14"/>
        <v>16</v>
      </c>
      <c r="L78" s="6">
        <f t="shared" si="15"/>
        <v>16</v>
      </c>
      <c r="M78" s="69"/>
    </row>
    <row r="79" spans="1:13">
      <c r="A79" s="3"/>
      <c r="B79" s="64"/>
      <c r="C79" s="64"/>
      <c r="D79" s="64"/>
      <c r="E79" s="64"/>
      <c r="F79" s="64"/>
      <c r="G79" s="1" t="s">
        <v>13</v>
      </c>
      <c r="H79" s="1">
        <v>84</v>
      </c>
      <c r="I79" s="1">
        <v>15</v>
      </c>
      <c r="J79" s="1">
        <v>12</v>
      </c>
      <c r="K79" s="6">
        <f t="shared" si="14"/>
        <v>17.857142857142858</v>
      </c>
      <c r="L79" s="6">
        <f t="shared" si="15"/>
        <v>14.285714285714285</v>
      </c>
      <c r="M79" s="69"/>
    </row>
    <row r="80" spans="1:13">
      <c r="A80" s="3"/>
      <c r="B80" s="64"/>
      <c r="C80" s="64"/>
      <c r="D80" s="64"/>
      <c r="E80" s="64"/>
      <c r="F80" s="64"/>
      <c r="G80" s="3" t="s">
        <v>21</v>
      </c>
      <c r="H80" s="1"/>
      <c r="I80" s="1"/>
      <c r="J80" s="1"/>
      <c r="K80" s="11">
        <f>AVERAGE(K77:K79)</f>
        <v>11.285714285714286</v>
      </c>
      <c r="L80" s="11">
        <f>AVERAGE(L77:L79)</f>
        <v>10.095238095238095</v>
      </c>
      <c r="M80" s="70"/>
    </row>
    <row r="81" spans="1:13">
      <c r="A81" s="3"/>
      <c r="B81" s="64"/>
      <c r="C81" s="64"/>
      <c r="D81" s="64"/>
      <c r="E81" s="64"/>
      <c r="F81" s="64"/>
      <c r="G81" s="3" t="s">
        <v>22</v>
      </c>
      <c r="H81" s="1"/>
      <c r="I81" s="1"/>
      <c r="J81" s="1"/>
      <c r="K81" s="11">
        <f>STDEV(K77:K79)</f>
        <v>9.8177265750295142</v>
      </c>
      <c r="L81" s="11">
        <f>STDEV(L77:L79)</f>
        <v>8.7846495676953946</v>
      </c>
      <c r="M81" s="70"/>
    </row>
    <row r="82" spans="1:13">
      <c r="A82" s="3"/>
      <c r="B82" s="64"/>
      <c r="C82" s="64"/>
      <c r="D82" s="64"/>
      <c r="E82" s="64"/>
      <c r="F82" s="64"/>
      <c r="G82" s="3" t="s">
        <v>23</v>
      </c>
      <c r="H82" s="1"/>
      <c r="I82" s="1"/>
      <c r="J82" s="1"/>
      <c r="K82" s="10">
        <v>3</v>
      </c>
      <c r="L82" s="10">
        <v>3</v>
      </c>
      <c r="M82" s="73"/>
    </row>
    <row r="83" spans="1:13">
      <c r="A83" s="3"/>
      <c r="B83" s="64"/>
      <c r="C83" s="64"/>
      <c r="D83" s="64"/>
      <c r="E83" s="64"/>
      <c r="F83" s="64"/>
      <c r="G83" s="1"/>
      <c r="H83" s="1"/>
      <c r="I83" s="1"/>
      <c r="J83" s="1"/>
      <c r="K83" s="4"/>
      <c r="L83" s="4"/>
      <c r="M83" s="67"/>
    </row>
    <row r="84" spans="1:13">
      <c r="A84" s="63" t="str">
        <f>"-K127Q,R128Q,K133Q"</f>
        <v>-K127Q,R128Q,K133Q</v>
      </c>
      <c r="B84" s="64" t="s">
        <v>5</v>
      </c>
      <c r="C84" s="64" t="s">
        <v>5</v>
      </c>
      <c r="D84" s="64" t="s">
        <v>5</v>
      </c>
      <c r="E84" s="64" t="s">
        <v>6</v>
      </c>
      <c r="F84" s="64" t="s">
        <v>6</v>
      </c>
      <c r="G84" s="1" t="s">
        <v>7</v>
      </c>
      <c r="H84" s="1">
        <v>27</v>
      </c>
      <c r="I84" s="1">
        <v>4</v>
      </c>
      <c r="J84" s="1">
        <v>0</v>
      </c>
      <c r="K84" s="6">
        <f t="shared" ref="K84:K86" si="16">I84/H84*100</f>
        <v>14.814814814814813</v>
      </c>
      <c r="L84" s="6">
        <f t="shared" ref="L84:L86" si="17">J84/H84*100</f>
        <v>0</v>
      </c>
      <c r="M84" s="69"/>
    </row>
    <row r="85" spans="1:13">
      <c r="A85" s="3"/>
      <c r="B85" s="64"/>
      <c r="C85" s="64"/>
      <c r="D85" s="64"/>
      <c r="E85" s="64"/>
      <c r="F85" s="64"/>
      <c r="G85" s="1" t="s">
        <v>12</v>
      </c>
      <c r="H85" s="1">
        <v>55</v>
      </c>
      <c r="I85" s="1">
        <v>9</v>
      </c>
      <c r="J85" s="1">
        <v>0</v>
      </c>
      <c r="K85" s="6">
        <f>I85/H85*100</f>
        <v>16.363636363636363</v>
      </c>
      <c r="L85" s="6">
        <f t="shared" si="17"/>
        <v>0</v>
      </c>
      <c r="M85" s="69"/>
    </row>
    <row r="86" spans="1:13">
      <c r="A86" s="3"/>
      <c r="B86" s="64"/>
      <c r="C86" s="64"/>
      <c r="D86" s="64"/>
      <c r="E86" s="64"/>
      <c r="F86" s="64"/>
      <c r="G86" s="1" t="s">
        <v>13</v>
      </c>
      <c r="H86" s="1">
        <v>103</v>
      </c>
      <c r="I86" s="1">
        <v>16</v>
      </c>
      <c r="J86" s="1">
        <v>0</v>
      </c>
      <c r="K86" s="6">
        <f t="shared" si="16"/>
        <v>15.53398058252427</v>
      </c>
      <c r="L86" s="6">
        <f t="shared" si="17"/>
        <v>0</v>
      </c>
      <c r="M86" s="69"/>
    </row>
    <row r="87" spans="1:13">
      <c r="A87" s="3"/>
      <c r="B87" s="64"/>
      <c r="C87" s="64"/>
      <c r="D87" s="64"/>
      <c r="E87" s="64"/>
      <c r="F87" s="64"/>
      <c r="G87" s="3" t="s">
        <v>21</v>
      </c>
      <c r="H87" s="1"/>
      <c r="I87" s="1"/>
      <c r="J87" s="1"/>
      <c r="K87" s="11">
        <f>AVERAGE(K84:K86)</f>
        <v>15.570810586991817</v>
      </c>
      <c r="L87" s="11">
        <f>AVERAGE(L84:L86)</f>
        <v>0</v>
      </c>
      <c r="M87" s="70"/>
    </row>
    <row r="88" spans="1:13">
      <c r="A88" s="3"/>
      <c r="B88" s="64"/>
      <c r="C88" s="64"/>
      <c r="D88" s="64"/>
      <c r="E88" s="64"/>
      <c r="F88" s="64"/>
      <c r="G88" s="3" t="s">
        <v>22</v>
      </c>
      <c r="H88" s="1"/>
      <c r="I88" s="1"/>
      <c r="J88" s="1"/>
      <c r="K88" s="11">
        <f>STDEV(K84:K86)</f>
        <v>0.77506734187766291</v>
      </c>
      <c r="L88" s="11">
        <f>STDEV(L84:L86)</f>
        <v>0</v>
      </c>
      <c r="M88" s="70"/>
    </row>
    <row r="89" spans="1:13">
      <c r="A89" s="3"/>
      <c r="B89" s="64"/>
      <c r="C89" s="64"/>
      <c r="D89" s="64"/>
      <c r="E89" s="64"/>
      <c r="F89" s="64"/>
      <c r="G89" s="3" t="s">
        <v>23</v>
      </c>
      <c r="H89" s="1"/>
      <c r="I89" s="1"/>
      <c r="J89" s="1"/>
      <c r="K89" s="10">
        <v>3</v>
      </c>
      <c r="L89" s="10">
        <v>3</v>
      </c>
      <c r="M89" s="73"/>
    </row>
    <row r="90" spans="1:13">
      <c r="A90" s="3"/>
      <c r="B90" s="64"/>
      <c r="C90" s="64"/>
      <c r="D90" s="64"/>
      <c r="E90" s="64"/>
      <c r="F90" s="64"/>
      <c r="G90" s="1"/>
      <c r="H90" s="1"/>
      <c r="I90" s="1"/>
      <c r="J90" s="1"/>
      <c r="K90" s="4"/>
      <c r="L90" s="4"/>
      <c r="M90" s="67"/>
    </row>
    <row r="91" spans="1:13">
      <c r="A91" s="63" t="str">
        <f>"-K127Q,R128Q"</f>
        <v>-K127Q,R128Q</v>
      </c>
      <c r="B91" s="64" t="s">
        <v>5</v>
      </c>
      <c r="C91" s="64" t="s">
        <v>5</v>
      </c>
      <c r="D91" s="64" t="s">
        <v>5</v>
      </c>
      <c r="E91" s="64" t="s">
        <v>6</v>
      </c>
      <c r="F91" s="64" t="s">
        <v>6</v>
      </c>
      <c r="G91" s="1" t="s">
        <v>7</v>
      </c>
      <c r="H91" s="1">
        <v>135</v>
      </c>
      <c r="I91" s="1">
        <v>36</v>
      </c>
      <c r="J91" s="1">
        <v>2</v>
      </c>
      <c r="K91" s="6">
        <f t="shared" ref="K91:K93" si="18">I91/H91*100</f>
        <v>26.666666666666668</v>
      </c>
      <c r="L91" s="6">
        <f t="shared" ref="L91:L93" si="19">J91/H91*100</f>
        <v>1.4814814814814816</v>
      </c>
      <c r="M91" s="69"/>
    </row>
    <row r="92" spans="1:13">
      <c r="A92" s="3"/>
      <c r="B92" s="64"/>
      <c r="C92" s="64"/>
      <c r="D92" s="64"/>
      <c r="E92" s="64"/>
      <c r="F92" s="64"/>
      <c r="G92" s="1" t="s">
        <v>12</v>
      </c>
      <c r="H92" s="1">
        <v>125</v>
      </c>
      <c r="I92" s="1">
        <v>32</v>
      </c>
      <c r="J92" s="1">
        <v>2</v>
      </c>
      <c r="K92" s="6">
        <f t="shared" si="18"/>
        <v>25.6</v>
      </c>
      <c r="L92" s="6">
        <f t="shared" si="19"/>
        <v>1.6</v>
      </c>
      <c r="M92" s="69"/>
    </row>
    <row r="93" spans="1:13">
      <c r="A93" s="3"/>
      <c r="B93" s="64"/>
      <c r="C93" s="64"/>
      <c r="D93" s="64"/>
      <c r="E93" s="64"/>
      <c r="F93" s="64"/>
      <c r="G93" s="1" t="s">
        <v>13</v>
      </c>
      <c r="H93" s="1">
        <v>127</v>
      </c>
      <c r="I93" s="1">
        <v>34</v>
      </c>
      <c r="J93" s="1">
        <v>2</v>
      </c>
      <c r="K93" s="6">
        <f t="shared" si="18"/>
        <v>26.771653543307089</v>
      </c>
      <c r="L93" s="6">
        <f t="shared" si="19"/>
        <v>1.5748031496062991</v>
      </c>
      <c r="M93" s="69"/>
    </row>
    <row r="94" spans="1:13">
      <c r="A94" s="3"/>
      <c r="B94" s="64"/>
      <c r="C94" s="64"/>
      <c r="D94" s="64"/>
      <c r="E94" s="64"/>
      <c r="F94" s="64"/>
      <c r="G94" s="3" t="s">
        <v>21</v>
      </c>
      <c r="H94" s="1"/>
      <c r="I94" s="1"/>
      <c r="J94" s="1"/>
      <c r="K94" s="11">
        <f>AVERAGE(K91:K93)</f>
        <v>26.346106736657919</v>
      </c>
      <c r="L94" s="11">
        <f>AVERAGE(L91:L93)</f>
        <v>1.5520948770292602</v>
      </c>
      <c r="M94" s="70"/>
    </row>
    <row r="95" spans="1:13">
      <c r="A95" s="3"/>
      <c r="B95" s="64"/>
      <c r="C95" s="64"/>
      <c r="D95" s="64"/>
      <c r="E95" s="64"/>
      <c r="F95" s="64"/>
      <c r="G95" s="3" t="s">
        <v>22</v>
      </c>
      <c r="H95" s="1"/>
      <c r="I95" s="1"/>
      <c r="J95" s="1"/>
      <c r="K95" s="11">
        <f>STDEV(K91:K93)</f>
        <v>0.64827618183257629</v>
      </c>
      <c r="L95" s="11">
        <f>STDEV(L91:L93)</f>
        <v>6.2437240814524474E-2</v>
      </c>
      <c r="M95" s="70"/>
    </row>
    <row r="96" spans="1:13">
      <c r="A96" s="3"/>
      <c r="B96" s="64"/>
      <c r="C96" s="64"/>
      <c r="D96" s="64"/>
      <c r="E96" s="64"/>
      <c r="F96" s="64"/>
      <c r="G96" s="3" t="s">
        <v>23</v>
      </c>
      <c r="H96" s="1"/>
      <c r="I96" s="1"/>
      <c r="J96" s="1"/>
      <c r="K96" s="10">
        <v>3</v>
      </c>
      <c r="L96" s="10">
        <v>3</v>
      </c>
      <c r="M96" s="73"/>
    </row>
    <row r="97" spans="1:13">
      <c r="A97" s="3"/>
      <c r="B97" s="64"/>
      <c r="C97" s="64"/>
      <c r="D97" s="64"/>
      <c r="E97" s="64"/>
      <c r="F97" s="64"/>
      <c r="G97" s="1"/>
      <c r="H97" s="1"/>
      <c r="I97" s="1"/>
      <c r="J97" s="1"/>
      <c r="K97" s="4"/>
      <c r="L97" s="4"/>
      <c r="M97" s="67"/>
    </row>
    <row r="98" spans="1:13">
      <c r="A98" s="63" t="s">
        <v>34</v>
      </c>
      <c r="B98" s="64" t="s">
        <v>5</v>
      </c>
      <c r="C98" s="64" t="s">
        <v>5</v>
      </c>
      <c r="D98" s="64" t="s">
        <v>5</v>
      </c>
      <c r="E98" s="64" t="s">
        <v>6</v>
      </c>
      <c r="F98" s="64" t="s">
        <v>6</v>
      </c>
      <c r="G98" s="1" t="s">
        <v>7</v>
      </c>
      <c r="H98" s="1">
        <v>104</v>
      </c>
      <c r="I98" s="1">
        <v>3</v>
      </c>
      <c r="J98" s="1">
        <v>0</v>
      </c>
      <c r="K98" s="6">
        <f t="shared" ref="K98:K100" si="20">I98/H98*100</f>
        <v>2.8846153846153846</v>
      </c>
      <c r="L98" s="6">
        <f t="shared" ref="L98:L100" si="21">J98/H98*100</f>
        <v>0</v>
      </c>
      <c r="M98" s="69"/>
    </row>
    <row r="99" spans="1:13">
      <c r="A99" s="3"/>
      <c r="B99" s="64"/>
      <c r="C99" s="64"/>
      <c r="D99" s="64"/>
      <c r="E99" s="64"/>
      <c r="F99" s="64"/>
      <c r="G99" s="1" t="s">
        <v>12</v>
      </c>
      <c r="H99" s="1">
        <v>102</v>
      </c>
      <c r="I99" s="1">
        <v>1</v>
      </c>
      <c r="J99" s="1">
        <v>0</v>
      </c>
      <c r="K99" s="6">
        <f t="shared" si="20"/>
        <v>0.98039215686274506</v>
      </c>
      <c r="L99" s="6">
        <f t="shared" si="21"/>
        <v>0</v>
      </c>
      <c r="M99" s="69"/>
    </row>
    <row r="100" spans="1:13">
      <c r="A100" s="3"/>
      <c r="B100" s="64"/>
      <c r="C100" s="64"/>
      <c r="D100" s="64"/>
      <c r="E100" s="64"/>
      <c r="F100" s="64"/>
      <c r="G100" s="1" t="s">
        <v>13</v>
      </c>
      <c r="H100" s="1">
        <v>56</v>
      </c>
      <c r="I100" s="1">
        <v>3</v>
      </c>
      <c r="J100" s="1">
        <v>0</v>
      </c>
      <c r="K100" s="6">
        <f t="shared" si="20"/>
        <v>5.3571428571428568</v>
      </c>
      <c r="L100" s="6">
        <f t="shared" si="21"/>
        <v>0</v>
      </c>
      <c r="M100" s="69"/>
    </row>
    <row r="101" spans="1:13">
      <c r="A101" s="3"/>
      <c r="B101" s="64"/>
      <c r="C101" s="64"/>
      <c r="D101" s="64"/>
      <c r="E101" s="64"/>
      <c r="F101" s="64"/>
      <c r="G101" s="3" t="s">
        <v>21</v>
      </c>
      <c r="H101" s="1"/>
      <c r="I101" s="1"/>
      <c r="J101" s="1"/>
      <c r="K101" s="11">
        <f>AVERAGE(K98:K100)</f>
        <v>3.074050132873662</v>
      </c>
      <c r="L101" s="11">
        <f>AVERAGE(L98:L100)</f>
        <v>0</v>
      </c>
      <c r="M101" s="70"/>
    </row>
    <row r="102" spans="1:13">
      <c r="A102" s="3"/>
      <c r="B102" s="64"/>
      <c r="C102" s="64"/>
      <c r="D102" s="64"/>
      <c r="E102" s="64"/>
      <c r="F102" s="64"/>
      <c r="G102" s="3" t="s">
        <v>22</v>
      </c>
      <c r="H102" s="1"/>
      <c r="I102" s="1"/>
      <c r="J102" s="1"/>
      <c r="K102" s="11">
        <f>STDEV(K98:K100)</f>
        <v>2.1945160778600759</v>
      </c>
      <c r="L102" s="11">
        <f>STDEV(L98:L100)</f>
        <v>0</v>
      </c>
      <c r="M102" s="70"/>
    </row>
    <row r="103" spans="1:13">
      <c r="A103" s="3"/>
      <c r="B103" s="64"/>
      <c r="C103" s="64"/>
      <c r="D103" s="64"/>
      <c r="E103" s="64"/>
      <c r="F103" s="64"/>
      <c r="G103" s="3" t="s">
        <v>23</v>
      </c>
      <c r="H103" s="1"/>
      <c r="I103" s="1"/>
      <c r="J103" s="1"/>
      <c r="K103" s="10">
        <v>3</v>
      </c>
      <c r="L103" s="10">
        <v>3</v>
      </c>
      <c r="M103" s="73"/>
    </row>
    <row r="104" spans="1:13">
      <c r="A104" s="3"/>
      <c r="B104" s="64"/>
      <c r="C104" s="64"/>
      <c r="D104" s="64"/>
      <c r="E104" s="64"/>
      <c r="F104" s="64"/>
      <c r="G104" s="1"/>
      <c r="H104" s="1"/>
      <c r="I104" s="1"/>
      <c r="J104" s="1"/>
      <c r="K104" s="4"/>
      <c r="L104" s="4"/>
      <c r="M104" s="67"/>
    </row>
    <row r="105" spans="1:13">
      <c r="A105" s="63" t="s">
        <v>3</v>
      </c>
      <c r="B105" s="64" t="s">
        <v>5</v>
      </c>
      <c r="C105" s="64" t="s">
        <v>5</v>
      </c>
      <c r="D105" s="64" t="s">
        <v>5</v>
      </c>
      <c r="E105" s="64" t="s">
        <v>6</v>
      </c>
      <c r="F105" s="64" t="s">
        <v>6</v>
      </c>
      <c r="G105" s="1" t="s">
        <v>7</v>
      </c>
      <c r="H105" s="1">
        <v>72</v>
      </c>
      <c r="I105" s="1">
        <v>1</v>
      </c>
      <c r="J105" s="1">
        <v>0</v>
      </c>
      <c r="K105" s="6">
        <f t="shared" ref="K105:K108" si="22">I105/H105*100</f>
        <v>1.3888888888888888</v>
      </c>
      <c r="L105" s="6">
        <f t="shared" ref="L105:L108" si="23">J105/H105*100</f>
        <v>0</v>
      </c>
      <c r="M105" s="69"/>
    </row>
    <row r="106" spans="1:13">
      <c r="A106" s="3"/>
      <c r="B106" s="64"/>
      <c r="C106" s="64"/>
      <c r="D106" s="64"/>
      <c r="E106" s="64"/>
      <c r="F106" s="64"/>
      <c r="G106" s="1" t="s">
        <v>12</v>
      </c>
      <c r="H106" s="1">
        <v>108</v>
      </c>
      <c r="I106" s="1">
        <v>2</v>
      </c>
      <c r="J106" s="1">
        <v>0</v>
      </c>
      <c r="K106" s="6">
        <f t="shared" si="22"/>
        <v>1.8518518518518516</v>
      </c>
      <c r="L106" s="6">
        <f t="shared" si="23"/>
        <v>0</v>
      </c>
      <c r="M106" s="69"/>
    </row>
    <row r="107" spans="1:13">
      <c r="A107" s="3"/>
      <c r="B107" s="64"/>
      <c r="C107" s="64"/>
      <c r="D107" s="64"/>
      <c r="E107" s="64"/>
      <c r="F107" s="64"/>
      <c r="G107" s="1" t="s">
        <v>13</v>
      </c>
      <c r="H107" s="1">
        <v>85</v>
      </c>
      <c r="I107" s="1">
        <v>1</v>
      </c>
      <c r="J107" s="1">
        <v>0</v>
      </c>
      <c r="K107" s="6">
        <f t="shared" ref="K107" si="24">I107/H107*100</f>
        <v>1.1764705882352942</v>
      </c>
      <c r="L107" s="6">
        <f t="shared" ref="L107" si="25">J107/H107*100</f>
        <v>0</v>
      </c>
      <c r="M107" s="69"/>
    </row>
    <row r="108" spans="1:13">
      <c r="A108" s="3"/>
      <c r="B108" s="64"/>
      <c r="C108" s="64"/>
      <c r="D108" s="64"/>
      <c r="E108" s="64"/>
      <c r="F108" s="64"/>
      <c r="G108" s="1" t="s">
        <v>14</v>
      </c>
      <c r="H108" s="1">
        <v>104</v>
      </c>
      <c r="I108" s="1">
        <v>1</v>
      </c>
      <c r="J108" s="1">
        <v>0</v>
      </c>
      <c r="K108" s="6">
        <f t="shared" si="22"/>
        <v>0.96153846153846156</v>
      </c>
      <c r="L108" s="6">
        <f t="shared" si="23"/>
        <v>0</v>
      </c>
      <c r="M108" s="69"/>
    </row>
    <row r="109" spans="1:13">
      <c r="A109" s="3"/>
      <c r="B109" s="64"/>
      <c r="C109" s="64"/>
      <c r="D109" s="64"/>
      <c r="E109" s="64"/>
      <c r="F109" s="64"/>
      <c r="G109" s="3" t="s">
        <v>21</v>
      </c>
      <c r="H109" s="1"/>
      <c r="I109" s="1"/>
      <c r="J109" s="1"/>
      <c r="K109" s="11">
        <f>AVERAGE(K105:K108)</f>
        <v>1.3446874476286241</v>
      </c>
      <c r="L109" s="11">
        <f>AVERAGE(L105:L108)</f>
        <v>0</v>
      </c>
      <c r="M109" s="70"/>
    </row>
    <row r="110" spans="1:13">
      <c r="A110" s="3"/>
      <c r="B110" s="64"/>
      <c r="C110" s="64"/>
      <c r="D110" s="64"/>
      <c r="E110" s="64"/>
      <c r="F110" s="64"/>
      <c r="G110" s="3" t="s">
        <v>22</v>
      </c>
      <c r="H110" s="1"/>
      <c r="I110" s="1"/>
      <c r="J110" s="1"/>
      <c r="K110" s="11">
        <f>STDEV(K105:K108)</f>
        <v>0.38046881503686125</v>
      </c>
      <c r="L110" s="11">
        <f>STDEV(L105:L108)</f>
        <v>0</v>
      </c>
      <c r="M110" s="70"/>
    </row>
    <row r="111" spans="1:13">
      <c r="A111" s="3"/>
      <c r="B111" s="64"/>
      <c r="C111" s="64"/>
      <c r="D111" s="64"/>
      <c r="E111" s="64"/>
      <c r="F111" s="64"/>
      <c r="G111" s="3" t="s">
        <v>23</v>
      </c>
      <c r="H111" s="1"/>
      <c r="I111" s="1"/>
      <c r="J111" s="1"/>
      <c r="K111" s="8">
        <v>4</v>
      </c>
      <c r="L111" s="9">
        <v>4</v>
      </c>
      <c r="M111" s="72"/>
    </row>
  </sheetData>
  <mergeCells count="1">
    <mergeCell ref="K2:L2"/>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92"/>
  <sheetViews>
    <sheetView workbookViewId="0">
      <selection activeCell="Q11" sqref="Q11"/>
    </sheetView>
  </sheetViews>
  <sheetFormatPr baseColWidth="10" defaultColWidth="8.83203125" defaultRowHeight="14" x14ac:dyDescent="0"/>
  <cols>
    <col min="1" max="1" width="12.1640625" style="84" bestFit="1" customWidth="1"/>
    <col min="2" max="2" width="18.1640625" style="84" bestFit="1" customWidth="1"/>
    <col min="3" max="3" width="7.5" style="84" bestFit="1" customWidth="1"/>
    <col min="4" max="4" width="8.83203125" style="84"/>
    <col min="5" max="5" width="12.1640625" style="84" bestFit="1" customWidth="1"/>
    <col min="6" max="6" width="18.1640625" style="84" bestFit="1" customWidth="1"/>
    <col min="7" max="8" width="8.83203125" style="84"/>
    <col min="9" max="9" width="17.83203125" style="84" bestFit="1" customWidth="1"/>
    <col min="10" max="11" width="8.83203125" style="84"/>
    <col min="12" max="12" width="19" style="84" bestFit="1" customWidth="1"/>
    <col min="13" max="16384" width="8.83203125" style="84"/>
  </cols>
  <sheetData>
    <row r="1" spans="1:12" ht="15" thickBot="1">
      <c r="A1" s="223" t="s">
        <v>249</v>
      </c>
      <c r="B1" s="223"/>
      <c r="C1" s="223"/>
      <c r="E1" s="223" t="s">
        <v>250</v>
      </c>
      <c r="F1" s="223"/>
      <c r="G1" s="223"/>
      <c r="I1" s="201" t="s">
        <v>251</v>
      </c>
      <c r="K1" s="223" t="s">
        <v>253</v>
      </c>
      <c r="L1" s="223"/>
    </row>
    <row r="2" spans="1:12" ht="16" thickTop="1" thickBot="1">
      <c r="A2" s="199" t="s">
        <v>131</v>
      </c>
      <c r="B2" s="199" t="s">
        <v>132</v>
      </c>
      <c r="C2" s="199" t="s">
        <v>0</v>
      </c>
      <c r="E2" s="199" t="s">
        <v>131</v>
      </c>
      <c r="F2" s="199" t="s">
        <v>132</v>
      </c>
      <c r="G2" s="199" t="s">
        <v>0</v>
      </c>
      <c r="I2" s="202" t="s">
        <v>252</v>
      </c>
      <c r="K2" s="199" t="s">
        <v>134</v>
      </c>
      <c r="L2" s="199" t="s">
        <v>135</v>
      </c>
    </row>
    <row r="3" spans="1:12" ht="15" thickTop="1">
      <c r="A3" s="84">
        <v>154.80853355447101</v>
      </c>
      <c r="B3" s="84">
        <v>8.6004740863594797</v>
      </c>
      <c r="C3" s="84">
        <v>1</v>
      </c>
      <c r="E3" s="84">
        <v>53.223045278397699</v>
      </c>
      <c r="F3" s="84">
        <v>2.9568358487998698</v>
      </c>
      <c r="G3" s="84">
        <v>1</v>
      </c>
      <c r="I3" s="200" t="s">
        <v>133</v>
      </c>
      <c r="K3" s="84">
        <v>0.20599999999999999</v>
      </c>
      <c r="L3" s="84">
        <v>0.26177795985252</v>
      </c>
    </row>
    <row r="4" spans="1:12">
      <c r="A4" s="84">
        <v>129.00132817564699</v>
      </c>
      <c r="B4" s="84">
        <v>7.1667404542025901</v>
      </c>
      <c r="C4" s="84">
        <v>1</v>
      </c>
      <c r="E4" s="84">
        <v>29.679604831376999</v>
      </c>
      <c r="F4" s="84">
        <v>1.6488669350765</v>
      </c>
      <c r="G4" s="84">
        <v>1</v>
      </c>
      <c r="I4" s="84">
        <v>32.826925277709996</v>
      </c>
      <c r="K4" s="84">
        <v>0.41199999999999998</v>
      </c>
      <c r="L4" s="84">
        <v>0.29065956575174101</v>
      </c>
    </row>
    <row r="5" spans="1:12">
      <c r="A5" s="84">
        <v>165.56984329512599</v>
      </c>
      <c r="B5" s="84">
        <v>9.1983246275070094</v>
      </c>
      <c r="C5" s="84">
        <v>1</v>
      </c>
      <c r="E5" s="84">
        <v>33.852970548347898</v>
      </c>
      <c r="F5" s="84">
        <v>1.8807205860193299</v>
      </c>
      <c r="G5" s="84">
        <v>2</v>
      </c>
      <c r="I5" s="84">
        <v>25.2183694839478</v>
      </c>
      <c r="K5" s="84">
        <v>0.61799999999999999</v>
      </c>
      <c r="L5" s="84">
        <v>0.34596476853748498</v>
      </c>
    </row>
    <row r="6" spans="1:12">
      <c r="A6" s="84">
        <v>197.97288987265301</v>
      </c>
      <c r="B6" s="84">
        <v>10.998493881813999</v>
      </c>
      <c r="C6" s="84">
        <v>1</v>
      </c>
      <c r="E6" s="84">
        <v>39.787673363425803</v>
      </c>
      <c r="F6" s="84">
        <v>2.2104262979681</v>
      </c>
      <c r="G6" s="84">
        <v>2</v>
      </c>
      <c r="I6" s="84">
        <v>7.7789936065673801</v>
      </c>
      <c r="K6" s="84">
        <v>0.82399999999999995</v>
      </c>
      <c r="L6" s="84">
        <v>0.403113478082753</v>
      </c>
    </row>
    <row r="7" spans="1:12">
      <c r="A7" s="84">
        <v>66.087331182783799</v>
      </c>
      <c r="B7" s="84">
        <v>3.6715183990435398</v>
      </c>
      <c r="C7" s="84">
        <v>1</v>
      </c>
      <c r="E7" s="84">
        <v>63.625076523429698</v>
      </c>
      <c r="F7" s="84">
        <v>3.5347264735238699</v>
      </c>
      <c r="G7" s="84">
        <v>3</v>
      </c>
      <c r="I7" s="84">
        <v>18.0417594909668</v>
      </c>
      <c r="K7" s="84">
        <v>1.03</v>
      </c>
      <c r="L7" s="84">
        <v>0.46640721015977099</v>
      </c>
    </row>
    <row r="8" spans="1:12">
      <c r="A8" s="84">
        <v>70.5075911909437</v>
      </c>
      <c r="B8" s="84">
        <v>3.9170883994968699</v>
      </c>
      <c r="C8" s="84">
        <v>1</v>
      </c>
      <c r="E8" s="84">
        <v>30.237863471109598</v>
      </c>
      <c r="F8" s="84">
        <v>1.67988130395054</v>
      </c>
      <c r="G8" s="84">
        <v>4</v>
      </c>
      <c r="I8" s="84">
        <v>60.401481628417997</v>
      </c>
      <c r="K8" s="84">
        <v>1.236</v>
      </c>
      <c r="L8" s="84">
        <v>0.526013928717739</v>
      </c>
    </row>
    <row r="9" spans="1:12">
      <c r="A9" s="84">
        <v>109.130949879665</v>
      </c>
      <c r="B9" s="84">
        <v>6.0628305488702798</v>
      </c>
      <c r="C9" s="84">
        <v>1</v>
      </c>
      <c r="E9" s="84">
        <v>37.952634177594597</v>
      </c>
      <c r="F9" s="84">
        <v>2.10847967653303</v>
      </c>
      <c r="G9" s="84">
        <v>4</v>
      </c>
      <c r="I9" s="84">
        <v>15.2175283432007</v>
      </c>
      <c r="K9" s="84">
        <v>1.4419999999999999</v>
      </c>
      <c r="L9" s="84">
        <v>0.53584596476853796</v>
      </c>
    </row>
    <row r="10" spans="1:12">
      <c r="A10" s="84">
        <v>105.20332835169199</v>
      </c>
      <c r="B10" s="84">
        <v>5.8446293528717899</v>
      </c>
      <c r="C10" s="84">
        <v>1</v>
      </c>
      <c r="E10" s="84">
        <v>68.133796009427698</v>
      </c>
      <c r="F10" s="84">
        <v>3.7852108894126499</v>
      </c>
      <c r="G10" s="84">
        <v>5</v>
      </c>
      <c r="I10" s="84">
        <v>29.900849342346199</v>
      </c>
      <c r="K10" s="84">
        <v>1.6479999999999999</v>
      </c>
      <c r="L10" s="84">
        <v>0.52294141745186395</v>
      </c>
    </row>
    <row r="11" spans="1:12">
      <c r="A11" s="84">
        <v>168.460937194314</v>
      </c>
      <c r="B11" s="84">
        <v>9.3589409552396905</v>
      </c>
      <c r="C11" s="84">
        <v>1</v>
      </c>
      <c r="E11" s="84">
        <v>37.327405675588402</v>
      </c>
      <c r="F11" s="84">
        <v>2.0737447597549101</v>
      </c>
      <c r="G11" s="84">
        <v>5</v>
      </c>
      <c r="I11" s="84">
        <v>45.193078994750998</v>
      </c>
      <c r="K11" s="84">
        <v>1.8540000000000001</v>
      </c>
      <c r="L11" s="84">
        <v>0.54936501433838603</v>
      </c>
    </row>
    <row r="12" spans="1:12">
      <c r="A12" s="84">
        <v>138.135897888627</v>
      </c>
      <c r="B12" s="84">
        <v>7.6742165493681798</v>
      </c>
      <c r="C12" s="84">
        <v>1</v>
      </c>
      <c r="E12" s="84">
        <v>28.955125206146299</v>
      </c>
      <c r="F12" s="84">
        <v>1.60861806700813</v>
      </c>
      <c r="G12" s="84">
        <v>5</v>
      </c>
      <c r="I12" s="84">
        <v>31.786607742309599</v>
      </c>
      <c r="K12" s="84">
        <v>2.06</v>
      </c>
      <c r="L12" s="84">
        <v>0.58500614502253201</v>
      </c>
    </row>
    <row r="13" spans="1:12">
      <c r="A13" s="84">
        <v>174.69000102819999</v>
      </c>
      <c r="B13" s="84">
        <v>9.7050000571222501</v>
      </c>
      <c r="C13" s="84">
        <v>1</v>
      </c>
      <c r="E13" s="84">
        <v>25.415832283608498</v>
      </c>
      <c r="F13" s="84">
        <v>1.4119906824227</v>
      </c>
      <c r="G13" s="84">
        <v>5</v>
      </c>
      <c r="I13" s="84">
        <v>14.0295538902283</v>
      </c>
      <c r="K13" s="84">
        <v>2.266</v>
      </c>
      <c r="L13" s="84">
        <v>0.60712822613682904</v>
      </c>
    </row>
    <row r="14" spans="1:12">
      <c r="A14" s="84">
        <v>133.31938854693101</v>
      </c>
      <c r="B14" s="84">
        <v>7.4066326970517196</v>
      </c>
      <c r="C14" s="84">
        <v>1</v>
      </c>
      <c r="E14" s="84">
        <v>43.039513529178201</v>
      </c>
      <c r="F14" s="84">
        <v>2.39108408495435</v>
      </c>
      <c r="G14" s="84">
        <v>5</v>
      </c>
      <c r="I14" s="84">
        <v>22.1614122390747</v>
      </c>
      <c r="K14" s="84">
        <v>2.472</v>
      </c>
      <c r="L14" s="84">
        <v>0.61634575993445295</v>
      </c>
    </row>
    <row r="15" spans="1:12">
      <c r="A15" s="84">
        <v>530.92780960517496</v>
      </c>
      <c r="B15" s="84">
        <v>29.495989422509702</v>
      </c>
      <c r="C15" s="84">
        <v>1</v>
      </c>
      <c r="E15" s="84">
        <v>45.842996295313803</v>
      </c>
      <c r="F15" s="84">
        <v>2.5468331275174401</v>
      </c>
      <c r="G15" s="84">
        <v>5</v>
      </c>
      <c r="I15" s="84">
        <v>14.588542461395299</v>
      </c>
      <c r="K15" s="84">
        <v>2.6779999999999999</v>
      </c>
      <c r="L15" s="84">
        <v>0.62187628021302799</v>
      </c>
    </row>
    <row r="16" spans="1:12">
      <c r="A16" s="84">
        <v>89.836737247809495</v>
      </c>
      <c r="B16" s="84">
        <v>4.9909298471005297</v>
      </c>
      <c r="C16" s="84">
        <v>1</v>
      </c>
      <c r="E16" s="84">
        <v>32.982867328703001</v>
      </c>
      <c r="F16" s="84">
        <v>1.8323815182612799</v>
      </c>
      <c r="G16" s="84">
        <v>5</v>
      </c>
      <c r="I16" s="84">
        <v>24.441693305969199</v>
      </c>
      <c r="K16" s="84">
        <v>2.8839999999999999</v>
      </c>
      <c r="L16" s="84">
        <v>0.59299467431380604</v>
      </c>
    </row>
    <row r="17" spans="1:12">
      <c r="A17" s="84">
        <v>201.75669937046001</v>
      </c>
      <c r="B17" s="84">
        <v>11.2087055205811</v>
      </c>
      <c r="C17" s="84">
        <v>1</v>
      </c>
      <c r="E17" s="84">
        <v>40.135213175778901</v>
      </c>
      <c r="F17" s="84">
        <v>2.22973406532105</v>
      </c>
      <c r="G17" s="84">
        <v>6</v>
      </c>
      <c r="I17" s="84">
        <v>29.435985565185501</v>
      </c>
      <c r="K17" s="84">
        <v>3.09</v>
      </c>
      <c r="L17" s="84">
        <v>0.67165096272019698</v>
      </c>
    </row>
    <row r="18" spans="1:12">
      <c r="A18" s="84">
        <v>99.181208623024901</v>
      </c>
      <c r="B18" s="84">
        <v>5.5100671457236103</v>
      </c>
      <c r="C18" s="84">
        <v>1</v>
      </c>
      <c r="E18" s="84">
        <v>53.752707019682603</v>
      </c>
      <c r="F18" s="84">
        <v>2.9862615010934799</v>
      </c>
      <c r="G18" s="84">
        <v>6</v>
      </c>
      <c r="I18" s="84">
        <v>20.142107963562001</v>
      </c>
      <c r="K18" s="84">
        <v>3.2959999999999998</v>
      </c>
      <c r="L18" s="84">
        <v>0.72941417451863999</v>
      </c>
    </row>
    <row r="19" spans="1:12">
      <c r="A19" s="84">
        <v>155.43069354612601</v>
      </c>
      <c r="B19" s="84">
        <v>8.6350385303403101</v>
      </c>
      <c r="C19" s="84">
        <v>1</v>
      </c>
      <c r="E19" s="84">
        <v>47.802699132273702</v>
      </c>
      <c r="F19" s="84">
        <v>2.6557055073485398</v>
      </c>
      <c r="G19" s="84">
        <v>7</v>
      </c>
      <c r="I19" s="84">
        <v>23.667610168456999</v>
      </c>
      <c r="K19" s="84">
        <v>3.5019999999999998</v>
      </c>
      <c r="L19" s="84">
        <v>0.65813191315034802</v>
      </c>
    </row>
    <row r="20" spans="1:12">
      <c r="A20" s="84">
        <v>249.32678748765599</v>
      </c>
      <c r="B20" s="84">
        <v>13.8514881937587</v>
      </c>
      <c r="C20" s="84">
        <v>1</v>
      </c>
      <c r="E20" s="84">
        <v>40.895051920240199</v>
      </c>
      <c r="F20" s="84">
        <v>2.2719473289022298</v>
      </c>
      <c r="G20" s="84">
        <v>7</v>
      </c>
      <c r="I20" s="84">
        <v>25.3813076019287</v>
      </c>
      <c r="K20" s="84">
        <v>3.7080000000000002</v>
      </c>
      <c r="L20" s="84">
        <v>0.76259729619008598</v>
      </c>
    </row>
    <row r="21" spans="1:12">
      <c r="A21" s="84">
        <v>62.858101818506</v>
      </c>
      <c r="B21" s="84">
        <v>3.49211676769478</v>
      </c>
      <c r="C21" s="84">
        <v>1</v>
      </c>
      <c r="E21" s="84">
        <v>38.876822771135302</v>
      </c>
      <c r="F21" s="84">
        <v>2.1598234872852999</v>
      </c>
      <c r="G21" s="84">
        <v>7</v>
      </c>
      <c r="I21" s="84">
        <v>44.239686965942397</v>
      </c>
      <c r="K21" s="84">
        <v>3.9140000000000001</v>
      </c>
      <c r="L21" s="84">
        <v>0.74784924211388804</v>
      </c>
    </row>
    <row r="22" spans="1:12">
      <c r="A22" s="84">
        <v>193.921926445976</v>
      </c>
      <c r="B22" s="84">
        <v>10.7734403581098</v>
      </c>
      <c r="C22" s="84">
        <v>1</v>
      </c>
      <c r="E22" s="84">
        <v>52.292614311413203</v>
      </c>
      <c r="F22" s="84">
        <v>2.9051452395229602</v>
      </c>
      <c r="G22" s="84">
        <v>7</v>
      </c>
      <c r="I22" s="84">
        <v>14.602460861206101</v>
      </c>
      <c r="K22" s="84">
        <v>4.12</v>
      </c>
      <c r="L22" s="84">
        <v>0.71712412945514203</v>
      </c>
    </row>
    <row r="23" spans="1:12">
      <c r="A23" s="84">
        <v>513.25221390221304</v>
      </c>
      <c r="B23" s="84">
        <v>28.514011883456298</v>
      </c>
      <c r="C23" s="84">
        <v>1</v>
      </c>
      <c r="E23" s="84">
        <v>41.152558159620597</v>
      </c>
      <c r="F23" s="84">
        <v>2.2862532310900301</v>
      </c>
      <c r="G23" s="84">
        <v>7</v>
      </c>
      <c r="I23" s="84">
        <v>10.9591898918152</v>
      </c>
      <c r="K23" s="84">
        <v>4.3259999999999996</v>
      </c>
      <c r="L23" s="84">
        <v>0.73617369930356402</v>
      </c>
    </row>
    <row r="24" spans="1:12">
      <c r="A24" s="84">
        <v>124.08409623102401</v>
      </c>
      <c r="B24" s="84">
        <v>6.8935609017235402</v>
      </c>
      <c r="C24" s="84">
        <v>1</v>
      </c>
      <c r="E24" s="84">
        <v>60.463771079499701</v>
      </c>
      <c r="F24" s="84">
        <v>3.3590983933055401</v>
      </c>
      <c r="G24" s="84">
        <v>7</v>
      </c>
      <c r="I24" s="84">
        <v>55.090488433837898</v>
      </c>
      <c r="K24" s="84">
        <v>4.532</v>
      </c>
      <c r="L24" s="84">
        <v>0.72326915198689101</v>
      </c>
    </row>
    <row r="25" spans="1:12">
      <c r="A25" s="84">
        <v>83.932135458471606</v>
      </c>
      <c r="B25" s="84">
        <v>4.6628964143595297</v>
      </c>
      <c r="C25" s="84">
        <v>1</v>
      </c>
      <c r="E25" s="84">
        <v>31.4823969802008</v>
      </c>
      <c r="F25" s="84">
        <v>1.7490220544556001</v>
      </c>
      <c r="G25" s="84">
        <v>8</v>
      </c>
      <c r="I25" s="84">
        <v>30.140783309936499</v>
      </c>
      <c r="K25" s="84">
        <v>4.7380000000000004</v>
      </c>
      <c r="L25" s="84">
        <v>0.73494469479721503</v>
      </c>
    </row>
    <row r="26" spans="1:12">
      <c r="A26" s="84">
        <v>98.743696807759093</v>
      </c>
      <c r="B26" s="84">
        <v>5.4857609337643902</v>
      </c>
      <c r="C26" s="84">
        <v>1</v>
      </c>
      <c r="E26" s="84">
        <v>55.442572440408398</v>
      </c>
      <c r="F26" s="84">
        <v>3.0801429133560201</v>
      </c>
      <c r="G26" s="84">
        <v>9</v>
      </c>
      <c r="I26" s="84">
        <v>20.5753479003906</v>
      </c>
      <c r="K26" s="84">
        <v>4.944</v>
      </c>
      <c r="L26" s="84">
        <v>0.78533387955755896</v>
      </c>
    </row>
    <row r="27" spans="1:12">
      <c r="A27" s="84">
        <v>87.043826681491396</v>
      </c>
      <c r="B27" s="84">
        <v>4.8357681489717397</v>
      </c>
      <c r="C27" s="84">
        <v>1</v>
      </c>
      <c r="E27" s="84">
        <v>45.852945024437801</v>
      </c>
      <c r="F27" s="84">
        <v>2.5473858346909899</v>
      </c>
      <c r="G27" s="84">
        <v>9</v>
      </c>
      <c r="I27" s="84">
        <v>22.120532035827601</v>
      </c>
      <c r="K27" s="84">
        <v>5.15</v>
      </c>
      <c r="L27" s="84">
        <v>0.741089717328964</v>
      </c>
    </row>
    <row r="28" spans="1:12">
      <c r="A28" s="84">
        <v>117.180715998084</v>
      </c>
      <c r="B28" s="84">
        <v>6.5100397776713299</v>
      </c>
      <c r="C28" s="84">
        <v>1</v>
      </c>
      <c r="I28" s="84">
        <v>64.8983154296875</v>
      </c>
      <c r="K28" s="84">
        <v>5.3559999999999999</v>
      </c>
      <c r="L28" s="84">
        <v>0.80684145841868105</v>
      </c>
    </row>
    <row r="29" spans="1:12">
      <c r="A29" s="84">
        <v>96.254027294348006</v>
      </c>
      <c r="B29" s="84">
        <v>5.3474459607971099</v>
      </c>
      <c r="C29" s="84">
        <v>1</v>
      </c>
      <c r="I29" s="84">
        <v>25.813303947448698</v>
      </c>
      <c r="K29" s="84">
        <v>5.5620000000000003</v>
      </c>
      <c r="L29" s="84">
        <v>0.72326915198689101</v>
      </c>
    </row>
    <row r="30" spans="1:12">
      <c r="A30" s="84">
        <v>201.96787243364599</v>
      </c>
      <c r="B30" s="84">
        <v>11.2204373574248</v>
      </c>
      <c r="C30" s="84">
        <v>1</v>
      </c>
      <c r="I30" s="84">
        <v>18.310958862304702</v>
      </c>
      <c r="K30" s="84">
        <v>5.7679999999999998</v>
      </c>
      <c r="L30" s="84">
        <v>0.79455141335518298</v>
      </c>
    </row>
    <row r="31" spans="1:12">
      <c r="A31" s="84">
        <v>91.415848356311301</v>
      </c>
      <c r="B31" s="84">
        <v>5.0786582420173003</v>
      </c>
      <c r="C31" s="84">
        <v>1</v>
      </c>
      <c r="I31" s="84">
        <v>15.0122737884521</v>
      </c>
      <c r="K31" s="84">
        <v>5.9740000000000002</v>
      </c>
      <c r="L31" s="84">
        <v>0.82281851700122899</v>
      </c>
    </row>
    <row r="32" spans="1:12">
      <c r="A32" s="84">
        <v>38.5020011336035</v>
      </c>
      <c r="B32" s="84">
        <v>2.1390000629779702</v>
      </c>
      <c r="C32" s="84">
        <v>1</v>
      </c>
      <c r="I32" s="84">
        <v>28.948661804199201</v>
      </c>
      <c r="K32" s="84">
        <v>6.18</v>
      </c>
      <c r="L32" s="84">
        <v>0.80131093814010701</v>
      </c>
    </row>
    <row r="33" spans="1:12">
      <c r="A33" s="84">
        <v>142.244214643482</v>
      </c>
      <c r="B33" s="84">
        <v>7.9024563690823104</v>
      </c>
      <c r="C33" s="84">
        <v>1</v>
      </c>
      <c r="I33" s="84">
        <v>18.6788215637207</v>
      </c>
      <c r="K33" s="84">
        <v>6.3860000000000001</v>
      </c>
      <c r="L33" s="84">
        <v>0.81605899221630496</v>
      </c>
    </row>
    <row r="34" spans="1:12">
      <c r="A34" s="84">
        <v>188.06925894643001</v>
      </c>
      <c r="B34" s="84">
        <v>10.448292163690599</v>
      </c>
      <c r="C34" s="84">
        <v>1</v>
      </c>
      <c r="I34" s="84">
        <v>14.647437095642101</v>
      </c>
      <c r="K34" s="84">
        <v>6.5919999999999996</v>
      </c>
      <c r="L34" s="84">
        <v>0.84063908234330198</v>
      </c>
    </row>
    <row r="35" spans="1:12">
      <c r="A35" s="84">
        <v>73.351191638016601</v>
      </c>
      <c r="B35" s="84">
        <v>4.0750662021120396</v>
      </c>
      <c r="C35" s="84">
        <v>1</v>
      </c>
      <c r="I35" s="84">
        <v>29.634162902831999</v>
      </c>
      <c r="K35" s="84">
        <v>6.798</v>
      </c>
      <c r="L35" s="84">
        <v>0.81175747644408103</v>
      </c>
    </row>
    <row r="36" spans="1:12">
      <c r="A36" s="84">
        <v>145.44528394337499</v>
      </c>
      <c r="B36" s="84">
        <v>8.0802935524097101</v>
      </c>
      <c r="C36" s="84">
        <v>1</v>
      </c>
      <c r="I36" s="84">
        <v>24.8639812469482</v>
      </c>
      <c r="K36" s="84">
        <v>7.0039999999999996</v>
      </c>
      <c r="L36" s="84">
        <v>0.86952068824252404</v>
      </c>
    </row>
    <row r="37" spans="1:12">
      <c r="A37" s="84">
        <v>93.261808241167103</v>
      </c>
      <c r="B37" s="84">
        <v>5.1812115689537297</v>
      </c>
      <c r="C37" s="84">
        <v>1</v>
      </c>
      <c r="I37" s="84">
        <v>32.3023872375488</v>
      </c>
      <c r="K37" s="84">
        <v>7.21</v>
      </c>
      <c r="L37" s="84">
        <v>0.79639492011470703</v>
      </c>
    </row>
    <row r="38" spans="1:12">
      <c r="A38" s="84">
        <v>121.683926678167</v>
      </c>
      <c r="B38" s="84">
        <v>6.7602181487870698</v>
      </c>
      <c r="C38" s="84">
        <v>1</v>
      </c>
      <c r="I38" s="84">
        <v>20.398689270019499</v>
      </c>
      <c r="K38" s="84">
        <v>7.4160000000000004</v>
      </c>
      <c r="L38" s="84">
        <v>0.88918476034412197</v>
      </c>
    </row>
    <row r="39" spans="1:12">
      <c r="A39" s="84">
        <v>31.033725215054599</v>
      </c>
      <c r="B39" s="84">
        <v>1.7240958452808099</v>
      </c>
      <c r="C39" s="84">
        <v>1</v>
      </c>
      <c r="I39" s="84">
        <v>22.261912345886198</v>
      </c>
      <c r="K39" s="84">
        <v>7.6219999999999999</v>
      </c>
      <c r="L39" s="84">
        <v>0.84248258910282703</v>
      </c>
    </row>
    <row r="40" spans="1:12">
      <c r="A40" s="84">
        <v>114.68472365721399</v>
      </c>
      <c r="B40" s="84">
        <v>6.3713735365118902</v>
      </c>
      <c r="C40" s="84">
        <v>1</v>
      </c>
      <c r="I40" s="84">
        <v>12.1442227363586</v>
      </c>
      <c r="K40" s="84">
        <v>7.8280000000000003</v>
      </c>
      <c r="L40" s="84">
        <v>0.85292912740680105</v>
      </c>
    </row>
    <row r="41" spans="1:12">
      <c r="A41" s="84">
        <v>62.409421898003103</v>
      </c>
      <c r="B41" s="84">
        <v>3.4671901054446201</v>
      </c>
      <c r="C41" s="84">
        <v>1</v>
      </c>
      <c r="I41" s="84">
        <v>13.366497039794901</v>
      </c>
      <c r="K41" s="84">
        <v>8.0340000000000007</v>
      </c>
      <c r="L41" s="84">
        <v>0.79578041786153197</v>
      </c>
    </row>
    <row r="42" spans="1:12">
      <c r="A42" s="84">
        <v>55.788688296984702</v>
      </c>
      <c r="B42" s="84">
        <v>3.0993715720547002</v>
      </c>
      <c r="C42" s="84">
        <v>1</v>
      </c>
      <c r="I42" s="84">
        <v>28.800298690795898</v>
      </c>
      <c r="K42" s="84">
        <v>8.24</v>
      </c>
      <c r="L42" s="84">
        <v>0.865219172470299</v>
      </c>
    </row>
    <row r="43" spans="1:12">
      <c r="A43" s="84">
        <v>152.37335071183199</v>
      </c>
      <c r="B43" s="84">
        <v>8.4651861506573294</v>
      </c>
      <c r="C43" s="84">
        <v>1</v>
      </c>
      <c r="I43" s="84">
        <v>13.120555400848399</v>
      </c>
      <c r="K43" s="84">
        <v>8.4459999999999997</v>
      </c>
      <c r="L43" s="84">
        <v>0.90086030315444499</v>
      </c>
    </row>
    <row r="44" spans="1:12">
      <c r="A44" s="84">
        <v>93.077187959580499</v>
      </c>
      <c r="B44" s="84">
        <v>5.1709548866433597</v>
      </c>
      <c r="C44" s="84">
        <v>1</v>
      </c>
      <c r="I44" s="84">
        <v>32.609620094299302</v>
      </c>
      <c r="K44" s="84">
        <v>8.6519999999999992</v>
      </c>
      <c r="L44" s="84">
        <v>0.91560835723064404</v>
      </c>
    </row>
    <row r="45" spans="1:12">
      <c r="A45" s="84">
        <v>124.4070308949</v>
      </c>
      <c r="B45" s="84">
        <v>6.9115017163833201</v>
      </c>
      <c r="C45" s="84">
        <v>1</v>
      </c>
      <c r="I45" s="84">
        <v>34.406620025634801</v>
      </c>
      <c r="K45" s="84">
        <v>8.8580000000000005</v>
      </c>
      <c r="L45" s="84">
        <v>0.89287177386317096</v>
      </c>
    </row>
    <row r="46" spans="1:12">
      <c r="A46" s="84">
        <v>220.38541953003701</v>
      </c>
      <c r="B46" s="84">
        <v>12.2436344183354</v>
      </c>
      <c r="C46" s="84">
        <v>1</v>
      </c>
      <c r="I46" s="84">
        <v>23.435240745544402</v>
      </c>
      <c r="K46" s="84">
        <v>9.0640000000000001</v>
      </c>
      <c r="L46" s="84">
        <v>0.84494059811552702</v>
      </c>
    </row>
    <row r="47" spans="1:12">
      <c r="A47" s="84">
        <v>155.679770395487</v>
      </c>
      <c r="B47" s="84">
        <v>8.6488761330826094</v>
      </c>
      <c r="C47" s="84">
        <v>1</v>
      </c>
      <c r="I47" s="84">
        <v>13.7362604141235</v>
      </c>
      <c r="K47" s="84">
        <v>9.27</v>
      </c>
      <c r="L47" s="84">
        <v>0.84924211388775095</v>
      </c>
    </row>
    <row r="48" spans="1:12">
      <c r="A48" s="84">
        <v>135.243891592848</v>
      </c>
      <c r="B48" s="84">
        <v>7.5135495329359703</v>
      </c>
      <c r="C48" s="84">
        <v>1</v>
      </c>
      <c r="I48" s="84">
        <v>26.082624435424801</v>
      </c>
      <c r="K48" s="84">
        <v>9.4760000000000009</v>
      </c>
      <c r="L48" s="84">
        <v>0.89348627611634601</v>
      </c>
    </row>
    <row r="49" spans="1:12">
      <c r="A49" s="84">
        <v>164.990657269178</v>
      </c>
      <c r="B49" s="84">
        <v>9.1661476260654293</v>
      </c>
      <c r="C49" s="84">
        <v>1</v>
      </c>
      <c r="I49" s="84">
        <v>18.8592529296875</v>
      </c>
      <c r="K49" s="84">
        <v>9.6820000000000004</v>
      </c>
      <c r="L49" s="84">
        <v>0.85723064317902498</v>
      </c>
    </row>
    <row r="50" spans="1:12">
      <c r="A50" s="84">
        <v>59.626867082261697</v>
      </c>
      <c r="B50" s="84">
        <v>3.3126037267923101</v>
      </c>
      <c r="C50" s="84">
        <v>1</v>
      </c>
      <c r="I50" s="84">
        <v>27.993078231811499</v>
      </c>
      <c r="K50" s="84">
        <v>9.8879999999999999</v>
      </c>
      <c r="L50" s="84">
        <v>0.87628021302744796</v>
      </c>
    </row>
    <row r="51" spans="1:12">
      <c r="A51" s="84">
        <v>419.13968491318502</v>
      </c>
      <c r="B51" s="84">
        <v>23.285538050732502</v>
      </c>
      <c r="C51" s="84">
        <v>1</v>
      </c>
      <c r="I51" s="84">
        <v>8.6201896667480504</v>
      </c>
      <c r="K51" s="84">
        <v>10.093999999999999</v>
      </c>
      <c r="L51" s="84">
        <v>0.94817697664891498</v>
      </c>
    </row>
    <row r="52" spans="1:12">
      <c r="A52" s="84">
        <v>45.511538440101198</v>
      </c>
      <c r="B52" s="84">
        <v>2.52841880222784</v>
      </c>
      <c r="C52" s="84">
        <v>1</v>
      </c>
      <c r="I52" s="84">
        <v>21.8253173828125</v>
      </c>
      <c r="K52" s="84">
        <v>10.3</v>
      </c>
      <c r="L52" s="84">
        <v>0.87382220401474797</v>
      </c>
    </row>
    <row r="53" spans="1:12">
      <c r="A53" s="84">
        <v>137.34028606943099</v>
      </c>
      <c r="B53" s="84">
        <v>7.6300158927461501</v>
      </c>
      <c r="C53" s="84">
        <v>1</v>
      </c>
      <c r="I53" s="84">
        <v>41.446388244628899</v>
      </c>
      <c r="K53" s="84">
        <v>10.506</v>
      </c>
      <c r="L53" s="84">
        <v>0.866448176976649</v>
      </c>
    </row>
    <row r="54" spans="1:12">
      <c r="A54" s="84">
        <v>78.130077294541806</v>
      </c>
      <c r="B54" s="84">
        <v>4.3405598496967697</v>
      </c>
      <c r="C54" s="84">
        <v>1</v>
      </c>
      <c r="I54" s="84">
        <v>22.105111122131301</v>
      </c>
      <c r="K54" s="84">
        <v>10.712</v>
      </c>
      <c r="L54" s="84">
        <v>0.92113887750921797</v>
      </c>
    </row>
    <row r="55" spans="1:12">
      <c r="A55" s="84">
        <v>59.5055023635094</v>
      </c>
      <c r="B55" s="84">
        <v>3.30586124241719</v>
      </c>
      <c r="C55" s="84">
        <v>1</v>
      </c>
      <c r="I55" s="84">
        <v>22.264820098876999</v>
      </c>
      <c r="K55" s="84">
        <v>10.917999999999999</v>
      </c>
      <c r="L55" s="84">
        <v>0.90516181892667003</v>
      </c>
    </row>
    <row r="56" spans="1:12">
      <c r="A56" s="84">
        <v>69.943994416701997</v>
      </c>
      <c r="B56" s="84">
        <v>3.88577746759456</v>
      </c>
      <c r="C56" s="84">
        <v>1</v>
      </c>
      <c r="I56" s="84">
        <v>29.4741020202637</v>
      </c>
      <c r="K56" s="84">
        <v>11.124000000000001</v>
      </c>
      <c r="L56" s="84">
        <v>0.881810733306022</v>
      </c>
    </row>
    <row r="57" spans="1:12">
      <c r="A57" s="84">
        <v>260.13868634278901</v>
      </c>
      <c r="B57" s="84">
        <v>14.452149241266</v>
      </c>
      <c r="C57" s="84">
        <v>1</v>
      </c>
      <c r="I57" s="84">
        <v>25.783967018127399</v>
      </c>
      <c r="K57" s="84">
        <v>11.33</v>
      </c>
      <c r="L57" s="84">
        <v>0.93527242933224097</v>
      </c>
    </row>
    <row r="58" spans="1:12">
      <c r="A58" s="84">
        <v>666.14880833194104</v>
      </c>
      <c r="B58" s="84">
        <v>37.008267129552301</v>
      </c>
      <c r="C58" s="84">
        <v>1</v>
      </c>
      <c r="I58" s="84">
        <v>21.983775138854998</v>
      </c>
      <c r="K58" s="84">
        <v>11.536</v>
      </c>
      <c r="L58" s="84">
        <v>0.973986071282262</v>
      </c>
    </row>
    <row r="59" spans="1:12">
      <c r="A59" s="84">
        <v>72.058333725682303</v>
      </c>
      <c r="B59" s="84">
        <v>4.0032407625379003</v>
      </c>
      <c r="C59" s="84">
        <v>1</v>
      </c>
      <c r="I59" s="84">
        <v>23.521295547485401</v>
      </c>
      <c r="K59" s="84">
        <v>11.742000000000001</v>
      </c>
      <c r="L59" s="84">
        <v>0.927898402294142</v>
      </c>
    </row>
    <row r="60" spans="1:12">
      <c r="A60" s="84">
        <v>127.768861104316</v>
      </c>
      <c r="B60" s="84">
        <v>7.0982700613509104</v>
      </c>
      <c r="C60" s="84">
        <v>1</v>
      </c>
      <c r="I60" s="84">
        <v>28.116574287414601</v>
      </c>
      <c r="K60" s="84">
        <v>11.948</v>
      </c>
      <c r="L60" s="84">
        <v>0.94141745186398995</v>
      </c>
    </row>
    <row r="61" spans="1:12">
      <c r="A61" s="84">
        <v>64.240887845847098</v>
      </c>
      <c r="B61" s="84">
        <v>3.56893821365817</v>
      </c>
      <c r="C61" s="84">
        <v>1</v>
      </c>
      <c r="I61" s="84">
        <v>16.770679950714101</v>
      </c>
      <c r="K61" s="84">
        <v>12.154</v>
      </c>
      <c r="L61" s="84">
        <v>0.93527242933224097</v>
      </c>
    </row>
    <row r="62" spans="1:12">
      <c r="A62" s="84">
        <v>34.098536828219103</v>
      </c>
      <c r="B62" s="84">
        <v>1.89436315712328</v>
      </c>
      <c r="C62" s="84">
        <v>1</v>
      </c>
      <c r="I62" s="84">
        <v>20.1890869140625</v>
      </c>
      <c r="K62" s="84">
        <v>12.36</v>
      </c>
      <c r="L62" s="84">
        <v>0.897173289635396</v>
      </c>
    </row>
    <row r="63" spans="1:12">
      <c r="A63" s="84">
        <v>56.718974142415099</v>
      </c>
      <c r="B63" s="84">
        <v>3.1510541190230601</v>
      </c>
      <c r="C63" s="84">
        <v>1</v>
      </c>
      <c r="I63" s="84">
        <v>19.737383842468301</v>
      </c>
      <c r="K63" s="84">
        <v>12.566000000000001</v>
      </c>
      <c r="L63" s="84">
        <v>0.88979926259729603</v>
      </c>
    </row>
    <row r="64" spans="1:12">
      <c r="A64" s="84">
        <v>309.47202533990099</v>
      </c>
      <c r="B64" s="84">
        <v>17.192890296661201</v>
      </c>
      <c r="C64" s="84">
        <v>1</v>
      </c>
      <c r="I64" s="84">
        <v>17.135312080383301</v>
      </c>
      <c r="K64" s="84">
        <v>12.772</v>
      </c>
      <c r="L64" s="84">
        <v>0.91745186399016798</v>
      </c>
    </row>
    <row r="65" spans="1:12">
      <c r="A65" s="84">
        <v>468.63596424031903</v>
      </c>
      <c r="B65" s="84">
        <v>26.035331346684401</v>
      </c>
      <c r="C65" s="84">
        <v>1</v>
      </c>
      <c r="I65" s="84">
        <v>21.659852981567401</v>
      </c>
      <c r="K65" s="84">
        <v>12.978</v>
      </c>
      <c r="L65" s="84">
        <v>0.91007783695206901</v>
      </c>
    </row>
    <row r="66" spans="1:12">
      <c r="A66" s="84">
        <v>310.81134716016498</v>
      </c>
      <c r="B66" s="84">
        <v>17.267297064453601</v>
      </c>
      <c r="C66" s="84">
        <v>1</v>
      </c>
      <c r="I66" s="84">
        <v>30.0876369476318</v>
      </c>
      <c r="K66" s="84">
        <v>13.183999999999999</v>
      </c>
      <c r="L66" s="84">
        <v>0.98750512085210995</v>
      </c>
    </row>
    <row r="67" spans="1:12">
      <c r="A67" s="84">
        <v>99.494915388787106</v>
      </c>
      <c r="B67" s="84">
        <v>5.5274952993770601</v>
      </c>
      <c r="C67" s="84">
        <v>1</v>
      </c>
      <c r="I67" s="84">
        <v>35.374931335449197</v>
      </c>
      <c r="K67" s="84">
        <v>13.39</v>
      </c>
      <c r="L67" s="84">
        <v>0.89532978287587095</v>
      </c>
    </row>
    <row r="68" spans="1:12">
      <c r="A68" s="84">
        <v>498.30202923127899</v>
      </c>
      <c r="B68" s="84">
        <v>27.6834460684044</v>
      </c>
      <c r="C68" s="84">
        <v>1</v>
      </c>
      <c r="I68" s="84">
        <v>12.3670139312744</v>
      </c>
      <c r="K68" s="84">
        <v>13.596</v>
      </c>
      <c r="L68" s="84">
        <v>0.91683736173699304</v>
      </c>
    </row>
    <row r="69" spans="1:12">
      <c r="A69" s="84">
        <v>57.369591966608503</v>
      </c>
      <c r="B69" s="84">
        <v>3.18719955370047</v>
      </c>
      <c r="C69" s="84">
        <v>1</v>
      </c>
      <c r="I69" s="84">
        <v>9.9791641235351598</v>
      </c>
      <c r="K69" s="84">
        <v>13.802</v>
      </c>
      <c r="L69" s="84">
        <v>0.96538303973781303</v>
      </c>
    </row>
    <row r="70" spans="1:12">
      <c r="A70" s="84">
        <v>290.84326074097498</v>
      </c>
      <c r="B70" s="84">
        <v>16.1579589300542</v>
      </c>
      <c r="C70" s="84">
        <v>1</v>
      </c>
      <c r="I70" s="84">
        <v>16.9510707855225</v>
      </c>
      <c r="K70" s="84">
        <v>14.007999999999999</v>
      </c>
      <c r="L70" s="84">
        <v>0.94141745186398995</v>
      </c>
    </row>
    <row r="71" spans="1:12">
      <c r="A71" s="84">
        <v>64.381120702149005</v>
      </c>
      <c r="B71" s="84">
        <v>3.5767289278971601</v>
      </c>
      <c r="C71" s="84">
        <v>1</v>
      </c>
      <c r="I71" s="84">
        <v>28.340184211731</v>
      </c>
      <c r="K71" s="84">
        <v>14.214</v>
      </c>
      <c r="L71" s="84">
        <v>0.92175337976239302</v>
      </c>
    </row>
    <row r="72" spans="1:12">
      <c r="A72" s="84">
        <v>177.04759527240699</v>
      </c>
      <c r="B72" s="84">
        <v>9.8359775151337399</v>
      </c>
      <c r="C72" s="84">
        <v>1</v>
      </c>
      <c r="I72" s="84">
        <v>16.620095252990701</v>
      </c>
      <c r="K72" s="84">
        <v>14.42</v>
      </c>
      <c r="L72" s="84">
        <v>0.91007783695206901</v>
      </c>
    </row>
    <row r="73" spans="1:12">
      <c r="A73" s="84">
        <v>111.979753478628</v>
      </c>
      <c r="B73" s="84">
        <v>6.2210974154793099</v>
      </c>
      <c r="C73" s="84">
        <v>1</v>
      </c>
      <c r="I73" s="84">
        <v>26.341835021972699</v>
      </c>
      <c r="K73" s="84">
        <v>14.625999999999999</v>
      </c>
      <c r="L73" s="84">
        <v>0.90577632117984497</v>
      </c>
    </row>
    <row r="74" spans="1:12">
      <c r="A74" s="84">
        <v>40.8084026694385</v>
      </c>
      <c r="B74" s="84">
        <v>2.26713348163547</v>
      </c>
      <c r="C74" s="84">
        <v>1</v>
      </c>
      <c r="I74" s="84">
        <v>18.4783582687378</v>
      </c>
      <c r="K74" s="84">
        <v>14.832000000000001</v>
      </c>
      <c r="L74" s="84">
        <v>0.91806636624334303</v>
      </c>
    </row>
    <row r="75" spans="1:12">
      <c r="A75" s="84">
        <v>158.28720635295099</v>
      </c>
      <c r="B75" s="84">
        <v>8.7937336862750595</v>
      </c>
      <c r="C75" s="84">
        <v>1</v>
      </c>
      <c r="I75" s="84">
        <v>19.334048271179199</v>
      </c>
      <c r="K75" s="84">
        <v>15.038</v>
      </c>
      <c r="L75" s="84">
        <v>0.91315034821794405</v>
      </c>
    </row>
    <row r="76" spans="1:12">
      <c r="A76" s="84">
        <v>79.2844531754928</v>
      </c>
      <c r="B76" s="84">
        <v>4.4046918430829303</v>
      </c>
      <c r="C76" s="84">
        <v>1</v>
      </c>
      <c r="I76" s="84">
        <v>35.022401809692397</v>
      </c>
      <c r="K76" s="84">
        <v>15.244</v>
      </c>
      <c r="L76" s="84">
        <v>0.88857025809094703</v>
      </c>
    </row>
    <row r="77" spans="1:12">
      <c r="A77" s="84">
        <v>195.82378584815899</v>
      </c>
      <c r="B77" s="84">
        <v>10.879099213786599</v>
      </c>
      <c r="C77" s="84">
        <v>1</v>
      </c>
      <c r="I77" s="84">
        <v>28.0713901519775</v>
      </c>
      <c r="K77" s="84">
        <v>15.45</v>
      </c>
      <c r="L77" s="84">
        <v>0.92544039328144201</v>
      </c>
    </row>
    <row r="78" spans="1:12">
      <c r="A78" s="84">
        <v>118.20182013246399</v>
      </c>
      <c r="B78" s="84">
        <v>6.5667677851368902</v>
      </c>
      <c r="C78" s="84">
        <v>1</v>
      </c>
      <c r="I78" s="84">
        <v>11.292299747467</v>
      </c>
      <c r="K78" s="84">
        <v>15.656000000000001</v>
      </c>
      <c r="L78" s="84">
        <v>0.866448176976649</v>
      </c>
    </row>
    <row r="79" spans="1:12">
      <c r="A79" s="84">
        <v>30.188578101018599</v>
      </c>
      <c r="B79" s="84">
        <v>1.6771432278343701</v>
      </c>
      <c r="C79" s="84">
        <v>1</v>
      </c>
      <c r="I79" s="84">
        <v>7.9712233543395996</v>
      </c>
      <c r="K79" s="84">
        <v>15.862</v>
      </c>
      <c r="L79" s="84">
        <v>0.87996722654649795</v>
      </c>
    </row>
    <row r="80" spans="1:12">
      <c r="A80" s="84">
        <v>30.936269949429899</v>
      </c>
      <c r="B80" s="84">
        <v>1.71868166385722</v>
      </c>
      <c r="C80" s="84">
        <v>1</v>
      </c>
      <c r="I80" s="84">
        <v>17.8442640304565</v>
      </c>
      <c r="K80" s="84">
        <v>16.068000000000001</v>
      </c>
      <c r="L80" s="84">
        <v>0.91192134371159395</v>
      </c>
    </row>
    <row r="81" spans="1:12">
      <c r="A81" s="84">
        <v>196.818679740579</v>
      </c>
      <c r="B81" s="84">
        <v>10.934371096698801</v>
      </c>
      <c r="C81" s="84">
        <v>1</v>
      </c>
      <c r="I81" s="84">
        <v>29.681198120117202</v>
      </c>
      <c r="K81" s="84">
        <v>16.274000000000001</v>
      </c>
      <c r="L81" s="84">
        <v>0.91745186399016798</v>
      </c>
    </row>
    <row r="82" spans="1:12">
      <c r="A82" s="84">
        <v>196.254300927169</v>
      </c>
      <c r="B82" s="84">
        <v>10.903016718176</v>
      </c>
      <c r="C82" s="84">
        <v>1</v>
      </c>
      <c r="I82" s="84">
        <v>31.724533081054702</v>
      </c>
      <c r="K82" s="84">
        <v>16.48</v>
      </c>
      <c r="L82" s="84">
        <v>0.943260958623515</v>
      </c>
    </row>
    <row r="83" spans="1:12">
      <c r="A83" s="84">
        <v>66.764808073028306</v>
      </c>
      <c r="B83" s="84">
        <v>3.7091560040571299</v>
      </c>
      <c r="C83" s="84">
        <v>1</v>
      </c>
      <c r="I83" s="84">
        <v>19.675835609436</v>
      </c>
      <c r="K83" s="84">
        <v>16.686</v>
      </c>
      <c r="L83" s="84">
        <v>0.96907005325686202</v>
      </c>
    </row>
    <row r="84" spans="1:12">
      <c r="A84" s="84">
        <v>256.38542744811002</v>
      </c>
      <c r="B84" s="84">
        <v>14.243634858228299</v>
      </c>
      <c r="C84" s="84">
        <v>1</v>
      </c>
      <c r="I84" s="84">
        <v>23.922753334045399</v>
      </c>
      <c r="K84" s="84">
        <v>16.891999999999999</v>
      </c>
      <c r="L84" s="84">
        <v>0.96722654649733797</v>
      </c>
    </row>
    <row r="85" spans="1:12">
      <c r="A85" s="84">
        <v>109.400798624483</v>
      </c>
      <c r="B85" s="84">
        <v>6.07782214580459</v>
      </c>
      <c r="C85" s="84">
        <v>1</v>
      </c>
      <c r="I85" s="84">
        <v>18.079359054565401</v>
      </c>
      <c r="K85" s="84">
        <v>17.097999999999999</v>
      </c>
      <c r="L85" s="84">
        <v>0.87505120852109797</v>
      </c>
    </row>
    <row r="86" spans="1:12">
      <c r="A86" s="84">
        <v>83.4027833886732</v>
      </c>
      <c r="B86" s="84">
        <v>4.6334879660374</v>
      </c>
      <c r="C86" s="84">
        <v>1</v>
      </c>
      <c r="I86" s="84">
        <v>21.248492240905801</v>
      </c>
      <c r="K86" s="84">
        <v>17.303999999999998</v>
      </c>
      <c r="L86" s="84">
        <v>0.91868086849651798</v>
      </c>
    </row>
    <row r="87" spans="1:12">
      <c r="A87" s="84">
        <v>352.42862651065701</v>
      </c>
      <c r="B87" s="84">
        <v>19.579368139481002</v>
      </c>
      <c r="C87" s="84">
        <v>1</v>
      </c>
      <c r="I87" s="84">
        <v>23.527194023132299</v>
      </c>
      <c r="K87" s="84">
        <v>17.510000000000002</v>
      </c>
      <c r="L87" s="84">
        <v>0.929127406800492</v>
      </c>
    </row>
    <row r="88" spans="1:12">
      <c r="A88" s="84">
        <v>135.59606375425599</v>
      </c>
      <c r="B88" s="84">
        <v>7.5331146530142403</v>
      </c>
      <c r="C88" s="84">
        <v>1</v>
      </c>
      <c r="I88" s="84">
        <v>22.4722146987915</v>
      </c>
      <c r="K88" s="84">
        <v>17.716000000000001</v>
      </c>
      <c r="L88" s="84">
        <v>0.91806636624334303</v>
      </c>
    </row>
    <row r="89" spans="1:12">
      <c r="A89" s="84">
        <v>46.782315403198297</v>
      </c>
      <c r="B89" s="84">
        <v>2.5990175223999001</v>
      </c>
      <c r="C89" s="84">
        <v>1</v>
      </c>
      <c r="I89" s="84">
        <v>5.4075906276702899</v>
      </c>
      <c r="K89" s="84">
        <v>17.922000000000001</v>
      </c>
      <c r="L89" s="84">
        <v>0.88918476034412197</v>
      </c>
    </row>
    <row r="90" spans="1:12">
      <c r="A90" s="84">
        <v>43.957906311654</v>
      </c>
      <c r="B90" s="84">
        <v>2.4421059062029999</v>
      </c>
      <c r="C90" s="84">
        <v>1</v>
      </c>
      <c r="I90" s="84">
        <v>44.701444625854499</v>
      </c>
      <c r="K90" s="84">
        <v>18.128</v>
      </c>
      <c r="L90" s="84">
        <v>0.92851290454731705</v>
      </c>
    </row>
    <row r="91" spans="1:12">
      <c r="A91" s="84">
        <v>162.451026589771</v>
      </c>
      <c r="B91" s="84">
        <v>9.0250570327650497</v>
      </c>
      <c r="C91" s="84">
        <v>1</v>
      </c>
      <c r="I91" s="84">
        <v>17.1050930023193</v>
      </c>
      <c r="K91" s="84">
        <v>18.334</v>
      </c>
      <c r="L91" s="84">
        <v>0.91622285948381799</v>
      </c>
    </row>
    <row r="92" spans="1:12">
      <c r="A92" s="84">
        <v>79.924445979305304</v>
      </c>
      <c r="B92" s="84">
        <v>4.4402469988502897</v>
      </c>
      <c r="C92" s="84">
        <v>1</v>
      </c>
      <c r="I92" s="84">
        <v>15.249946594238301</v>
      </c>
      <c r="K92" s="84">
        <v>18.54</v>
      </c>
      <c r="L92" s="84">
        <v>0.975215075788611</v>
      </c>
    </row>
    <row r="93" spans="1:12">
      <c r="A93" s="84">
        <v>68.810688847945102</v>
      </c>
      <c r="B93" s="84">
        <v>3.8228160471080601</v>
      </c>
      <c r="C93" s="84">
        <v>1</v>
      </c>
      <c r="I93" s="84">
        <v>21.8689994812012</v>
      </c>
      <c r="K93" s="84">
        <v>18.745999999999999</v>
      </c>
      <c r="L93" s="84">
        <v>0.93773043834494096</v>
      </c>
    </row>
    <row r="94" spans="1:12">
      <c r="A94" s="84">
        <v>56.456087673790499</v>
      </c>
      <c r="B94" s="84">
        <v>3.1364493152105801</v>
      </c>
      <c r="C94" s="84">
        <v>1</v>
      </c>
      <c r="I94" s="84">
        <v>23.505561828613299</v>
      </c>
      <c r="K94" s="84">
        <v>18.952000000000002</v>
      </c>
      <c r="L94" s="84">
        <v>0.926669397787792</v>
      </c>
    </row>
    <row r="95" spans="1:12">
      <c r="A95" s="84">
        <v>125.244138159603</v>
      </c>
      <c r="B95" s="84">
        <v>6.9580076755335103</v>
      </c>
      <c r="C95" s="84">
        <v>1</v>
      </c>
      <c r="I95" s="84">
        <v>41.248029708862298</v>
      </c>
      <c r="K95" s="84">
        <v>19.158000000000001</v>
      </c>
      <c r="L95" s="84">
        <v>0.92974190905366705</v>
      </c>
    </row>
    <row r="96" spans="1:12">
      <c r="A96" s="84">
        <v>50.604793266265702</v>
      </c>
      <c r="B96" s="84">
        <v>2.8113774036814299</v>
      </c>
      <c r="C96" s="84">
        <v>1</v>
      </c>
      <c r="I96" s="84">
        <v>14.509300231933601</v>
      </c>
      <c r="K96" s="84">
        <v>19.364000000000001</v>
      </c>
      <c r="L96" s="84">
        <v>0.98996312986481005</v>
      </c>
    </row>
    <row r="97" spans="1:12">
      <c r="A97" s="84">
        <v>33.232751601748298</v>
      </c>
      <c r="B97" s="84">
        <v>1.8462639778749099</v>
      </c>
      <c r="C97" s="84">
        <v>1</v>
      </c>
      <c r="I97" s="84">
        <v>44.961402893066399</v>
      </c>
      <c r="K97" s="84">
        <v>19.57</v>
      </c>
      <c r="L97" s="84">
        <v>0.96415403523146304</v>
      </c>
    </row>
    <row r="98" spans="1:12">
      <c r="A98" s="84">
        <v>49.4841687801785</v>
      </c>
      <c r="B98" s="84">
        <v>2.7491204877877</v>
      </c>
      <c r="C98" s="84">
        <v>1</v>
      </c>
      <c r="I98" s="84">
        <v>8.4251618385314906</v>
      </c>
      <c r="K98" s="84">
        <v>19.776</v>
      </c>
      <c r="L98" s="84">
        <v>0.96538303973781303</v>
      </c>
    </row>
    <row r="99" spans="1:12">
      <c r="A99" s="84">
        <v>179.28747113006199</v>
      </c>
      <c r="B99" s="84">
        <v>9.9604150627812</v>
      </c>
      <c r="C99" s="84">
        <v>1</v>
      </c>
      <c r="I99" s="84">
        <v>12.3251078128815</v>
      </c>
      <c r="K99" s="84">
        <v>19.981999999999999</v>
      </c>
      <c r="L99" s="84">
        <v>0.98320360507988602</v>
      </c>
    </row>
    <row r="100" spans="1:12">
      <c r="A100" s="84">
        <v>77.650170499699698</v>
      </c>
      <c r="B100" s="84">
        <v>4.3138983610944299</v>
      </c>
      <c r="C100" s="84">
        <v>1</v>
      </c>
      <c r="I100" s="84">
        <v>24.0997714996338</v>
      </c>
      <c r="K100" s="84">
        <v>20.187999999999999</v>
      </c>
      <c r="L100" s="84">
        <v>0.94940598115526498</v>
      </c>
    </row>
    <row r="101" spans="1:12">
      <c r="A101" s="84">
        <v>103.259466884692</v>
      </c>
      <c r="B101" s="84">
        <v>5.7366370491495404</v>
      </c>
      <c r="C101" s="84">
        <v>1</v>
      </c>
      <c r="I101" s="84">
        <v>28.931877136230501</v>
      </c>
      <c r="K101" s="84">
        <v>20.393999999999998</v>
      </c>
      <c r="L101" s="84">
        <v>0.944489963129865</v>
      </c>
    </row>
    <row r="102" spans="1:12">
      <c r="A102" s="84">
        <v>198.31791660344001</v>
      </c>
      <c r="B102" s="84">
        <v>11.017662033524401</v>
      </c>
      <c r="C102" s="84">
        <v>1</v>
      </c>
      <c r="I102" s="84">
        <v>37.3732395172119</v>
      </c>
      <c r="K102" s="84">
        <v>20.6</v>
      </c>
      <c r="L102" s="84">
        <v>1.0323637853338801</v>
      </c>
    </row>
    <row r="103" spans="1:12">
      <c r="A103" s="84">
        <v>54.461729739707501</v>
      </c>
      <c r="B103" s="84">
        <v>3.02565165220597</v>
      </c>
      <c r="C103" s="84">
        <v>1</v>
      </c>
      <c r="I103" s="84">
        <v>15.556703567504901</v>
      </c>
    </row>
    <row r="104" spans="1:12">
      <c r="A104" s="84">
        <v>344.319840655333</v>
      </c>
      <c r="B104" s="84">
        <v>19.128880036407399</v>
      </c>
      <c r="C104" s="84">
        <v>1</v>
      </c>
      <c r="I104" s="84">
        <v>12.2839188575745</v>
      </c>
    </row>
    <row r="105" spans="1:12">
      <c r="A105" s="84">
        <v>216.494881289326</v>
      </c>
      <c r="B105" s="84">
        <v>12.027493404962501</v>
      </c>
      <c r="C105" s="84">
        <v>1</v>
      </c>
      <c r="I105" s="84">
        <v>18.199903488159201</v>
      </c>
    </row>
    <row r="106" spans="1:12">
      <c r="A106" s="84">
        <v>33.025480211580899</v>
      </c>
      <c r="B106" s="84">
        <v>1.8347489006433799</v>
      </c>
      <c r="C106" s="84">
        <v>1</v>
      </c>
      <c r="I106" s="84">
        <v>26.935227394104</v>
      </c>
    </row>
    <row r="107" spans="1:12">
      <c r="A107" s="84">
        <v>140.05864056327701</v>
      </c>
      <c r="B107" s="84">
        <v>7.78103558684872</v>
      </c>
      <c r="C107" s="84">
        <v>1</v>
      </c>
      <c r="I107" s="84">
        <v>11.3672547340393</v>
      </c>
    </row>
    <row r="108" spans="1:12">
      <c r="A108" s="84">
        <v>169.093608268552</v>
      </c>
      <c r="B108" s="84">
        <v>9.3940893482528693</v>
      </c>
      <c r="C108" s="84">
        <v>1</v>
      </c>
      <c r="I108" s="84">
        <v>27.9725885391235</v>
      </c>
    </row>
    <row r="109" spans="1:12">
      <c r="A109" s="84">
        <v>195.159421401066</v>
      </c>
      <c r="B109" s="84">
        <v>10.842190077837</v>
      </c>
      <c r="C109" s="84">
        <v>1</v>
      </c>
      <c r="I109" s="84">
        <v>16.9709377288818</v>
      </c>
    </row>
    <row r="110" spans="1:12">
      <c r="A110" s="84">
        <v>190.658768737336</v>
      </c>
      <c r="B110" s="84">
        <v>10.592153818740901</v>
      </c>
      <c r="C110" s="84">
        <v>1</v>
      </c>
      <c r="I110" s="84">
        <v>20.953891754150401</v>
      </c>
    </row>
    <row r="111" spans="1:12">
      <c r="A111" s="84">
        <v>210.55527721855199</v>
      </c>
      <c r="B111" s="84">
        <v>11.697515401030699</v>
      </c>
      <c r="C111" s="84">
        <v>1</v>
      </c>
      <c r="I111" s="84">
        <v>24.0757894515991</v>
      </c>
    </row>
    <row r="112" spans="1:12">
      <c r="A112" s="84">
        <v>259.47122319674702</v>
      </c>
      <c r="B112" s="84">
        <v>14.4150679553748</v>
      </c>
      <c r="C112" s="84">
        <v>1</v>
      </c>
      <c r="I112" s="84">
        <v>31.755274772644</v>
      </c>
    </row>
    <row r="113" spans="1:9">
      <c r="A113" s="84">
        <v>268.35396803468899</v>
      </c>
      <c r="B113" s="84">
        <v>4.4922962746412898</v>
      </c>
      <c r="C113" s="84">
        <v>1</v>
      </c>
      <c r="I113" s="84">
        <v>18.195467948913599</v>
      </c>
    </row>
    <row r="114" spans="1:9">
      <c r="A114" s="84">
        <v>216.79156745589299</v>
      </c>
      <c r="B114" s="84">
        <v>12.0439759697718</v>
      </c>
      <c r="C114" s="84">
        <v>1</v>
      </c>
      <c r="I114" s="84">
        <v>23.961789131164601</v>
      </c>
    </row>
    <row r="115" spans="1:9">
      <c r="A115" s="84">
        <v>185.88316516597001</v>
      </c>
      <c r="B115" s="84">
        <v>10.326842509220601</v>
      </c>
      <c r="C115" s="84">
        <v>1</v>
      </c>
      <c r="I115" s="84">
        <v>12.914965629577599</v>
      </c>
    </row>
    <row r="116" spans="1:9">
      <c r="A116" s="84">
        <v>120.384587269424</v>
      </c>
      <c r="B116" s="84">
        <v>6.6880326260791003</v>
      </c>
      <c r="C116" s="84">
        <v>1</v>
      </c>
      <c r="I116" s="84">
        <v>19.9292154312134</v>
      </c>
    </row>
    <row r="117" spans="1:9">
      <c r="A117" s="84">
        <v>58.884801728868702</v>
      </c>
      <c r="B117" s="84">
        <v>3.2713778738260402</v>
      </c>
      <c r="C117" s="84">
        <v>1</v>
      </c>
      <c r="I117" s="84">
        <v>17.398796081543001</v>
      </c>
    </row>
    <row r="118" spans="1:9">
      <c r="A118" s="84">
        <v>72.457356436183801</v>
      </c>
      <c r="B118" s="84">
        <v>4.0254086908991003</v>
      </c>
      <c r="C118" s="84">
        <v>1</v>
      </c>
      <c r="I118" s="84">
        <v>11.053896903991699</v>
      </c>
    </row>
    <row r="119" spans="1:9">
      <c r="A119" s="84">
        <v>743.375160280871</v>
      </c>
      <c r="B119" s="84">
        <v>41.298620015604001</v>
      </c>
      <c r="C119" s="84">
        <v>1</v>
      </c>
      <c r="I119" s="84">
        <v>22.936840057373001</v>
      </c>
    </row>
    <row r="120" spans="1:9">
      <c r="A120" s="84">
        <v>150.373548815226</v>
      </c>
      <c r="B120" s="84">
        <v>8.3540860452903303</v>
      </c>
      <c r="C120" s="84">
        <v>1</v>
      </c>
      <c r="I120" s="84">
        <v>9.1539974212646502</v>
      </c>
    </row>
    <row r="121" spans="1:9">
      <c r="A121" s="84">
        <v>107.581424284275</v>
      </c>
      <c r="B121" s="84">
        <v>5.9767457935708199</v>
      </c>
      <c r="C121" s="84">
        <v>1</v>
      </c>
      <c r="I121" s="84">
        <v>9.8655686378479004</v>
      </c>
    </row>
    <row r="122" spans="1:9">
      <c r="A122" s="84">
        <v>54.709447144096202</v>
      </c>
      <c r="B122" s="84">
        <v>3.0394137302275599</v>
      </c>
      <c r="C122" s="84">
        <v>1</v>
      </c>
      <c r="I122" s="84">
        <v>61.560169219970703</v>
      </c>
    </row>
    <row r="123" spans="1:9">
      <c r="A123" s="84">
        <v>97.279381643015299</v>
      </c>
      <c r="B123" s="84">
        <v>5.4044100912786304</v>
      </c>
      <c r="C123" s="84">
        <v>1</v>
      </c>
      <c r="I123" s="84">
        <v>17.328168869018601</v>
      </c>
    </row>
    <row r="124" spans="1:9">
      <c r="A124" s="84">
        <v>113.307430523829</v>
      </c>
      <c r="B124" s="84">
        <v>6.2948572513238403</v>
      </c>
      <c r="C124" s="84">
        <v>1</v>
      </c>
      <c r="I124" s="84">
        <v>19.864649772644</v>
      </c>
    </row>
    <row r="125" spans="1:9">
      <c r="A125" s="84">
        <v>352.68804893078101</v>
      </c>
      <c r="B125" s="84">
        <v>19.593780496154501</v>
      </c>
      <c r="C125" s="84">
        <v>1</v>
      </c>
      <c r="I125" s="84">
        <v>35.6477241516113</v>
      </c>
    </row>
    <row r="126" spans="1:9">
      <c r="A126" s="84">
        <v>54.731822984092801</v>
      </c>
      <c r="B126" s="84">
        <v>3.0406568324496002</v>
      </c>
      <c r="C126" s="84">
        <v>1</v>
      </c>
      <c r="I126" s="84">
        <v>25.2121744155884</v>
      </c>
    </row>
    <row r="127" spans="1:9">
      <c r="A127" s="84">
        <v>160.692629522549</v>
      </c>
      <c r="B127" s="84">
        <v>8.9273683068082708</v>
      </c>
      <c r="C127" s="84">
        <v>1</v>
      </c>
      <c r="I127" s="84">
        <v>26.492284774780298</v>
      </c>
    </row>
    <row r="128" spans="1:9">
      <c r="A128" s="84">
        <v>85.658227318680204</v>
      </c>
      <c r="B128" s="84">
        <v>4.7587904065933397</v>
      </c>
      <c r="C128" s="84">
        <v>1</v>
      </c>
      <c r="I128" s="84">
        <v>19.021483421325701</v>
      </c>
    </row>
    <row r="129" spans="1:9">
      <c r="A129" s="84">
        <v>357.552103763091</v>
      </c>
      <c r="B129" s="84">
        <v>19.864005764616099</v>
      </c>
      <c r="C129" s="84">
        <v>1</v>
      </c>
      <c r="I129" s="84">
        <v>19.1192741394043</v>
      </c>
    </row>
    <row r="130" spans="1:9">
      <c r="A130" s="84">
        <v>200.790633829298</v>
      </c>
      <c r="B130" s="84">
        <v>11.155035212738801</v>
      </c>
      <c r="C130" s="84">
        <v>1</v>
      </c>
      <c r="I130" s="84">
        <v>17.642499923706101</v>
      </c>
    </row>
    <row r="131" spans="1:9">
      <c r="A131" s="84">
        <v>51.942565067949303</v>
      </c>
      <c r="B131" s="84">
        <v>2.8856980593305201</v>
      </c>
      <c r="C131" s="84">
        <v>1</v>
      </c>
      <c r="I131" s="84">
        <v>26.305259704589801</v>
      </c>
    </row>
    <row r="132" spans="1:9">
      <c r="A132" s="84">
        <v>63.760656794131698</v>
      </c>
      <c r="B132" s="84">
        <v>3.5422587107851</v>
      </c>
      <c r="C132" s="84">
        <v>1</v>
      </c>
      <c r="I132" s="84">
        <v>24.040388107299801</v>
      </c>
    </row>
    <row r="133" spans="1:9">
      <c r="A133" s="84">
        <v>98.359752526847004</v>
      </c>
      <c r="B133" s="84">
        <v>5.4644306959359401</v>
      </c>
      <c r="C133" s="84">
        <v>1</v>
      </c>
      <c r="I133" s="84">
        <v>14.1576313972473</v>
      </c>
    </row>
    <row r="134" spans="1:9">
      <c r="A134" s="84">
        <v>109.504304057109</v>
      </c>
      <c r="B134" s="84">
        <v>6.08357244761718</v>
      </c>
      <c r="C134" s="84">
        <v>1</v>
      </c>
      <c r="I134" s="84">
        <v>18.1085910797119</v>
      </c>
    </row>
    <row r="135" spans="1:9">
      <c r="A135" s="84">
        <v>627.06158906195196</v>
      </c>
      <c r="B135" s="84">
        <v>34.836754947886199</v>
      </c>
      <c r="C135" s="84">
        <v>1</v>
      </c>
      <c r="I135" s="84">
        <v>13.878079414367701</v>
      </c>
    </row>
    <row r="136" spans="1:9">
      <c r="A136" s="84">
        <v>197.2934766569</v>
      </c>
      <c r="B136" s="84">
        <v>10.9607487031611</v>
      </c>
      <c r="C136" s="84">
        <v>1</v>
      </c>
      <c r="I136" s="84">
        <v>21.362120628356902</v>
      </c>
    </row>
    <row r="137" spans="1:9">
      <c r="A137" s="84">
        <v>203.99277018996699</v>
      </c>
      <c r="B137" s="84">
        <v>11.332931677220399</v>
      </c>
      <c r="C137" s="84">
        <v>1</v>
      </c>
      <c r="I137" s="84">
        <v>31.892278671264702</v>
      </c>
    </row>
    <row r="138" spans="1:9">
      <c r="A138" s="84">
        <v>158.26085160679099</v>
      </c>
      <c r="B138" s="84">
        <v>8.7922695337106198</v>
      </c>
      <c r="C138" s="84">
        <v>1</v>
      </c>
      <c r="I138" s="84">
        <v>31.8663988113403</v>
      </c>
    </row>
    <row r="139" spans="1:9">
      <c r="A139" s="84">
        <v>103.463727763424</v>
      </c>
      <c r="B139" s="84">
        <v>5.7479848757457503</v>
      </c>
      <c r="C139" s="84">
        <v>1</v>
      </c>
      <c r="I139" s="84">
        <v>34.501720428466797</v>
      </c>
    </row>
    <row r="140" spans="1:9">
      <c r="A140" s="84">
        <v>102.0993006902</v>
      </c>
      <c r="B140" s="84">
        <v>5.6721833716777699</v>
      </c>
      <c r="C140" s="84">
        <v>1</v>
      </c>
      <c r="I140" s="84">
        <v>28.591627120971701</v>
      </c>
    </row>
    <row r="141" spans="1:9">
      <c r="A141" s="84">
        <v>51.162405270750803</v>
      </c>
      <c r="B141" s="84">
        <v>2.84235584837504</v>
      </c>
      <c r="C141" s="84">
        <v>1</v>
      </c>
      <c r="I141" s="84">
        <v>32.683666229248097</v>
      </c>
    </row>
    <row r="142" spans="1:9">
      <c r="A142" s="84">
        <v>354.49915068348997</v>
      </c>
      <c r="B142" s="84">
        <v>19.694397260193899</v>
      </c>
      <c r="C142" s="84">
        <v>1</v>
      </c>
      <c r="I142" s="84">
        <v>39.952301025390597</v>
      </c>
    </row>
    <row r="143" spans="1:9">
      <c r="A143" s="84">
        <v>31.897378550921299</v>
      </c>
      <c r="B143" s="84">
        <v>1.77207658616229</v>
      </c>
      <c r="C143" s="84">
        <v>1</v>
      </c>
      <c r="I143" s="84">
        <v>29.508796691894499</v>
      </c>
    </row>
    <row r="144" spans="1:9">
      <c r="A144" s="84">
        <v>152.19933630861999</v>
      </c>
      <c r="B144" s="84">
        <v>8.4555186838122207</v>
      </c>
      <c r="C144" s="84">
        <v>1</v>
      </c>
      <c r="I144" s="84">
        <v>16.459070682525599</v>
      </c>
    </row>
    <row r="145" spans="1:9">
      <c r="A145" s="84">
        <v>62.020914078188099</v>
      </c>
      <c r="B145" s="84">
        <v>3.4456063376771202</v>
      </c>
      <c r="C145" s="84">
        <v>1</v>
      </c>
      <c r="I145" s="84">
        <v>15.628465175628699</v>
      </c>
    </row>
    <row r="146" spans="1:9">
      <c r="A146" s="84">
        <v>140.68492258912801</v>
      </c>
      <c r="B146" s="84">
        <v>7.8158290327293498</v>
      </c>
      <c r="C146" s="84">
        <v>1</v>
      </c>
      <c r="I146" s="84">
        <v>22.765499114990199</v>
      </c>
    </row>
    <row r="147" spans="1:9">
      <c r="A147" s="84">
        <v>143.87803586225399</v>
      </c>
      <c r="B147" s="84">
        <v>7.9932242145696497</v>
      </c>
      <c r="C147" s="84">
        <v>1</v>
      </c>
      <c r="I147" s="84">
        <v>19.021842002868699</v>
      </c>
    </row>
    <row r="148" spans="1:9">
      <c r="A148" s="84">
        <v>109.33710987329199</v>
      </c>
      <c r="B148" s="84">
        <v>6.0742838818495803</v>
      </c>
      <c r="C148" s="84">
        <v>1</v>
      </c>
      <c r="I148" s="84">
        <v>31.490352630615199</v>
      </c>
    </row>
    <row r="149" spans="1:9">
      <c r="A149" s="84">
        <v>192.57167436220499</v>
      </c>
      <c r="B149" s="84">
        <v>10.698426353455799</v>
      </c>
      <c r="C149" s="84">
        <v>1</v>
      </c>
      <c r="I149" s="84">
        <v>36.687883377075202</v>
      </c>
    </row>
    <row r="150" spans="1:9">
      <c r="A150" s="84">
        <v>98.721249987106802</v>
      </c>
      <c r="B150" s="84">
        <v>5.4845138881726001</v>
      </c>
      <c r="C150" s="84">
        <v>1</v>
      </c>
      <c r="I150" s="84">
        <v>13.2745161056519</v>
      </c>
    </row>
    <row r="151" spans="1:9">
      <c r="A151" s="84">
        <v>95.1775287568382</v>
      </c>
      <c r="B151" s="84">
        <v>5.2876404864910098</v>
      </c>
      <c r="C151" s="84">
        <v>1</v>
      </c>
      <c r="I151" s="84">
        <v>15.719231605529799</v>
      </c>
    </row>
    <row r="152" spans="1:9">
      <c r="A152" s="84">
        <v>147.244229978623</v>
      </c>
      <c r="B152" s="84">
        <v>8.1802349988123808</v>
      </c>
      <c r="C152" s="84">
        <v>1</v>
      </c>
      <c r="I152" s="84">
        <v>32.0425319671631</v>
      </c>
    </row>
    <row r="153" spans="1:9">
      <c r="A153" s="84">
        <v>52.630970542114902</v>
      </c>
      <c r="B153" s="84">
        <v>2.9239428078952701</v>
      </c>
      <c r="C153" s="84">
        <v>1</v>
      </c>
      <c r="I153" s="84">
        <v>30.1216144561768</v>
      </c>
    </row>
    <row r="154" spans="1:9">
      <c r="A154" s="84">
        <v>274.66698854868901</v>
      </c>
      <c r="B154" s="84">
        <v>15.259277141593801</v>
      </c>
      <c r="C154" s="84">
        <v>1</v>
      </c>
      <c r="I154" s="84">
        <v>23.737083435058601</v>
      </c>
    </row>
    <row r="155" spans="1:9">
      <c r="A155" s="84">
        <v>167.518989195404</v>
      </c>
      <c r="B155" s="84">
        <v>9.3066105108557604</v>
      </c>
      <c r="C155" s="84">
        <v>1</v>
      </c>
      <c r="I155" s="84">
        <v>32.147008895874002</v>
      </c>
    </row>
    <row r="156" spans="1:9">
      <c r="A156" s="84">
        <v>96.756992655725995</v>
      </c>
      <c r="B156" s="84">
        <v>5.3753884808736698</v>
      </c>
      <c r="C156" s="84">
        <v>1</v>
      </c>
      <c r="I156" s="84">
        <v>23.039824485778801</v>
      </c>
    </row>
    <row r="157" spans="1:9">
      <c r="A157" s="84">
        <v>109.331548917565</v>
      </c>
      <c r="B157" s="84">
        <v>6.0739749398646996</v>
      </c>
      <c r="C157" s="84">
        <v>1</v>
      </c>
      <c r="I157" s="84">
        <v>19.4151754379272</v>
      </c>
    </row>
    <row r="158" spans="1:9">
      <c r="A158" s="84">
        <v>288.59650710187498</v>
      </c>
      <c r="B158" s="84">
        <v>16.0331392834375</v>
      </c>
      <c r="C158" s="84">
        <v>1</v>
      </c>
      <c r="I158" s="84">
        <v>26.945854187011701</v>
      </c>
    </row>
    <row r="159" spans="1:9">
      <c r="A159" s="84">
        <v>109.939261524586</v>
      </c>
      <c r="B159" s="84">
        <v>6.10773675136587</v>
      </c>
      <c r="C159" s="84">
        <v>1</v>
      </c>
      <c r="I159" s="84">
        <v>14.379941940307599</v>
      </c>
    </row>
    <row r="160" spans="1:9">
      <c r="A160" s="84">
        <v>139.24880139831501</v>
      </c>
      <c r="B160" s="84">
        <v>7.7360445221286103</v>
      </c>
      <c r="C160" s="84">
        <v>1</v>
      </c>
      <c r="I160" s="84">
        <v>40.036712646484403</v>
      </c>
    </row>
    <row r="161" spans="1:9">
      <c r="A161" s="84">
        <v>551.58397620255198</v>
      </c>
      <c r="B161" s="84">
        <v>30.643554233475101</v>
      </c>
      <c r="C161" s="84">
        <v>1</v>
      </c>
      <c r="I161" s="84">
        <v>23.170508384704601</v>
      </c>
    </row>
    <row r="162" spans="1:9">
      <c r="A162" s="84">
        <v>90.076910518291399</v>
      </c>
      <c r="B162" s="84">
        <v>5.0042728065717501</v>
      </c>
      <c r="C162" s="84">
        <v>1</v>
      </c>
      <c r="I162" s="84">
        <v>29.638944625854499</v>
      </c>
    </row>
    <row r="163" spans="1:9">
      <c r="A163" s="84">
        <v>42.043035428173198</v>
      </c>
      <c r="B163" s="84">
        <v>2.33572419045406</v>
      </c>
      <c r="C163" s="84">
        <v>1</v>
      </c>
      <c r="I163" s="84">
        <v>21.432910919189499</v>
      </c>
    </row>
    <row r="164" spans="1:9">
      <c r="A164" s="84">
        <v>258.62379640489598</v>
      </c>
      <c r="B164" s="84">
        <v>14.367988689160899</v>
      </c>
      <c r="C164" s="84">
        <v>1</v>
      </c>
      <c r="I164" s="84">
        <v>24.565743446350101</v>
      </c>
    </row>
    <row r="165" spans="1:9">
      <c r="A165" s="84">
        <v>60.195273603167998</v>
      </c>
      <c r="B165" s="84">
        <v>3.3441818668426699</v>
      </c>
      <c r="C165" s="84">
        <v>1</v>
      </c>
      <c r="I165" s="84">
        <v>28.7429151535034</v>
      </c>
    </row>
    <row r="166" spans="1:9">
      <c r="A166" s="84">
        <v>430.27998699467798</v>
      </c>
      <c r="B166" s="84">
        <v>23.904443721926601</v>
      </c>
      <c r="C166" s="84">
        <v>1</v>
      </c>
      <c r="I166" s="84">
        <v>21.5077562332153</v>
      </c>
    </row>
    <row r="167" spans="1:9">
      <c r="A167" s="84">
        <v>137.907750210968</v>
      </c>
      <c r="B167" s="84">
        <v>7.6615416783871098</v>
      </c>
      <c r="C167" s="84">
        <v>1</v>
      </c>
      <c r="I167" s="84">
        <v>18.315485000610401</v>
      </c>
    </row>
    <row r="168" spans="1:9">
      <c r="A168" s="84">
        <v>252.52550042418201</v>
      </c>
      <c r="B168" s="84">
        <v>14.0291944680101</v>
      </c>
      <c r="C168" s="84">
        <v>1</v>
      </c>
      <c r="I168" s="84">
        <v>30.820379257202202</v>
      </c>
    </row>
    <row r="169" spans="1:9">
      <c r="A169" s="84">
        <v>141.538670449601</v>
      </c>
      <c r="B169" s="84">
        <v>7.8632594694222604</v>
      </c>
      <c r="C169" s="84">
        <v>1</v>
      </c>
      <c r="I169" s="84">
        <v>32.317158699035602</v>
      </c>
    </row>
    <row r="170" spans="1:9">
      <c r="A170" s="84">
        <v>122.81501092503299</v>
      </c>
      <c r="B170" s="84">
        <v>6.82305616250183</v>
      </c>
      <c r="C170" s="84">
        <v>1</v>
      </c>
      <c r="I170" s="84">
        <v>11.867956161499</v>
      </c>
    </row>
    <row r="171" spans="1:9">
      <c r="A171" s="84">
        <v>289.92095873687998</v>
      </c>
      <c r="B171" s="84">
        <v>16.106719929826699</v>
      </c>
      <c r="C171" s="84">
        <v>1</v>
      </c>
      <c r="I171" s="84">
        <v>19.456382751464801</v>
      </c>
    </row>
    <row r="172" spans="1:9">
      <c r="A172" s="84">
        <v>236.391757845727</v>
      </c>
      <c r="B172" s="84">
        <v>13.1328754358737</v>
      </c>
      <c r="C172" s="84">
        <v>1</v>
      </c>
      <c r="I172" s="84">
        <v>25.761801719665499</v>
      </c>
    </row>
    <row r="173" spans="1:9">
      <c r="A173" s="84">
        <v>299.49647534566498</v>
      </c>
      <c r="B173" s="84">
        <v>16.6386930747592</v>
      </c>
      <c r="C173" s="84">
        <v>1</v>
      </c>
      <c r="I173" s="84">
        <v>17.952090263366699</v>
      </c>
    </row>
    <row r="174" spans="1:9">
      <c r="A174" s="84">
        <v>138.06204346120501</v>
      </c>
      <c r="B174" s="84">
        <v>7.6701135256224804</v>
      </c>
      <c r="C174" s="84">
        <v>1</v>
      </c>
      <c r="I174" s="84">
        <v>55.096824645996101</v>
      </c>
    </row>
    <row r="175" spans="1:9">
      <c r="A175" s="84">
        <v>98.583841335983607</v>
      </c>
      <c r="B175" s="84">
        <v>5.4768800742213104</v>
      </c>
      <c r="C175" s="84">
        <v>1</v>
      </c>
      <c r="I175" s="84">
        <v>35.106605529785199</v>
      </c>
    </row>
    <row r="176" spans="1:9">
      <c r="A176" s="84">
        <v>77.424653420264093</v>
      </c>
      <c r="B176" s="84">
        <v>4.3013696344591201</v>
      </c>
      <c r="C176" s="84">
        <v>1</v>
      </c>
      <c r="I176" s="84">
        <v>16.517902374267599</v>
      </c>
    </row>
    <row r="177" spans="1:9">
      <c r="A177" s="84">
        <v>86.886579362205893</v>
      </c>
      <c r="B177" s="84">
        <v>4.8270321867892196</v>
      </c>
      <c r="C177" s="84">
        <v>1</v>
      </c>
      <c r="I177" s="84">
        <v>7.4825016260147104</v>
      </c>
    </row>
    <row r="178" spans="1:9">
      <c r="A178" s="84">
        <v>197.25169417440699</v>
      </c>
      <c r="B178" s="84">
        <v>10.9584274541337</v>
      </c>
      <c r="C178" s="84">
        <v>1</v>
      </c>
      <c r="I178" s="84">
        <v>23.990939140319799</v>
      </c>
    </row>
    <row r="179" spans="1:9">
      <c r="A179" s="84">
        <v>313.26544330432199</v>
      </c>
      <c r="B179" s="84">
        <v>17.403635739129001</v>
      </c>
      <c r="C179" s="84">
        <v>1</v>
      </c>
      <c r="I179" s="84">
        <v>24.207052230835</v>
      </c>
    </row>
    <row r="180" spans="1:9">
      <c r="A180" s="84">
        <v>36.999533262074003</v>
      </c>
      <c r="B180" s="84">
        <v>2.05552962567078</v>
      </c>
      <c r="C180" s="84">
        <v>1</v>
      </c>
      <c r="I180" s="84">
        <v>31.761202812194799</v>
      </c>
    </row>
    <row r="181" spans="1:9">
      <c r="A181" s="84">
        <v>115.769718521953</v>
      </c>
      <c r="B181" s="84">
        <v>6.4316510289973801</v>
      </c>
      <c r="C181" s="84">
        <v>1</v>
      </c>
      <c r="I181" s="84">
        <v>14.347647190093999</v>
      </c>
    </row>
    <row r="182" spans="1:9">
      <c r="A182" s="84">
        <v>91.072725013755999</v>
      </c>
      <c r="B182" s="84">
        <v>5.0595958340975598</v>
      </c>
      <c r="C182" s="84">
        <v>1</v>
      </c>
      <c r="I182" s="84">
        <v>14.966230392456101</v>
      </c>
    </row>
    <row r="183" spans="1:9">
      <c r="A183" s="84">
        <v>258.33277789569001</v>
      </c>
      <c r="B183" s="84">
        <v>14.351820994204999</v>
      </c>
      <c r="C183" s="84">
        <v>1</v>
      </c>
      <c r="I183" s="84">
        <v>46.478588104248097</v>
      </c>
    </row>
    <row r="184" spans="1:9">
      <c r="A184" s="84">
        <v>219.330883670563</v>
      </c>
      <c r="B184" s="84">
        <v>12.1850490928091</v>
      </c>
      <c r="C184" s="84">
        <v>1</v>
      </c>
      <c r="I184" s="84">
        <v>17.248266220092798</v>
      </c>
    </row>
    <row r="185" spans="1:9">
      <c r="A185" s="84">
        <v>119.38634811316101</v>
      </c>
      <c r="B185" s="84">
        <v>2.3925513175207902</v>
      </c>
      <c r="C185" s="84">
        <v>1</v>
      </c>
      <c r="I185" s="84">
        <v>41.700767517089801</v>
      </c>
    </row>
    <row r="186" spans="1:9">
      <c r="A186" s="84">
        <v>165.56979724358999</v>
      </c>
      <c r="B186" s="84">
        <v>9.1983220690883307</v>
      </c>
      <c r="C186" s="84">
        <v>1</v>
      </c>
      <c r="I186" s="84">
        <v>28.608047485351602</v>
      </c>
    </row>
    <row r="187" spans="1:9">
      <c r="A187" s="84">
        <v>98.404988745235102</v>
      </c>
      <c r="B187" s="84">
        <v>5.4669438191797299</v>
      </c>
      <c r="C187" s="84">
        <v>1</v>
      </c>
      <c r="I187" s="84">
        <v>21.417462348937999</v>
      </c>
    </row>
    <row r="188" spans="1:9">
      <c r="A188" s="84">
        <v>120.468613184324</v>
      </c>
      <c r="B188" s="84">
        <v>6.6927007324624599</v>
      </c>
      <c r="C188" s="84">
        <v>1</v>
      </c>
      <c r="I188" s="84">
        <v>9.5419919490814191</v>
      </c>
    </row>
    <row r="189" spans="1:9">
      <c r="A189" s="84">
        <v>93.128241568836103</v>
      </c>
      <c r="B189" s="84">
        <v>5.1737911982686704</v>
      </c>
      <c r="C189" s="84">
        <v>1</v>
      </c>
      <c r="I189" s="84">
        <v>36.320623397827198</v>
      </c>
    </row>
    <row r="190" spans="1:9">
      <c r="A190" s="84">
        <v>107.984862464457</v>
      </c>
      <c r="B190" s="84">
        <v>5.9991590258031398</v>
      </c>
      <c r="C190" s="84">
        <v>1</v>
      </c>
      <c r="I190" s="84">
        <v>20.644019126892101</v>
      </c>
    </row>
    <row r="191" spans="1:9">
      <c r="A191" s="84">
        <v>142.23533575491501</v>
      </c>
      <c r="B191" s="84">
        <v>7.9019630974953001</v>
      </c>
      <c r="C191" s="84">
        <v>1</v>
      </c>
      <c r="I191" s="84">
        <v>17.778958320617701</v>
      </c>
    </row>
    <row r="192" spans="1:9">
      <c r="A192" s="84">
        <v>269.236413623972</v>
      </c>
      <c r="B192" s="84">
        <v>14.9575785346651</v>
      </c>
      <c r="C192" s="84">
        <v>1</v>
      </c>
      <c r="I192" s="84">
        <v>15.017968177795399</v>
      </c>
    </row>
    <row r="193" spans="1:9">
      <c r="A193" s="84">
        <v>36.8063043888965</v>
      </c>
      <c r="B193" s="84">
        <v>2.04479468827203</v>
      </c>
      <c r="C193" s="84">
        <v>1</v>
      </c>
      <c r="I193" s="84">
        <v>47.232542037963903</v>
      </c>
    </row>
    <row r="194" spans="1:9">
      <c r="A194" s="84">
        <v>236.11245330729301</v>
      </c>
      <c r="B194" s="84">
        <v>13.1173585170718</v>
      </c>
      <c r="C194" s="84">
        <v>1</v>
      </c>
      <c r="I194" s="84">
        <v>41.359319686889698</v>
      </c>
    </row>
    <row r="195" spans="1:9">
      <c r="A195" s="84">
        <v>99.512896722798502</v>
      </c>
      <c r="B195" s="84">
        <v>5.5284942623777003</v>
      </c>
      <c r="C195" s="84">
        <v>1</v>
      </c>
      <c r="I195" s="84">
        <v>30.275093078613299</v>
      </c>
    </row>
    <row r="196" spans="1:9">
      <c r="A196" s="84">
        <v>357.705152084274</v>
      </c>
      <c r="B196" s="84">
        <v>19.8725084491263</v>
      </c>
      <c r="C196" s="84">
        <v>1</v>
      </c>
      <c r="I196" s="84">
        <v>34.652734756469698</v>
      </c>
    </row>
    <row r="197" spans="1:9">
      <c r="A197" s="84">
        <v>313.65746518755498</v>
      </c>
      <c r="B197" s="84">
        <v>17.425414732642</v>
      </c>
      <c r="C197" s="84">
        <v>1</v>
      </c>
      <c r="I197" s="84">
        <v>28.838027954101602</v>
      </c>
    </row>
    <row r="198" spans="1:9">
      <c r="A198" s="84">
        <v>38.089287773430101</v>
      </c>
      <c r="B198" s="84">
        <v>0.53611760755709603</v>
      </c>
      <c r="C198" s="84">
        <v>1</v>
      </c>
      <c r="I198" s="84">
        <v>19.136882781982401</v>
      </c>
    </row>
    <row r="199" spans="1:9">
      <c r="A199" s="84">
        <v>191.96055868360901</v>
      </c>
      <c r="B199" s="84">
        <v>10.6644754824227</v>
      </c>
      <c r="C199" s="84">
        <v>1</v>
      </c>
      <c r="I199" s="84">
        <v>21.848530769348098</v>
      </c>
    </row>
    <row r="200" spans="1:9">
      <c r="A200" s="84">
        <v>106.06796249883401</v>
      </c>
      <c r="B200" s="84">
        <v>5.8926645832685498</v>
      </c>
      <c r="C200" s="84">
        <v>1</v>
      </c>
      <c r="I200" s="84">
        <v>36.656698226928697</v>
      </c>
    </row>
    <row r="201" spans="1:9">
      <c r="A201" s="84">
        <v>234.39765790505501</v>
      </c>
      <c r="B201" s="84">
        <v>13.0220921058364</v>
      </c>
      <c r="C201" s="84">
        <v>1</v>
      </c>
      <c r="I201" s="84">
        <v>20.862668037414601</v>
      </c>
    </row>
    <row r="202" spans="1:9">
      <c r="A202" s="84">
        <v>74.362597298379995</v>
      </c>
      <c r="B202" s="84">
        <v>4.1312554054655601</v>
      </c>
      <c r="C202" s="84">
        <v>1</v>
      </c>
      <c r="I202" s="84">
        <v>18.544631958007798</v>
      </c>
    </row>
    <row r="203" spans="1:9">
      <c r="A203" s="84">
        <v>159.18430827761199</v>
      </c>
      <c r="B203" s="84">
        <v>8.8435726820895706</v>
      </c>
      <c r="C203" s="84">
        <v>1</v>
      </c>
      <c r="I203" s="84">
        <v>24.6600885391235</v>
      </c>
    </row>
    <row r="204" spans="1:9">
      <c r="A204" s="84">
        <v>160.569869655015</v>
      </c>
      <c r="B204" s="84">
        <v>8.9205483141674904</v>
      </c>
      <c r="C204" s="84">
        <v>1</v>
      </c>
      <c r="I204" s="84">
        <v>14.428142070770299</v>
      </c>
    </row>
    <row r="205" spans="1:9">
      <c r="A205" s="84">
        <v>83.250941741729207</v>
      </c>
      <c r="B205" s="84">
        <v>4.6250523189849604</v>
      </c>
      <c r="C205" s="84">
        <v>1</v>
      </c>
      <c r="I205" s="84">
        <v>28.229211807251001</v>
      </c>
    </row>
    <row r="206" spans="1:9">
      <c r="A206" s="84">
        <v>87.993506267334595</v>
      </c>
      <c r="B206" s="84">
        <v>4.88852812596304</v>
      </c>
      <c r="C206" s="84">
        <v>1</v>
      </c>
      <c r="I206" s="84">
        <v>23.520034790039102</v>
      </c>
    </row>
    <row r="207" spans="1:9">
      <c r="A207" s="84">
        <v>66.736166863525597</v>
      </c>
      <c r="B207" s="84">
        <v>3.7075648257514202</v>
      </c>
      <c r="C207" s="84">
        <v>1</v>
      </c>
      <c r="I207" s="84">
        <v>12.958030700683601</v>
      </c>
    </row>
    <row r="208" spans="1:9">
      <c r="A208" s="84">
        <v>133.382488247742</v>
      </c>
      <c r="B208" s="84">
        <v>7.4101382359856602</v>
      </c>
      <c r="C208" s="84">
        <v>2</v>
      </c>
      <c r="I208" s="84">
        <v>48.700904846191399</v>
      </c>
    </row>
    <row r="209" spans="1:9">
      <c r="A209" s="84">
        <v>82.704304480788295</v>
      </c>
      <c r="B209" s="84">
        <v>4.5946835822660201</v>
      </c>
      <c r="C209" s="84">
        <v>2</v>
      </c>
      <c r="I209" s="84">
        <v>4.2555248737335196</v>
      </c>
    </row>
    <row r="210" spans="1:9">
      <c r="A210" s="84">
        <v>26.2782325789426</v>
      </c>
      <c r="B210" s="84">
        <v>1.45990180994126</v>
      </c>
      <c r="C210" s="84">
        <v>2</v>
      </c>
      <c r="I210" s="84">
        <v>22.764273643493699</v>
      </c>
    </row>
    <row r="211" spans="1:9">
      <c r="A211" s="84">
        <v>134.09251731690401</v>
      </c>
      <c r="B211" s="84">
        <v>7.44958429538356</v>
      </c>
      <c r="C211" s="84">
        <v>2</v>
      </c>
      <c r="I211" s="84">
        <v>23.027218818664601</v>
      </c>
    </row>
    <row r="212" spans="1:9">
      <c r="A212" s="84">
        <v>142.19477205886801</v>
      </c>
      <c r="B212" s="84">
        <v>7.8997095588259896</v>
      </c>
      <c r="C212" s="84">
        <v>2</v>
      </c>
      <c r="I212" s="84">
        <v>11.8930439949036</v>
      </c>
    </row>
    <row r="213" spans="1:9">
      <c r="A213" s="84">
        <v>169.003939305752</v>
      </c>
      <c r="B213" s="84">
        <v>9.3891077392084696</v>
      </c>
      <c r="C213" s="84">
        <v>2</v>
      </c>
      <c r="I213" s="84">
        <v>27.965746879577601</v>
      </c>
    </row>
    <row r="214" spans="1:9">
      <c r="A214" s="84">
        <v>38.128415527157003</v>
      </c>
      <c r="B214" s="84">
        <v>2.1182453070642802</v>
      </c>
      <c r="C214" s="84">
        <v>2</v>
      </c>
      <c r="I214" s="84">
        <v>19.133929729461698</v>
      </c>
    </row>
    <row r="215" spans="1:9">
      <c r="A215" s="84">
        <v>168.67477506521101</v>
      </c>
      <c r="B215" s="84">
        <v>9.3708208369561703</v>
      </c>
      <c r="C215" s="84">
        <v>2</v>
      </c>
      <c r="I215" s="84">
        <v>23.987826347351099</v>
      </c>
    </row>
    <row r="216" spans="1:9">
      <c r="A216" s="84">
        <v>91.563710565521504</v>
      </c>
      <c r="B216" s="84">
        <v>5.0868728091956399</v>
      </c>
      <c r="C216" s="84">
        <v>2</v>
      </c>
      <c r="I216" s="84">
        <v>67.066616058349595</v>
      </c>
    </row>
    <row r="217" spans="1:9">
      <c r="A217" s="84">
        <v>68.119681061505403</v>
      </c>
      <c r="B217" s="84">
        <v>3.7844267256391899</v>
      </c>
      <c r="C217" s="84">
        <v>2</v>
      </c>
      <c r="I217" s="84">
        <v>27.075050354003899</v>
      </c>
    </row>
    <row r="218" spans="1:9">
      <c r="A218" s="84">
        <v>134.57926390846899</v>
      </c>
      <c r="B218" s="84">
        <v>7.4766257726927003</v>
      </c>
      <c r="C218" s="84">
        <v>2</v>
      </c>
      <c r="I218" s="84">
        <v>23.5179958343506</v>
      </c>
    </row>
    <row r="219" spans="1:9">
      <c r="A219" s="84">
        <v>195.52974159537399</v>
      </c>
      <c r="B219" s="84">
        <v>10.8627634219652</v>
      </c>
      <c r="C219" s="84">
        <v>2</v>
      </c>
      <c r="I219" s="84">
        <v>31.685834884643601</v>
      </c>
    </row>
    <row r="220" spans="1:9">
      <c r="A220" s="84">
        <v>126.729041821583</v>
      </c>
      <c r="B220" s="84">
        <v>7.0405023234212596</v>
      </c>
      <c r="C220" s="84">
        <v>2</v>
      </c>
      <c r="I220" s="84">
        <v>10.600903511047401</v>
      </c>
    </row>
    <row r="221" spans="1:9">
      <c r="A221" s="84">
        <v>25.343577335047001</v>
      </c>
      <c r="B221" s="84">
        <v>0.36156161348948201</v>
      </c>
      <c r="C221" s="84">
        <v>2</v>
      </c>
      <c r="I221" s="84">
        <v>19.7079610824585</v>
      </c>
    </row>
    <row r="222" spans="1:9">
      <c r="A222" s="84">
        <v>45.802866066911498</v>
      </c>
      <c r="B222" s="84">
        <v>2.5446036703839701</v>
      </c>
      <c r="C222" s="84">
        <v>2</v>
      </c>
      <c r="I222" s="84">
        <v>23.719693183898901</v>
      </c>
    </row>
    <row r="223" spans="1:9">
      <c r="A223" s="84">
        <v>118.533669256785</v>
      </c>
      <c r="B223" s="84">
        <v>6.5852038475991703</v>
      </c>
      <c r="C223" s="84">
        <v>2</v>
      </c>
      <c r="I223" s="84">
        <v>13.377691745758099</v>
      </c>
    </row>
    <row r="224" spans="1:9">
      <c r="A224" s="84">
        <v>86.185022267499406</v>
      </c>
      <c r="B224" s="84">
        <v>4.7880567926388498</v>
      </c>
      <c r="C224" s="84">
        <v>2</v>
      </c>
      <c r="I224" s="84">
        <v>17.381314277648901</v>
      </c>
    </row>
    <row r="225" spans="1:9">
      <c r="A225" s="84">
        <v>114.393043397203</v>
      </c>
      <c r="B225" s="84">
        <v>6.3551690776223904</v>
      </c>
      <c r="C225" s="84">
        <v>2</v>
      </c>
      <c r="I225" s="84">
        <v>47.221075057983398</v>
      </c>
    </row>
    <row r="226" spans="1:9">
      <c r="A226" s="84">
        <v>143.99031248666199</v>
      </c>
      <c r="B226" s="84">
        <v>7.9994618048145298</v>
      </c>
      <c r="C226" s="84">
        <v>2</v>
      </c>
      <c r="I226" s="84">
        <v>18.334776878356902</v>
      </c>
    </row>
    <row r="227" spans="1:9">
      <c r="A227" s="84">
        <v>106.596584361152</v>
      </c>
      <c r="B227" s="84">
        <v>5.9220324645084599</v>
      </c>
      <c r="C227" s="84">
        <v>2</v>
      </c>
      <c r="I227" s="84">
        <v>31.244482040405298</v>
      </c>
    </row>
    <row r="228" spans="1:9">
      <c r="A228" s="84">
        <v>143.44045692512901</v>
      </c>
      <c r="B228" s="84">
        <v>7.9689142736182799</v>
      </c>
      <c r="C228" s="84">
        <v>2</v>
      </c>
      <c r="I228" s="84">
        <v>60.887889862060597</v>
      </c>
    </row>
    <row r="229" spans="1:9">
      <c r="A229" s="84">
        <v>116.298999636324</v>
      </c>
      <c r="B229" s="84">
        <v>6.4610555353513401</v>
      </c>
      <c r="C229" s="84">
        <v>2</v>
      </c>
      <c r="I229" s="84">
        <v>32.325056076049798</v>
      </c>
    </row>
    <row r="230" spans="1:9">
      <c r="A230" s="84">
        <v>50.398321617438498</v>
      </c>
      <c r="B230" s="84">
        <v>2.7999067565243601</v>
      </c>
      <c r="C230" s="84">
        <v>2</v>
      </c>
      <c r="I230" s="84">
        <v>42.301637649536097</v>
      </c>
    </row>
    <row r="231" spans="1:9">
      <c r="A231" s="84">
        <v>87.558094640628099</v>
      </c>
      <c r="B231" s="84">
        <v>4.8643385911460104</v>
      </c>
      <c r="C231" s="84">
        <v>2</v>
      </c>
      <c r="I231" s="84">
        <v>26.8093585968018</v>
      </c>
    </row>
    <row r="232" spans="1:9">
      <c r="A232" s="84">
        <v>94.769292690792398</v>
      </c>
      <c r="B232" s="84">
        <v>5.2649607050440199</v>
      </c>
      <c r="C232" s="84">
        <v>2</v>
      </c>
      <c r="I232" s="84">
        <v>15.409082889556901</v>
      </c>
    </row>
    <row r="233" spans="1:9">
      <c r="A233" s="84">
        <v>177.283953034435</v>
      </c>
      <c r="B233" s="84">
        <v>9.8491085019130402</v>
      </c>
      <c r="C233" s="84">
        <v>2</v>
      </c>
      <c r="I233" s="84">
        <v>23.237938880920399</v>
      </c>
    </row>
    <row r="234" spans="1:9">
      <c r="A234" s="84">
        <v>254.12240813326</v>
      </c>
      <c r="B234" s="84">
        <v>14.1179115629589</v>
      </c>
      <c r="C234" s="84">
        <v>2</v>
      </c>
      <c r="I234" s="84">
        <v>26.880287170410199</v>
      </c>
    </row>
    <row r="235" spans="1:9">
      <c r="A235" s="84">
        <v>157.22554421666999</v>
      </c>
      <c r="B235" s="84">
        <v>8.7347524564816794</v>
      </c>
      <c r="C235" s="84">
        <v>2</v>
      </c>
      <c r="I235" s="84">
        <v>13.048092842102101</v>
      </c>
    </row>
    <row r="236" spans="1:9">
      <c r="A236" s="84">
        <v>57.068212104558498</v>
      </c>
      <c r="B236" s="84">
        <v>3.17045622803102</v>
      </c>
      <c r="C236" s="84">
        <v>2</v>
      </c>
      <c r="I236" s="84">
        <v>24.793456077575701</v>
      </c>
    </row>
    <row r="237" spans="1:9">
      <c r="A237" s="84">
        <v>29.3505916189225</v>
      </c>
      <c r="B237" s="84">
        <v>1.63058842327347</v>
      </c>
      <c r="C237" s="84">
        <v>2</v>
      </c>
      <c r="I237" s="84">
        <v>25.480233192443801</v>
      </c>
    </row>
    <row r="238" spans="1:9">
      <c r="A238" s="84">
        <v>56.544456177018297</v>
      </c>
      <c r="B238" s="84">
        <v>3.14135867650102</v>
      </c>
      <c r="C238" s="84">
        <v>2</v>
      </c>
      <c r="I238" s="84">
        <v>25.138748168945298</v>
      </c>
    </row>
    <row r="239" spans="1:9">
      <c r="A239" s="84">
        <v>17.558501542222501</v>
      </c>
      <c r="B239" s="84">
        <v>0.97547230790124795</v>
      </c>
      <c r="C239" s="84">
        <v>2</v>
      </c>
      <c r="I239" s="84">
        <v>19.242062568664601</v>
      </c>
    </row>
    <row r="240" spans="1:9">
      <c r="A240" s="84">
        <v>70.027451148402506</v>
      </c>
      <c r="B240" s="84">
        <v>3.89041395268903</v>
      </c>
      <c r="C240" s="84">
        <v>2</v>
      </c>
      <c r="I240" s="84">
        <v>12.876246929168699</v>
      </c>
    </row>
    <row r="241" spans="1:9">
      <c r="A241" s="84">
        <v>296.21477275852101</v>
      </c>
      <c r="B241" s="84">
        <v>16.456376264362301</v>
      </c>
      <c r="C241" s="84">
        <v>2</v>
      </c>
      <c r="I241" s="84">
        <v>23.173514366149899</v>
      </c>
    </row>
    <row r="242" spans="1:9">
      <c r="A242" s="84">
        <v>59.461305767107298</v>
      </c>
      <c r="B242" s="84">
        <v>1.5011867676514301</v>
      </c>
      <c r="C242" s="84">
        <v>2</v>
      </c>
      <c r="I242" s="84">
        <v>11.426805496215801</v>
      </c>
    </row>
    <row r="243" spans="1:9">
      <c r="A243" s="84">
        <v>53.5570736392364</v>
      </c>
      <c r="B243" s="84">
        <v>2.9753929799575798</v>
      </c>
      <c r="C243" s="84">
        <v>2</v>
      </c>
      <c r="I243" s="84">
        <v>11.845673084258999</v>
      </c>
    </row>
    <row r="244" spans="1:9">
      <c r="A244" s="84">
        <v>226.905527470024</v>
      </c>
      <c r="B244" s="84">
        <v>12.6058626372236</v>
      </c>
      <c r="C244" s="84">
        <v>2</v>
      </c>
      <c r="I244" s="84">
        <v>23.933019638061499</v>
      </c>
    </row>
    <row r="245" spans="1:9">
      <c r="A245" s="84">
        <v>223.773207916681</v>
      </c>
      <c r="B245" s="84">
        <v>12.4318448842601</v>
      </c>
      <c r="C245" s="84">
        <v>2</v>
      </c>
      <c r="I245" s="84">
        <v>24.272156715393098</v>
      </c>
    </row>
    <row r="246" spans="1:9">
      <c r="A246" s="84">
        <v>107.52605872211799</v>
      </c>
      <c r="B246" s="84">
        <v>5.9736699290065598</v>
      </c>
      <c r="C246" s="84">
        <v>2</v>
      </c>
      <c r="I246" s="84">
        <v>35.301704406738303</v>
      </c>
    </row>
    <row r="247" spans="1:9">
      <c r="A247" s="84">
        <v>79.741980389403096</v>
      </c>
      <c r="B247" s="84">
        <v>4.4301100216335003</v>
      </c>
      <c r="C247" s="84">
        <v>2</v>
      </c>
      <c r="I247" s="84">
        <v>27.496478080749501</v>
      </c>
    </row>
    <row r="248" spans="1:9">
      <c r="A248" s="84">
        <v>88.240526908968803</v>
      </c>
      <c r="B248" s="84">
        <v>4.9022514949427096</v>
      </c>
      <c r="C248" s="84">
        <v>2</v>
      </c>
      <c r="I248" s="84">
        <v>23.2419338226318</v>
      </c>
    </row>
    <row r="249" spans="1:9">
      <c r="A249" s="84">
        <v>123.165902921547</v>
      </c>
      <c r="B249" s="84">
        <v>6.8425501623081804</v>
      </c>
      <c r="C249" s="84">
        <v>2</v>
      </c>
      <c r="I249" s="84">
        <v>24.059797286987301</v>
      </c>
    </row>
    <row r="250" spans="1:9">
      <c r="A250" s="84">
        <v>102.757806354881</v>
      </c>
      <c r="B250" s="84">
        <v>5.7087670197156104</v>
      </c>
      <c r="C250" s="84">
        <v>2</v>
      </c>
      <c r="I250" s="84">
        <v>21.367610931396499</v>
      </c>
    </row>
    <row r="251" spans="1:9">
      <c r="A251" s="84">
        <v>214.82512391017099</v>
      </c>
      <c r="B251" s="84">
        <v>11.934729106120599</v>
      </c>
      <c r="C251" s="84">
        <v>2</v>
      </c>
      <c r="I251" s="84">
        <v>20.295322418212901</v>
      </c>
    </row>
    <row r="252" spans="1:9">
      <c r="A252" s="84">
        <v>150.80782388278001</v>
      </c>
      <c r="B252" s="84">
        <v>8.3782124379322003</v>
      </c>
      <c r="C252" s="84">
        <v>2</v>
      </c>
      <c r="I252" s="84">
        <v>25.553204536437999</v>
      </c>
    </row>
    <row r="253" spans="1:9">
      <c r="A253" s="84">
        <v>95.361925292302303</v>
      </c>
      <c r="B253" s="84">
        <v>5.2978847384612298</v>
      </c>
      <c r="C253" s="84">
        <v>2</v>
      </c>
      <c r="I253" s="84">
        <v>13.945471763610801</v>
      </c>
    </row>
    <row r="254" spans="1:9">
      <c r="A254" s="84">
        <v>157.90895678742501</v>
      </c>
      <c r="B254" s="84">
        <v>8.7727198215236104</v>
      </c>
      <c r="C254" s="84">
        <v>2</v>
      </c>
      <c r="I254" s="84">
        <v>23.137792587280298</v>
      </c>
    </row>
    <row r="255" spans="1:9">
      <c r="A255" s="84">
        <v>68.285780770178903</v>
      </c>
      <c r="B255" s="84">
        <v>3.79365448723216</v>
      </c>
      <c r="C255" s="84">
        <v>2</v>
      </c>
      <c r="I255" s="84">
        <v>30.130611419677699</v>
      </c>
    </row>
    <row r="256" spans="1:9">
      <c r="A256" s="84">
        <v>100.762742335802</v>
      </c>
      <c r="B256" s="84">
        <v>5.5979301297667998</v>
      </c>
      <c r="C256" s="84">
        <v>2</v>
      </c>
      <c r="I256" s="84">
        <v>24.413436889648398</v>
      </c>
    </row>
    <row r="257" spans="1:9">
      <c r="A257" s="84">
        <v>90.681739285893201</v>
      </c>
      <c r="B257" s="84">
        <v>5.0378744047718396</v>
      </c>
      <c r="C257" s="84">
        <v>2</v>
      </c>
      <c r="I257" s="84">
        <v>30.976160049438501</v>
      </c>
    </row>
    <row r="258" spans="1:9">
      <c r="A258" s="84">
        <v>63.541984897808803</v>
      </c>
      <c r="B258" s="84">
        <v>3.5301102721004902</v>
      </c>
      <c r="C258" s="84">
        <v>2</v>
      </c>
      <c r="I258" s="84">
        <v>23.204547882080099</v>
      </c>
    </row>
    <row r="259" spans="1:9">
      <c r="A259" s="84">
        <v>36.326295380101001</v>
      </c>
      <c r="B259" s="84">
        <v>2.0181275211167198</v>
      </c>
      <c r="C259" s="84">
        <v>2</v>
      </c>
      <c r="I259" s="84">
        <v>27.662804603576699</v>
      </c>
    </row>
    <row r="260" spans="1:9">
      <c r="A260" s="84">
        <v>80.730685850272494</v>
      </c>
      <c r="B260" s="84">
        <v>1.40688315035513</v>
      </c>
      <c r="C260" s="84">
        <v>2</v>
      </c>
      <c r="I260" s="84">
        <v>28.992505073547399</v>
      </c>
    </row>
    <row r="261" spans="1:9">
      <c r="A261" s="84">
        <v>341.21040903399</v>
      </c>
      <c r="B261" s="84">
        <v>18.956133835221699</v>
      </c>
      <c r="C261" s="84">
        <v>2</v>
      </c>
      <c r="I261" s="84">
        <v>23.751040458679199</v>
      </c>
    </row>
    <row r="262" spans="1:9">
      <c r="A262" s="84">
        <v>116.54921825461101</v>
      </c>
      <c r="B262" s="84">
        <v>6.4749565697006002</v>
      </c>
      <c r="C262" s="84">
        <v>2</v>
      </c>
      <c r="I262" s="84">
        <v>36.473981857299798</v>
      </c>
    </row>
    <row r="263" spans="1:9">
      <c r="A263" s="84">
        <v>67.289368945253798</v>
      </c>
      <c r="B263" s="84">
        <v>3.7382982747363198</v>
      </c>
      <c r="C263" s="84">
        <v>2</v>
      </c>
      <c r="I263" s="84">
        <v>11.5876040458679</v>
      </c>
    </row>
    <row r="264" spans="1:9">
      <c r="A264" s="84">
        <v>144.82688724661901</v>
      </c>
      <c r="B264" s="84">
        <v>8.0459381803677505</v>
      </c>
      <c r="C264" s="84">
        <v>2</v>
      </c>
      <c r="I264" s="84">
        <v>18.678236007690401</v>
      </c>
    </row>
    <row r="265" spans="1:9">
      <c r="A265" s="84">
        <v>53.734637907117303</v>
      </c>
      <c r="B265" s="84">
        <v>2.9852576615065201</v>
      </c>
      <c r="C265" s="84">
        <v>2</v>
      </c>
      <c r="I265" s="84">
        <v>11.441051959991499</v>
      </c>
    </row>
    <row r="266" spans="1:9">
      <c r="A266" s="84">
        <v>223.76725522872701</v>
      </c>
      <c r="B266" s="84">
        <v>12.4315141793737</v>
      </c>
      <c r="C266" s="84">
        <v>2</v>
      </c>
      <c r="I266" s="84">
        <v>30.641304016113299</v>
      </c>
    </row>
    <row r="267" spans="1:9">
      <c r="A267" s="84">
        <v>220.18805917494799</v>
      </c>
      <c r="B267" s="84">
        <v>12.2326699541638</v>
      </c>
      <c r="C267" s="84">
        <v>2</v>
      </c>
      <c r="I267" s="84">
        <v>11.713752746581999</v>
      </c>
    </row>
    <row r="268" spans="1:9">
      <c r="A268" s="84">
        <v>79.564057195672305</v>
      </c>
      <c r="B268" s="84">
        <v>4.4202253997595697</v>
      </c>
      <c r="C268" s="84">
        <v>2</v>
      </c>
      <c r="I268" s="84">
        <v>15.8586769104004</v>
      </c>
    </row>
    <row r="269" spans="1:9">
      <c r="A269" s="84">
        <v>141.57730605884299</v>
      </c>
      <c r="B269" s="84">
        <v>7.8654058921579404</v>
      </c>
      <c r="C269" s="84">
        <v>2</v>
      </c>
      <c r="I269" s="84">
        <v>41.096870422363303</v>
      </c>
    </row>
    <row r="270" spans="1:9">
      <c r="A270" s="84">
        <v>1167.7758989863701</v>
      </c>
      <c r="B270" s="84">
        <v>64.876438832576099</v>
      </c>
      <c r="C270" s="84">
        <v>2</v>
      </c>
      <c r="I270" s="84">
        <v>15.0598874092102</v>
      </c>
    </row>
    <row r="271" spans="1:9">
      <c r="A271" s="84">
        <v>170.80367354776899</v>
      </c>
      <c r="B271" s="84">
        <v>9.4890929748760406</v>
      </c>
      <c r="C271" s="84">
        <v>2</v>
      </c>
      <c r="I271" s="84">
        <v>9.7150740623474103</v>
      </c>
    </row>
    <row r="272" spans="1:9">
      <c r="A272" s="84">
        <v>149.82219552479401</v>
      </c>
      <c r="B272" s="84">
        <v>8.3234553069329795</v>
      </c>
      <c r="C272" s="84">
        <v>2</v>
      </c>
      <c r="I272" s="84">
        <v>15.2918047904968</v>
      </c>
    </row>
    <row r="273" spans="1:9">
      <c r="A273" s="84">
        <v>108.570588482453</v>
      </c>
      <c r="B273" s="84">
        <v>6.0316993601362601</v>
      </c>
      <c r="C273" s="84">
        <v>2</v>
      </c>
      <c r="I273" s="84">
        <v>14.432269096374499</v>
      </c>
    </row>
    <row r="274" spans="1:9">
      <c r="A274" s="84">
        <v>117.183393653997</v>
      </c>
      <c r="B274" s="84">
        <v>6.51018853633318</v>
      </c>
      <c r="C274" s="84">
        <v>2</v>
      </c>
      <c r="I274" s="84">
        <v>48.001338958740199</v>
      </c>
    </row>
    <row r="275" spans="1:9">
      <c r="A275" s="84">
        <v>92.568696915151307</v>
      </c>
      <c r="B275" s="84">
        <v>5.1427053841750698</v>
      </c>
      <c r="C275" s="84">
        <v>2</v>
      </c>
      <c r="I275" s="84">
        <v>25.835865974426302</v>
      </c>
    </row>
    <row r="276" spans="1:9">
      <c r="A276" s="84">
        <v>104.376066427258</v>
      </c>
      <c r="B276" s="84">
        <v>5.7986703570698603</v>
      </c>
      <c r="C276" s="84">
        <v>2</v>
      </c>
      <c r="I276" s="84">
        <v>48.3492527008057</v>
      </c>
    </row>
    <row r="277" spans="1:9">
      <c r="A277" s="84">
        <v>232.073356034428</v>
      </c>
      <c r="B277" s="84">
        <v>12.8929642241349</v>
      </c>
      <c r="C277" s="84">
        <v>2</v>
      </c>
      <c r="I277" s="84">
        <v>28.8638772964478</v>
      </c>
    </row>
    <row r="278" spans="1:9">
      <c r="A278" s="84">
        <v>454.80773304906501</v>
      </c>
      <c r="B278" s="84">
        <v>25.267096280503601</v>
      </c>
      <c r="C278" s="84">
        <v>2</v>
      </c>
      <c r="I278" s="84">
        <v>15.450608253479</v>
      </c>
    </row>
    <row r="279" spans="1:9">
      <c r="A279" s="84">
        <v>97.600428316898601</v>
      </c>
      <c r="B279" s="84">
        <v>5.4222460176054801</v>
      </c>
      <c r="C279" s="84">
        <v>2</v>
      </c>
      <c r="I279" s="84">
        <v>40.7109184265137</v>
      </c>
    </row>
    <row r="280" spans="1:9">
      <c r="A280" s="84">
        <v>2394.0264445566399</v>
      </c>
      <c r="B280" s="84">
        <v>133.001469142036</v>
      </c>
      <c r="C280" s="84">
        <v>2</v>
      </c>
      <c r="I280" s="84">
        <v>29.721495628356902</v>
      </c>
    </row>
    <row r="281" spans="1:9">
      <c r="A281" s="84">
        <v>103.21106267494</v>
      </c>
      <c r="B281" s="84">
        <v>5.7339479263855297</v>
      </c>
      <c r="C281" s="84">
        <v>2</v>
      </c>
      <c r="I281" s="84">
        <v>26.725445747375499</v>
      </c>
    </row>
    <row r="282" spans="1:9">
      <c r="A282" s="84">
        <v>63.965889035632699</v>
      </c>
      <c r="B282" s="84">
        <v>3.5536605019795902</v>
      </c>
      <c r="C282" s="84">
        <v>2</v>
      </c>
      <c r="I282" s="84">
        <v>29.451368331909201</v>
      </c>
    </row>
    <row r="283" spans="1:9">
      <c r="A283" s="84">
        <v>183.423257399953</v>
      </c>
      <c r="B283" s="84">
        <v>10.1901809666641</v>
      </c>
      <c r="C283" s="84">
        <v>2</v>
      </c>
      <c r="I283" s="84">
        <v>16.0120449066162</v>
      </c>
    </row>
    <row r="284" spans="1:9">
      <c r="A284" s="84">
        <v>91.666089301852907</v>
      </c>
      <c r="B284" s="84">
        <v>5.09256051676961</v>
      </c>
      <c r="C284" s="84">
        <v>2</v>
      </c>
      <c r="I284" s="84">
        <v>20.281851768493699</v>
      </c>
    </row>
    <row r="285" spans="1:9">
      <c r="A285" s="84">
        <v>86.692661200948905</v>
      </c>
      <c r="B285" s="84">
        <v>4.8162589556082702</v>
      </c>
      <c r="C285" s="84">
        <v>2</v>
      </c>
      <c r="I285" s="84">
        <v>15.5741858482361</v>
      </c>
    </row>
    <row r="286" spans="1:9">
      <c r="A286" s="84">
        <v>139.925900398496</v>
      </c>
      <c r="B286" s="84">
        <v>7.7736611332497896</v>
      </c>
      <c r="C286" s="84">
        <v>2</v>
      </c>
      <c r="I286" s="84">
        <v>16.547212600708001</v>
      </c>
    </row>
    <row r="287" spans="1:9">
      <c r="A287" s="84">
        <v>148.34618196643601</v>
      </c>
      <c r="B287" s="84">
        <v>8.2414545536908701</v>
      </c>
      <c r="C287" s="84">
        <v>2</v>
      </c>
      <c r="I287" s="84">
        <v>22.889325141906699</v>
      </c>
    </row>
    <row r="288" spans="1:9">
      <c r="A288" s="84">
        <v>772.25317581963895</v>
      </c>
      <c r="B288" s="84">
        <v>42.902954212202197</v>
      </c>
      <c r="C288" s="84">
        <v>2</v>
      </c>
      <c r="I288" s="84">
        <v>18.139799118041999</v>
      </c>
    </row>
    <row r="289" spans="1:9">
      <c r="A289" s="84">
        <v>99.069563767884205</v>
      </c>
      <c r="B289" s="84">
        <v>2.2607559750242401</v>
      </c>
      <c r="C289" s="84">
        <v>2</v>
      </c>
      <c r="I289" s="84">
        <v>20.738989830017101</v>
      </c>
    </row>
    <row r="290" spans="1:9">
      <c r="A290" s="84">
        <v>52.554187498446097</v>
      </c>
      <c r="B290" s="84">
        <v>2.919677083247</v>
      </c>
      <c r="C290" s="84">
        <v>2</v>
      </c>
      <c r="I290" s="84">
        <v>31.443116188049299</v>
      </c>
    </row>
    <row r="291" spans="1:9">
      <c r="A291" s="84">
        <v>164.82555798348699</v>
      </c>
      <c r="B291" s="84">
        <v>9.1569754435270401</v>
      </c>
      <c r="C291" s="84">
        <v>2</v>
      </c>
      <c r="I291" s="84">
        <v>19.063372611999501</v>
      </c>
    </row>
    <row r="292" spans="1:9">
      <c r="A292" s="84">
        <v>335.13794418971003</v>
      </c>
      <c r="B292" s="84">
        <v>18.618774677206101</v>
      </c>
      <c r="C292" s="84">
        <v>2</v>
      </c>
      <c r="I292" s="84">
        <v>19.6044969558716</v>
      </c>
    </row>
    <row r="293" spans="1:9">
      <c r="A293" s="84">
        <v>353.18497407410399</v>
      </c>
      <c r="B293" s="84">
        <v>19.6213874485613</v>
      </c>
      <c r="C293" s="84">
        <v>2</v>
      </c>
      <c r="I293" s="84">
        <v>27.5434894561768</v>
      </c>
    </row>
    <row r="294" spans="1:9">
      <c r="A294" s="84">
        <v>510.886620023891</v>
      </c>
      <c r="B294" s="84">
        <v>28.382590001327301</v>
      </c>
      <c r="C294" s="84">
        <v>2</v>
      </c>
      <c r="I294" s="84">
        <v>43.172803878784201</v>
      </c>
    </row>
    <row r="295" spans="1:9">
      <c r="A295" s="84">
        <v>130.079863172599</v>
      </c>
      <c r="B295" s="84">
        <v>7.22665906514439</v>
      </c>
      <c r="C295" s="84">
        <v>2</v>
      </c>
      <c r="I295" s="84">
        <v>22.272875785827601</v>
      </c>
    </row>
    <row r="296" spans="1:9">
      <c r="A296" s="84">
        <v>35.378097118584698</v>
      </c>
      <c r="B296" s="84">
        <v>1.96544983992137</v>
      </c>
      <c r="C296" s="84">
        <v>2</v>
      </c>
      <c r="I296" s="84">
        <v>18.8957710266113</v>
      </c>
    </row>
    <row r="297" spans="1:9">
      <c r="A297" s="84">
        <v>162.779595923665</v>
      </c>
      <c r="B297" s="84">
        <v>9.0433108846480597</v>
      </c>
      <c r="C297" s="84">
        <v>2</v>
      </c>
      <c r="I297" s="84">
        <v>36.050951004028299</v>
      </c>
    </row>
    <row r="298" spans="1:9">
      <c r="A298" s="84">
        <v>124.22163787067799</v>
      </c>
      <c r="B298" s="84">
        <v>6.9012021039265798</v>
      </c>
      <c r="C298" s="84">
        <v>2</v>
      </c>
      <c r="I298" s="84">
        <v>21.457316398620598</v>
      </c>
    </row>
    <row r="299" spans="1:9">
      <c r="A299" s="84">
        <v>111.24976187983199</v>
      </c>
      <c r="B299" s="84">
        <v>6.1805423266573198</v>
      </c>
      <c r="C299" s="84">
        <v>2</v>
      </c>
      <c r="I299" s="84">
        <v>17.744519233703599</v>
      </c>
    </row>
    <row r="300" spans="1:9">
      <c r="A300" s="84">
        <v>151.39229586451</v>
      </c>
      <c r="B300" s="84">
        <v>8.4106831035838603</v>
      </c>
      <c r="C300" s="84">
        <v>2</v>
      </c>
      <c r="I300" s="84">
        <v>18.346584320068398</v>
      </c>
    </row>
    <row r="301" spans="1:9">
      <c r="A301" s="84">
        <v>60.9774844535578</v>
      </c>
      <c r="B301" s="84">
        <v>3.3876380251976599</v>
      </c>
      <c r="C301" s="84">
        <v>2</v>
      </c>
      <c r="I301" s="84">
        <v>31.4625434875488</v>
      </c>
    </row>
    <row r="302" spans="1:9">
      <c r="A302" s="84">
        <v>25.103537241711599</v>
      </c>
      <c r="B302" s="84">
        <v>1.39464095787287</v>
      </c>
      <c r="C302" s="84">
        <v>2</v>
      </c>
      <c r="I302" s="84">
        <v>25.378521919250499</v>
      </c>
    </row>
    <row r="303" spans="1:9">
      <c r="A303" s="84">
        <v>51.157726567685799</v>
      </c>
      <c r="B303" s="84">
        <v>2.8420959204269902</v>
      </c>
      <c r="C303" s="84">
        <v>2</v>
      </c>
      <c r="I303" s="84">
        <v>19.092256546020501</v>
      </c>
    </row>
    <row r="304" spans="1:9">
      <c r="A304" s="84">
        <v>113.155678197396</v>
      </c>
      <c r="B304" s="84">
        <v>6.2864265665219996</v>
      </c>
      <c r="C304" s="84">
        <v>2</v>
      </c>
      <c r="I304" s="84">
        <v>8.5534744262695295</v>
      </c>
    </row>
    <row r="305" spans="1:9">
      <c r="A305" s="84">
        <v>254.13458769761101</v>
      </c>
      <c r="B305" s="84">
        <v>14.1185882054228</v>
      </c>
      <c r="C305" s="84">
        <v>2</v>
      </c>
      <c r="I305" s="84">
        <v>22.975905418396</v>
      </c>
    </row>
    <row r="306" spans="1:9">
      <c r="A306" s="84">
        <v>208.47441453844601</v>
      </c>
      <c r="B306" s="84">
        <v>11.5819119188026</v>
      </c>
      <c r="C306" s="84">
        <v>2</v>
      </c>
      <c r="I306" s="84">
        <v>39.766557693481403</v>
      </c>
    </row>
    <row r="307" spans="1:9">
      <c r="A307" s="84">
        <v>61.630369888815501</v>
      </c>
      <c r="B307" s="84">
        <v>1.1002240394592999</v>
      </c>
      <c r="C307" s="84">
        <v>2</v>
      </c>
      <c r="I307" s="84">
        <v>18.763586044311499</v>
      </c>
    </row>
    <row r="308" spans="1:9">
      <c r="A308" s="84">
        <v>46.910710826887602</v>
      </c>
      <c r="B308" s="84">
        <v>2.6061506014937601</v>
      </c>
      <c r="C308" s="84">
        <v>2</v>
      </c>
      <c r="I308" s="84">
        <v>22.977835655212399</v>
      </c>
    </row>
    <row r="309" spans="1:9">
      <c r="A309" s="84">
        <v>63.683041344353001</v>
      </c>
      <c r="B309" s="84">
        <v>3.53794674135295</v>
      </c>
      <c r="C309" s="84">
        <v>2</v>
      </c>
      <c r="I309" s="84">
        <v>34.211994171142599</v>
      </c>
    </row>
    <row r="310" spans="1:9">
      <c r="A310" s="84">
        <v>236.746742435968</v>
      </c>
      <c r="B310" s="84">
        <v>13.1525968019982</v>
      </c>
      <c r="C310" s="84">
        <v>2</v>
      </c>
      <c r="I310" s="84">
        <v>26.2130961418152</v>
      </c>
    </row>
    <row r="311" spans="1:9">
      <c r="A311" s="84">
        <v>88.853701406171893</v>
      </c>
      <c r="B311" s="84">
        <v>4.9363167447873302</v>
      </c>
      <c r="C311" s="84">
        <v>2</v>
      </c>
      <c r="I311" s="84">
        <v>9.69362115859985</v>
      </c>
    </row>
    <row r="312" spans="1:9">
      <c r="A312" s="84">
        <v>342.23482233858101</v>
      </c>
      <c r="B312" s="84">
        <v>19.013045685476701</v>
      </c>
      <c r="C312" s="84">
        <v>2</v>
      </c>
      <c r="I312" s="84">
        <v>65.750129699707003</v>
      </c>
    </row>
    <row r="313" spans="1:9">
      <c r="A313" s="84">
        <v>117.765678239061</v>
      </c>
      <c r="B313" s="84">
        <v>6.5425376799478396</v>
      </c>
      <c r="C313" s="84">
        <v>2</v>
      </c>
      <c r="I313" s="84">
        <v>18.364663124084501</v>
      </c>
    </row>
    <row r="314" spans="1:9">
      <c r="A314" s="84">
        <v>44.624825858459197</v>
      </c>
      <c r="B314" s="84">
        <v>2.4791569921366201</v>
      </c>
      <c r="C314" s="84">
        <v>2</v>
      </c>
      <c r="I314" s="84">
        <v>28.5327663421631</v>
      </c>
    </row>
    <row r="315" spans="1:9">
      <c r="A315" s="84">
        <v>429.57273020904199</v>
      </c>
      <c r="B315" s="84">
        <v>23.8651516782801</v>
      </c>
      <c r="C315" s="84">
        <v>2</v>
      </c>
      <c r="I315" s="84">
        <v>19.3002834320068</v>
      </c>
    </row>
    <row r="316" spans="1:9">
      <c r="A316" s="84">
        <v>260.26453078521098</v>
      </c>
      <c r="B316" s="84">
        <v>14.459140599178401</v>
      </c>
      <c r="C316" s="84">
        <v>2</v>
      </c>
      <c r="I316" s="84">
        <v>30.967348098754901</v>
      </c>
    </row>
    <row r="317" spans="1:9">
      <c r="A317" s="84">
        <v>109.852092849413</v>
      </c>
      <c r="B317" s="84">
        <v>6.10289404718963</v>
      </c>
      <c r="C317" s="84">
        <v>2</v>
      </c>
      <c r="I317" s="84">
        <v>26.2448873519897</v>
      </c>
    </row>
    <row r="318" spans="1:9">
      <c r="A318" s="84">
        <v>92.718234561541294</v>
      </c>
      <c r="B318" s="84">
        <v>5.1510130311967401</v>
      </c>
      <c r="C318" s="84">
        <v>2</v>
      </c>
      <c r="I318" s="84">
        <v>26.99924659729</v>
      </c>
    </row>
    <row r="319" spans="1:9">
      <c r="A319" s="84">
        <v>65.485191968293705</v>
      </c>
      <c r="B319" s="84">
        <v>3.6380662204607601</v>
      </c>
      <c r="C319" s="84">
        <v>2</v>
      </c>
      <c r="I319" s="84">
        <v>18.177944183349599</v>
      </c>
    </row>
    <row r="320" spans="1:9">
      <c r="A320" s="84">
        <v>118.016318015569</v>
      </c>
      <c r="B320" s="84">
        <v>6.5564621119760602</v>
      </c>
      <c r="C320" s="84">
        <v>2</v>
      </c>
      <c r="I320" s="84">
        <v>21.360063552856399</v>
      </c>
    </row>
    <row r="321" spans="1:9">
      <c r="A321" s="84">
        <v>130.238945503308</v>
      </c>
      <c r="B321" s="84">
        <v>7.2354969724059801</v>
      </c>
      <c r="C321" s="84">
        <v>2</v>
      </c>
      <c r="I321" s="84">
        <v>10.984329700469999</v>
      </c>
    </row>
    <row r="322" spans="1:9">
      <c r="A322" s="84">
        <v>183.08551122866001</v>
      </c>
      <c r="B322" s="84">
        <v>10.1714172904811</v>
      </c>
      <c r="C322" s="84">
        <v>2</v>
      </c>
      <c r="I322" s="84">
        <v>25.861894607543899</v>
      </c>
    </row>
    <row r="323" spans="1:9">
      <c r="A323" s="84">
        <v>81.924139699221399</v>
      </c>
      <c r="B323" s="84">
        <v>4.5513410944011898</v>
      </c>
      <c r="C323" s="84">
        <v>2</v>
      </c>
      <c r="I323" s="84">
        <v>13.3841152191162</v>
      </c>
    </row>
    <row r="324" spans="1:9">
      <c r="A324" s="84">
        <v>21.459653497392399</v>
      </c>
      <c r="B324" s="84">
        <v>1.1922029720773499</v>
      </c>
      <c r="C324" s="84">
        <v>2</v>
      </c>
      <c r="I324" s="84">
        <v>19.047024726867701</v>
      </c>
    </row>
    <row r="325" spans="1:9">
      <c r="A325" s="84">
        <v>81.864712583910602</v>
      </c>
      <c r="B325" s="84">
        <v>4.5480395879950297</v>
      </c>
      <c r="C325" s="84">
        <v>2</v>
      </c>
      <c r="I325" s="84">
        <v>12.890332698822</v>
      </c>
    </row>
    <row r="326" spans="1:9">
      <c r="A326" s="84">
        <v>125.959925857241</v>
      </c>
      <c r="B326" s="84">
        <v>6.9977736587356398</v>
      </c>
      <c r="C326" s="84">
        <v>2</v>
      </c>
      <c r="I326" s="84">
        <v>23.5928745269775</v>
      </c>
    </row>
    <row r="327" spans="1:9">
      <c r="A327" s="84">
        <v>117.15036372563</v>
      </c>
      <c r="B327" s="84">
        <v>6.5083535403128003</v>
      </c>
      <c r="C327" s="84">
        <v>2</v>
      </c>
      <c r="I327" s="84">
        <v>19.8686847686768</v>
      </c>
    </row>
    <row r="328" spans="1:9">
      <c r="A328" s="84">
        <v>188.255486522192</v>
      </c>
      <c r="B328" s="84">
        <v>10.458638140121799</v>
      </c>
      <c r="C328" s="84">
        <v>2</v>
      </c>
      <c r="I328" s="84">
        <v>18.138553619384801</v>
      </c>
    </row>
    <row r="329" spans="1:9">
      <c r="A329" s="84">
        <v>41.934802341209</v>
      </c>
      <c r="B329" s="84">
        <v>2.3297112411782801</v>
      </c>
      <c r="C329" s="84">
        <v>2</v>
      </c>
      <c r="I329" s="84">
        <v>24.063641548156699</v>
      </c>
    </row>
    <row r="330" spans="1:9">
      <c r="A330" s="84">
        <v>177.48196466838399</v>
      </c>
      <c r="B330" s="84">
        <v>9.8601091482435397</v>
      </c>
      <c r="C330" s="84">
        <v>2</v>
      </c>
      <c r="I330" s="84">
        <v>14.036755561828601</v>
      </c>
    </row>
    <row r="331" spans="1:9">
      <c r="A331" s="84">
        <v>62.6140921566152</v>
      </c>
      <c r="B331" s="84">
        <v>3.4785606753675098</v>
      </c>
      <c r="C331" s="84">
        <v>2</v>
      </c>
      <c r="I331" s="84">
        <v>18.972989082336401</v>
      </c>
    </row>
    <row r="332" spans="1:9">
      <c r="A332" s="84">
        <v>178.44007782450899</v>
      </c>
      <c r="B332" s="84">
        <v>9.9133376569171503</v>
      </c>
      <c r="C332" s="84">
        <v>2</v>
      </c>
      <c r="I332" s="84">
        <v>26.311985015869102</v>
      </c>
    </row>
    <row r="333" spans="1:9">
      <c r="A333" s="84">
        <v>175.83349555575899</v>
      </c>
      <c r="B333" s="84">
        <v>9.7685275308755202</v>
      </c>
      <c r="C333" s="84">
        <v>2</v>
      </c>
      <c r="I333" s="84">
        <v>20.7554225921631</v>
      </c>
    </row>
    <row r="334" spans="1:9">
      <c r="A334" s="84">
        <v>73.765292937886002</v>
      </c>
      <c r="B334" s="84">
        <v>4.0980718298825503</v>
      </c>
      <c r="C334" s="84">
        <v>2</v>
      </c>
      <c r="I334" s="84">
        <v>18.775489807128899</v>
      </c>
    </row>
    <row r="335" spans="1:9">
      <c r="A335" s="84">
        <v>85.228922954435404</v>
      </c>
      <c r="B335" s="84">
        <v>4.7349401641352999</v>
      </c>
      <c r="C335" s="84">
        <v>2</v>
      </c>
      <c r="I335" s="84">
        <v>16.8542671203613</v>
      </c>
    </row>
    <row r="336" spans="1:9">
      <c r="A336" s="84">
        <v>108.974232736714</v>
      </c>
      <c r="B336" s="84">
        <v>6.0541240409285697</v>
      </c>
      <c r="C336" s="84">
        <v>2</v>
      </c>
      <c r="I336" s="84">
        <v>25.569404602050799</v>
      </c>
    </row>
    <row r="337" spans="1:9">
      <c r="A337" s="84">
        <v>45.391511854093402</v>
      </c>
      <c r="B337" s="84">
        <v>2.5217506585607401</v>
      </c>
      <c r="C337" s="84">
        <v>2</v>
      </c>
      <c r="I337" s="84">
        <v>16.322747230529799</v>
      </c>
    </row>
    <row r="338" spans="1:9">
      <c r="A338" s="84">
        <v>142.35400212549101</v>
      </c>
      <c r="B338" s="84">
        <v>7.9085556736383698</v>
      </c>
      <c r="C338" s="84">
        <v>2</v>
      </c>
      <c r="I338" s="84">
        <v>20.093330383300799</v>
      </c>
    </row>
    <row r="339" spans="1:9">
      <c r="A339" s="84">
        <v>63.221940772959002</v>
      </c>
      <c r="B339" s="84">
        <v>3.5123300429421702</v>
      </c>
      <c r="C339" s="84">
        <v>2</v>
      </c>
      <c r="I339" s="84">
        <v>23.163852691650401</v>
      </c>
    </row>
    <row r="340" spans="1:9">
      <c r="A340" s="84">
        <v>50.446912219273202</v>
      </c>
      <c r="B340" s="84">
        <v>2.8026062344040699</v>
      </c>
      <c r="C340" s="84">
        <v>2</v>
      </c>
      <c r="I340" s="84">
        <v>9.1110625267028809</v>
      </c>
    </row>
    <row r="341" spans="1:9">
      <c r="A341" s="84">
        <v>117.833510099929</v>
      </c>
      <c r="B341" s="84">
        <v>6.5463061166627403</v>
      </c>
      <c r="C341" s="84">
        <v>2</v>
      </c>
      <c r="I341" s="84">
        <v>38.128622055053697</v>
      </c>
    </row>
    <row r="342" spans="1:9">
      <c r="A342" s="84">
        <v>193.93196444554201</v>
      </c>
      <c r="B342" s="84">
        <v>10.7739980247523</v>
      </c>
      <c r="C342" s="84">
        <v>2</v>
      </c>
      <c r="I342" s="84">
        <v>30.583889007568398</v>
      </c>
    </row>
    <row r="343" spans="1:9">
      <c r="A343" s="84">
        <v>118.99220749822901</v>
      </c>
      <c r="B343" s="84">
        <v>6.6106781943460602</v>
      </c>
      <c r="C343" s="84">
        <v>2</v>
      </c>
      <c r="I343" s="84">
        <v>21.0245456695557</v>
      </c>
    </row>
    <row r="344" spans="1:9">
      <c r="A344" s="84">
        <v>86.871297332977704</v>
      </c>
      <c r="B344" s="84">
        <v>4.82618318516543</v>
      </c>
      <c r="C344" s="84">
        <v>2</v>
      </c>
      <c r="I344" s="84">
        <v>32.706903457641602</v>
      </c>
    </row>
    <row r="345" spans="1:9">
      <c r="A345" s="84">
        <v>357.46201985242902</v>
      </c>
      <c r="B345" s="84">
        <v>19.8590011029127</v>
      </c>
      <c r="C345" s="84">
        <v>2</v>
      </c>
      <c r="I345" s="84">
        <v>17.211786270141602</v>
      </c>
    </row>
    <row r="346" spans="1:9">
      <c r="A346" s="84">
        <v>35.907552462161803</v>
      </c>
      <c r="B346" s="84">
        <v>1.99486402567565</v>
      </c>
      <c r="C346" s="84">
        <v>2</v>
      </c>
      <c r="I346" s="84">
        <v>16.9331970214844</v>
      </c>
    </row>
    <row r="347" spans="1:9">
      <c r="A347" s="84">
        <v>99.4787026438472</v>
      </c>
      <c r="B347" s="84">
        <v>5.52659459132484</v>
      </c>
      <c r="C347" s="84">
        <v>2</v>
      </c>
      <c r="I347" s="84">
        <v>20.5842638015747</v>
      </c>
    </row>
    <row r="348" spans="1:9">
      <c r="A348" s="84">
        <v>98.257021638184995</v>
      </c>
      <c r="B348" s="84">
        <v>5.45872342434361</v>
      </c>
      <c r="C348" s="84">
        <v>2</v>
      </c>
      <c r="I348" s="84">
        <v>32.344192504882798</v>
      </c>
    </row>
    <row r="349" spans="1:9">
      <c r="A349" s="84">
        <v>90.229308912965493</v>
      </c>
      <c r="B349" s="84">
        <v>5.0127393840536403</v>
      </c>
      <c r="C349" s="84">
        <v>2</v>
      </c>
      <c r="I349" s="84">
        <v>23.022462844848601</v>
      </c>
    </row>
    <row r="350" spans="1:9">
      <c r="A350" s="84">
        <v>98.636879837621294</v>
      </c>
      <c r="B350" s="84">
        <v>5.4798266576456296</v>
      </c>
      <c r="C350" s="84">
        <v>2</v>
      </c>
      <c r="I350" s="84">
        <v>19.355469703674299</v>
      </c>
    </row>
    <row r="351" spans="1:9">
      <c r="A351" s="84">
        <v>101.796258372094</v>
      </c>
      <c r="B351" s="84">
        <v>5.6553476873385797</v>
      </c>
      <c r="C351" s="84">
        <v>2</v>
      </c>
      <c r="I351" s="84">
        <v>11.7736053466797</v>
      </c>
    </row>
    <row r="352" spans="1:9">
      <c r="A352" s="84">
        <v>626.77136817421604</v>
      </c>
      <c r="B352" s="84">
        <v>34.820631565234201</v>
      </c>
      <c r="C352" s="84">
        <v>2</v>
      </c>
      <c r="I352" s="84">
        <v>23.886267662048301</v>
      </c>
    </row>
    <row r="353" spans="1:9">
      <c r="A353" s="84">
        <v>120.680428621156</v>
      </c>
      <c r="B353" s="84">
        <v>6.7044682567309</v>
      </c>
      <c r="C353" s="84">
        <v>2</v>
      </c>
      <c r="I353" s="84">
        <v>17.221011161804199</v>
      </c>
    </row>
    <row r="354" spans="1:9">
      <c r="A354" s="84">
        <v>236.20542535623099</v>
      </c>
      <c r="B354" s="84">
        <v>13.1225236309017</v>
      </c>
      <c r="C354" s="84">
        <v>2</v>
      </c>
      <c r="I354" s="84">
        <v>16.725288391113299</v>
      </c>
    </row>
    <row r="355" spans="1:9">
      <c r="A355" s="84">
        <v>87.826879832284007</v>
      </c>
      <c r="B355" s="84">
        <v>4.8792711017935604</v>
      </c>
      <c r="C355" s="84">
        <v>2</v>
      </c>
      <c r="I355" s="84">
        <v>26.938615798950199</v>
      </c>
    </row>
    <row r="356" spans="1:9">
      <c r="A356" s="84">
        <v>91.109062331345896</v>
      </c>
      <c r="B356" s="84">
        <v>5.0616145739636602</v>
      </c>
      <c r="C356" s="84">
        <v>2</v>
      </c>
      <c r="I356" s="84">
        <v>13.659411907196001</v>
      </c>
    </row>
    <row r="357" spans="1:9">
      <c r="A357" s="84">
        <v>210.28916281998499</v>
      </c>
      <c r="B357" s="84">
        <v>11.6827312677769</v>
      </c>
      <c r="C357" s="84">
        <v>2</v>
      </c>
      <c r="I357" s="84">
        <v>12.6462512016296</v>
      </c>
    </row>
    <row r="358" spans="1:9">
      <c r="A358" s="84">
        <v>154.81695443949101</v>
      </c>
      <c r="B358" s="84">
        <v>8.6009419133050304</v>
      </c>
      <c r="C358" s="84">
        <v>2</v>
      </c>
      <c r="I358" s="84">
        <v>19.422004699706999</v>
      </c>
    </row>
    <row r="359" spans="1:9">
      <c r="A359" s="84">
        <v>108.110129407588</v>
      </c>
      <c r="B359" s="84">
        <v>6.0061183004215302</v>
      </c>
      <c r="C359" s="84">
        <v>2</v>
      </c>
      <c r="I359" s="84">
        <v>15.7551174163818</v>
      </c>
    </row>
    <row r="360" spans="1:9">
      <c r="A360" s="84">
        <v>115.48607776665</v>
      </c>
      <c r="B360" s="84">
        <v>6.4158932092583498</v>
      </c>
      <c r="C360" s="84">
        <v>2</v>
      </c>
      <c r="I360" s="84">
        <v>15.1125650405884</v>
      </c>
    </row>
    <row r="361" spans="1:9">
      <c r="A361" s="84">
        <v>385.46072979802301</v>
      </c>
      <c r="B361" s="84">
        <v>21.414484988779101</v>
      </c>
      <c r="C361" s="84">
        <v>2</v>
      </c>
      <c r="I361" s="84">
        <v>45.914873123168903</v>
      </c>
    </row>
    <row r="362" spans="1:9">
      <c r="A362" s="84">
        <v>135.31122580527901</v>
      </c>
      <c r="B362" s="84">
        <v>7.5172903225154997</v>
      </c>
      <c r="C362" s="84">
        <v>2</v>
      </c>
      <c r="I362" s="84">
        <v>24.8535718917847</v>
      </c>
    </row>
    <row r="363" spans="1:9">
      <c r="A363" s="84">
        <v>115.91558926442799</v>
      </c>
      <c r="B363" s="84">
        <v>6.4397549591349001</v>
      </c>
      <c r="C363" s="84">
        <v>2</v>
      </c>
      <c r="I363" s="84">
        <v>13.649416923523001</v>
      </c>
    </row>
    <row r="364" spans="1:9">
      <c r="A364" s="84">
        <v>77.4829053004336</v>
      </c>
      <c r="B364" s="84">
        <v>4.3046058500240898</v>
      </c>
      <c r="C364" s="84">
        <v>2</v>
      </c>
      <c r="I364" s="84">
        <v>23.917315483093301</v>
      </c>
    </row>
    <row r="365" spans="1:9">
      <c r="A365" s="84">
        <v>151.88907810077001</v>
      </c>
      <c r="B365" s="84">
        <v>8.4382821167094306</v>
      </c>
      <c r="C365" s="84">
        <v>2</v>
      </c>
      <c r="I365" s="84">
        <v>22.655758857727101</v>
      </c>
    </row>
    <row r="366" spans="1:9">
      <c r="A366" s="84">
        <v>233.61297450973399</v>
      </c>
      <c r="B366" s="84">
        <v>12.978498583874099</v>
      </c>
      <c r="C366" s="84">
        <v>2</v>
      </c>
      <c r="I366" s="84">
        <v>10.8275051116943</v>
      </c>
    </row>
    <row r="367" spans="1:9">
      <c r="A367" s="84">
        <v>120.772492154879</v>
      </c>
      <c r="B367" s="84">
        <v>6.7095828974932896</v>
      </c>
      <c r="C367" s="84">
        <v>2</v>
      </c>
      <c r="I367" s="84">
        <v>61.503490447998097</v>
      </c>
    </row>
    <row r="368" spans="1:9">
      <c r="A368" s="84">
        <v>82.264478000643805</v>
      </c>
      <c r="B368" s="84">
        <v>4.5702487778135401</v>
      </c>
      <c r="C368" s="84">
        <v>2</v>
      </c>
      <c r="I368" s="84">
        <v>29.3738613128662</v>
      </c>
    </row>
    <row r="369" spans="1:9">
      <c r="A369" s="84">
        <v>127.66246901402501</v>
      </c>
      <c r="B369" s="84">
        <v>7.0923593896680304</v>
      </c>
      <c r="C369" s="84">
        <v>2</v>
      </c>
      <c r="I369" s="84">
        <v>13.891703128814701</v>
      </c>
    </row>
    <row r="370" spans="1:9">
      <c r="A370" s="84">
        <v>82.737840886548696</v>
      </c>
      <c r="B370" s="84">
        <v>4.59654671591937</v>
      </c>
      <c r="C370" s="84">
        <v>2</v>
      </c>
      <c r="I370" s="84">
        <v>16.236590385437001</v>
      </c>
    </row>
    <row r="371" spans="1:9">
      <c r="A371" s="84">
        <v>95.657152825200598</v>
      </c>
      <c r="B371" s="84">
        <v>5.3142862680666996</v>
      </c>
      <c r="C371" s="84">
        <v>2</v>
      </c>
      <c r="I371" s="84">
        <v>37.331609725952198</v>
      </c>
    </row>
    <row r="372" spans="1:9">
      <c r="A372" s="84">
        <v>82.881853641908606</v>
      </c>
      <c r="B372" s="84">
        <v>4.6045474245504803</v>
      </c>
      <c r="C372" s="84">
        <v>2</v>
      </c>
      <c r="I372" s="84">
        <v>22.9372863769531</v>
      </c>
    </row>
    <row r="373" spans="1:9">
      <c r="A373" s="84">
        <v>195.66396959945999</v>
      </c>
      <c r="B373" s="84">
        <v>10.8702205333033</v>
      </c>
      <c r="C373" s="84">
        <v>2</v>
      </c>
      <c r="I373" s="84">
        <v>5.7819163799285898</v>
      </c>
    </row>
    <row r="374" spans="1:9">
      <c r="A374" s="84">
        <v>48.103883251044998</v>
      </c>
      <c r="B374" s="84">
        <v>2.6724379583913902</v>
      </c>
      <c r="C374" s="84">
        <v>2</v>
      </c>
      <c r="I374" s="84">
        <v>21.9845294952393</v>
      </c>
    </row>
    <row r="375" spans="1:9">
      <c r="A375" s="84">
        <v>99.209408540635195</v>
      </c>
      <c r="B375" s="84">
        <v>5.5116338078130704</v>
      </c>
      <c r="C375" s="84">
        <v>2</v>
      </c>
      <c r="I375" s="84">
        <v>23.9392652511597</v>
      </c>
    </row>
    <row r="376" spans="1:9">
      <c r="A376" s="84">
        <v>56.683666370109499</v>
      </c>
      <c r="B376" s="84">
        <v>3.14909257611719</v>
      </c>
      <c r="C376" s="84">
        <v>2</v>
      </c>
      <c r="I376" s="84">
        <v>22.221462249755898</v>
      </c>
    </row>
    <row r="377" spans="1:9">
      <c r="A377" s="84">
        <v>107.27011627717199</v>
      </c>
      <c r="B377" s="84">
        <v>5.9594509042873396</v>
      </c>
      <c r="C377" s="84">
        <v>2</v>
      </c>
      <c r="I377" s="84">
        <v>22.783631324768098</v>
      </c>
    </row>
    <row r="378" spans="1:9">
      <c r="A378" s="84">
        <v>107.180487894715</v>
      </c>
      <c r="B378" s="84">
        <v>5.9544715497063798</v>
      </c>
      <c r="C378" s="84">
        <v>2</v>
      </c>
      <c r="I378" s="84">
        <v>30.304244995117202</v>
      </c>
    </row>
    <row r="379" spans="1:9">
      <c r="A379" s="84">
        <v>160.495546173082</v>
      </c>
      <c r="B379" s="84">
        <v>8.9164192318378692</v>
      </c>
      <c r="C379" s="84">
        <v>2</v>
      </c>
      <c r="I379" s="84">
        <v>16.388114929199201</v>
      </c>
    </row>
    <row r="380" spans="1:9">
      <c r="A380" s="84">
        <v>68.870656430025306</v>
      </c>
      <c r="B380" s="84">
        <v>3.8261475794458502</v>
      </c>
      <c r="C380" s="84">
        <v>2</v>
      </c>
      <c r="I380" s="84">
        <v>9.9738588333129901</v>
      </c>
    </row>
    <row r="381" spans="1:9">
      <c r="A381" s="84">
        <v>77.170573120972406</v>
      </c>
      <c r="B381" s="84">
        <v>4.2872540622762401</v>
      </c>
      <c r="C381" s="84">
        <v>2</v>
      </c>
      <c r="I381" s="84">
        <v>23.389295578002901</v>
      </c>
    </row>
    <row r="382" spans="1:9">
      <c r="A382" s="84">
        <v>90.055959122510302</v>
      </c>
      <c r="B382" s="84">
        <v>5.0031088401394603</v>
      </c>
      <c r="C382" s="84">
        <v>2</v>
      </c>
      <c r="I382" s="84">
        <v>22.218061447143601</v>
      </c>
    </row>
    <row r="383" spans="1:9">
      <c r="A383" s="84">
        <v>92.814536109565594</v>
      </c>
      <c r="B383" s="84">
        <v>5.1563631171980902</v>
      </c>
      <c r="C383" s="84">
        <v>3</v>
      </c>
      <c r="I383" s="84">
        <v>25.1058511734009</v>
      </c>
    </row>
    <row r="384" spans="1:9">
      <c r="A384" s="84">
        <v>257.76150945632202</v>
      </c>
      <c r="B384" s="84">
        <v>14.320083858684599</v>
      </c>
      <c r="C384" s="84">
        <v>3</v>
      </c>
      <c r="I384" s="84">
        <v>22.480411529541001</v>
      </c>
    </row>
    <row r="385" spans="1:9">
      <c r="A385" s="84">
        <v>85.879156776508495</v>
      </c>
      <c r="B385" s="84">
        <v>4.7710642653615798</v>
      </c>
      <c r="C385" s="84">
        <v>3</v>
      </c>
      <c r="I385" s="84">
        <v>29.190618515014702</v>
      </c>
    </row>
    <row r="386" spans="1:9">
      <c r="A386" s="84">
        <v>128.72180925243899</v>
      </c>
      <c r="B386" s="84">
        <v>7.1512116251354998</v>
      </c>
      <c r="C386" s="84">
        <v>3</v>
      </c>
      <c r="I386" s="84">
        <v>22.208396911621101</v>
      </c>
    </row>
    <row r="387" spans="1:9">
      <c r="A387" s="84">
        <v>131.473790616857</v>
      </c>
      <c r="B387" s="84">
        <v>7.3040994787143001</v>
      </c>
      <c r="C387" s="84">
        <v>3</v>
      </c>
      <c r="I387" s="84">
        <v>18.531647682189899</v>
      </c>
    </row>
    <row r="388" spans="1:9">
      <c r="A388" s="84">
        <v>77.369935012665906</v>
      </c>
      <c r="B388" s="84">
        <v>4.2983297229258799</v>
      </c>
      <c r="C388" s="84">
        <v>3</v>
      </c>
      <c r="I388" s="84">
        <v>43.8925170898438</v>
      </c>
    </row>
    <row r="389" spans="1:9">
      <c r="A389" s="84">
        <v>73.623731798258902</v>
      </c>
      <c r="B389" s="84">
        <v>4.0902073221254902</v>
      </c>
      <c r="C389" s="84">
        <v>3</v>
      </c>
      <c r="I389" s="84">
        <v>13.7663516998291</v>
      </c>
    </row>
    <row r="390" spans="1:9">
      <c r="A390" s="84">
        <v>87.939340521659702</v>
      </c>
      <c r="B390" s="84">
        <v>4.8855189178699803</v>
      </c>
      <c r="C390" s="84">
        <v>3</v>
      </c>
      <c r="I390" s="84">
        <v>12.0257458686829</v>
      </c>
    </row>
    <row r="391" spans="1:9">
      <c r="A391" s="84">
        <v>71.327381050436102</v>
      </c>
      <c r="B391" s="84">
        <v>3.96263228057978</v>
      </c>
      <c r="C391" s="84">
        <v>3</v>
      </c>
      <c r="I391" s="84">
        <v>18.1364889144897</v>
      </c>
    </row>
    <row r="392" spans="1:9">
      <c r="A392" s="84">
        <v>63.597925160274002</v>
      </c>
      <c r="B392" s="84">
        <v>3.5332180644596698</v>
      </c>
      <c r="C392" s="84">
        <v>3</v>
      </c>
      <c r="I392" s="84">
        <v>39.704582214355497</v>
      </c>
    </row>
    <row r="393" spans="1:9">
      <c r="A393" s="84">
        <v>87.667474130739805</v>
      </c>
      <c r="B393" s="84">
        <v>4.8704152294855501</v>
      </c>
      <c r="C393" s="84">
        <v>3</v>
      </c>
      <c r="I393" s="84">
        <v>19.1433429718018</v>
      </c>
    </row>
    <row r="394" spans="1:9">
      <c r="A394" s="84">
        <v>38.991796531457297</v>
      </c>
      <c r="B394" s="84">
        <v>2.1662109184143001</v>
      </c>
      <c r="C394" s="84">
        <v>3</v>
      </c>
      <c r="I394" s="84">
        <v>31.8262329101563</v>
      </c>
    </row>
    <row r="395" spans="1:9">
      <c r="A395" s="84">
        <v>189.92117050380199</v>
      </c>
      <c r="B395" s="84">
        <v>10.5511761391001</v>
      </c>
      <c r="C395" s="84">
        <v>3</v>
      </c>
      <c r="I395" s="84">
        <v>12.6091961860657</v>
      </c>
    </row>
    <row r="396" spans="1:9">
      <c r="A396" s="84">
        <v>50.615056529053398</v>
      </c>
      <c r="B396" s="84">
        <v>2.81194758494741</v>
      </c>
      <c r="C396" s="84">
        <v>3</v>
      </c>
      <c r="I396" s="84">
        <v>23.342507362365701</v>
      </c>
    </row>
    <row r="397" spans="1:9">
      <c r="A397" s="84">
        <v>42.359410798830702</v>
      </c>
      <c r="B397" s="84">
        <v>2.3533005999350398</v>
      </c>
      <c r="C397" s="84">
        <v>3</v>
      </c>
      <c r="I397" s="84">
        <v>8.8536763191223091</v>
      </c>
    </row>
    <row r="398" spans="1:9">
      <c r="A398" s="84">
        <v>94.343492268809698</v>
      </c>
      <c r="B398" s="84">
        <v>5.2413051260449803</v>
      </c>
      <c r="C398" s="84">
        <v>3</v>
      </c>
      <c r="I398" s="84">
        <v>31.1916389465332</v>
      </c>
    </row>
    <row r="399" spans="1:9">
      <c r="A399" s="84">
        <v>26.329018945489299</v>
      </c>
      <c r="B399" s="84">
        <v>1.4627232747494101</v>
      </c>
      <c r="C399" s="84">
        <v>3</v>
      </c>
      <c r="I399" s="84">
        <v>17.988270759582502</v>
      </c>
    </row>
    <row r="400" spans="1:9">
      <c r="A400" s="84">
        <v>96.625741493283996</v>
      </c>
      <c r="B400" s="84">
        <v>5.3680967496268899</v>
      </c>
      <c r="C400" s="84">
        <v>3</v>
      </c>
      <c r="I400" s="84">
        <v>25.1917181015015</v>
      </c>
    </row>
    <row r="401" spans="1:9">
      <c r="A401" s="84">
        <v>97.279603634417995</v>
      </c>
      <c r="B401" s="84">
        <v>5.4044224241343297</v>
      </c>
      <c r="C401" s="84">
        <v>3</v>
      </c>
      <c r="I401" s="84">
        <v>28.432423591613802</v>
      </c>
    </row>
    <row r="402" spans="1:9">
      <c r="A402" s="84">
        <v>83.907731160099502</v>
      </c>
      <c r="B402" s="84">
        <v>4.66154062000553</v>
      </c>
      <c r="C402" s="84">
        <v>3</v>
      </c>
      <c r="I402" s="84">
        <v>19.074592113494901</v>
      </c>
    </row>
    <row r="403" spans="1:9">
      <c r="A403" s="84">
        <v>50.129160796280203</v>
      </c>
      <c r="B403" s="84">
        <v>2.7849533775711199</v>
      </c>
      <c r="C403" s="84">
        <v>3</v>
      </c>
      <c r="I403" s="84">
        <v>9.4780764579773003</v>
      </c>
    </row>
    <row r="404" spans="1:9">
      <c r="A404" s="84">
        <v>112.001256413351</v>
      </c>
      <c r="B404" s="84">
        <v>6.2222920229639698</v>
      </c>
      <c r="C404" s="84">
        <v>3</v>
      </c>
      <c r="I404" s="84">
        <v>28.194808959960898</v>
      </c>
    </row>
    <row r="405" spans="1:9">
      <c r="A405" s="84">
        <v>154.09661270015499</v>
      </c>
      <c r="B405" s="84">
        <v>8.5609229277863896</v>
      </c>
      <c r="C405" s="84">
        <v>3</v>
      </c>
      <c r="I405" s="84">
        <v>23.8720541000366</v>
      </c>
    </row>
    <row r="406" spans="1:9">
      <c r="A406" s="84">
        <v>55.122959948904501</v>
      </c>
      <c r="B406" s="84">
        <v>3.0623866638280299</v>
      </c>
      <c r="C406" s="84">
        <v>3</v>
      </c>
      <c r="I406" s="84">
        <v>29.8679809570313</v>
      </c>
    </row>
    <row r="407" spans="1:9">
      <c r="A407" s="84">
        <v>68.759732747726204</v>
      </c>
      <c r="B407" s="84">
        <v>3.8199851526514599</v>
      </c>
      <c r="C407" s="84">
        <v>3</v>
      </c>
      <c r="I407" s="84">
        <v>19.904781341552699</v>
      </c>
    </row>
    <row r="408" spans="1:9">
      <c r="A408" s="84">
        <v>83.799859955709096</v>
      </c>
      <c r="B408" s="84">
        <v>4.6555477753171699</v>
      </c>
      <c r="C408" s="84">
        <v>3</v>
      </c>
      <c r="I408" s="84">
        <v>22.940697669982899</v>
      </c>
    </row>
    <row r="409" spans="1:9">
      <c r="A409" s="84">
        <v>123.319750338083</v>
      </c>
      <c r="B409" s="84">
        <v>6.8510972410046103</v>
      </c>
      <c r="C409" s="84">
        <v>3</v>
      </c>
      <c r="I409" s="84">
        <v>23.254454612731902</v>
      </c>
    </row>
    <row r="410" spans="1:9">
      <c r="A410" s="84">
        <v>793.41824504379804</v>
      </c>
      <c r="B410" s="84">
        <v>44.078791391322099</v>
      </c>
      <c r="C410" s="84">
        <v>3</v>
      </c>
      <c r="I410" s="84">
        <v>14.9588165283203</v>
      </c>
    </row>
    <row r="411" spans="1:9">
      <c r="A411" s="84">
        <v>136.95159140967601</v>
      </c>
      <c r="B411" s="84">
        <v>7.60842174498198</v>
      </c>
      <c r="C411" s="84">
        <v>3</v>
      </c>
      <c r="I411" s="84">
        <v>29.4056186676025</v>
      </c>
    </row>
    <row r="412" spans="1:9">
      <c r="A412" s="84">
        <v>103.718386284652</v>
      </c>
      <c r="B412" s="84">
        <v>5.7621325713695599</v>
      </c>
      <c r="C412" s="84">
        <v>3</v>
      </c>
      <c r="I412" s="84">
        <v>26.136343955993699</v>
      </c>
    </row>
    <row r="413" spans="1:9">
      <c r="A413" s="84">
        <v>240.983634426088</v>
      </c>
      <c r="B413" s="84">
        <v>13.3879796903382</v>
      </c>
      <c r="C413" s="84">
        <v>3</v>
      </c>
      <c r="I413" s="84">
        <v>28.224735260009801</v>
      </c>
    </row>
    <row r="414" spans="1:9">
      <c r="A414" s="84">
        <v>82.583358970313398</v>
      </c>
      <c r="B414" s="84">
        <v>4.5879643872396301</v>
      </c>
      <c r="C414" s="84">
        <v>3</v>
      </c>
      <c r="I414" s="84">
        <v>22.9261331558228</v>
      </c>
    </row>
    <row r="415" spans="1:9">
      <c r="A415" s="84">
        <v>175.665118069979</v>
      </c>
      <c r="B415" s="84">
        <v>9.7591732261099704</v>
      </c>
      <c r="C415" s="84">
        <v>3</v>
      </c>
      <c r="I415" s="84">
        <v>20.970927238464402</v>
      </c>
    </row>
    <row r="416" spans="1:9">
      <c r="A416" s="84">
        <v>350.23562309185297</v>
      </c>
      <c r="B416" s="84">
        <v>19.457534616214001</v>
      </c>
      <c r="C416" s="84">
        <v>3</v>
      </c>
      <c r="I416" s="84">
        <v>14.2475008964539</v>
      </c>
    </row>
    <row r="417" spans="1:9">
      <c r="A417" s="84">
        <v>168.12459696357701</v>
      </c>
      <c r="B417" s="84">
        <v>9.3402553868653904</v>
      </c>
      <c r="C417" s="84">
        <v>3</v>
      </c>
      <c r="I417" s="84">
        <v>30.660696983337399</v>
      </c>
    </row>
    <row r="418" spans="1:9">
      <c r="A418" s="84">
        <v>208.86298465536399</v>
      </c>
      <c r="B418" s="84">
        <v>11.6034991475202</v>
      </c>
      <c r="C418" s="84">
        <v>3</v>
      </c>
      <c r="I418" s="84">
        <v>14.6598510742188</v>
      </c>
    </row>
    <row r="419" spans="1:9">
      <c r="A419" s="84">
        <v>75.437686636895293</v>
      </c>
      <c r="B419" s="84">
        <v>4.1909825909386296</v>
      </c>
      <c r="C419" s="84">
        <v>3</v>
      </c>
      <c r="I419" s="84">
        <v>28.295223236083999</v>
      </c>
    </row>
    <row r="420" spans="1:9">
      <c r="A420" s="84">
        <v>71.740143691418695</v>
      </c>
      <c r="B420" s="84">
        <v>3.9855635384121499</v>
      </c>
      <c r="C420" s="84">
        <v>3</v>
      </c>
      <c r="I420" s="84">
        <v>21.310994148254402</v>
      </c>
    </row>
    <row r="421" spans="1:9">
      <c r="A421" s="84">
        <v>209.352984906378</v>
      </c>
      <c r="B421" s="84">
        <v>11.6307213836877</v>
      </c>
      <c r="C421" s="84">
        <v>3</v>
      </c>
      <c r="I421" s="84">
        <v>20.239194869995099</v>
      </c>
    </row>
    <row r="422" spans="1:9">
      <c r="A422" s="84">
        <v>72.523149655273301</v>
      </c>
      <c r="B422" s="84">
        <v>4.0290638697374002</v>
      </c>
      <c r="C422" s="84">
        <v>3</v>
      </c>
      <c r="I422" s="84">
        <v>21.685157775878899</v>
      </c>
    </row>
    <row r="423" spans="1:9">
      <c r="A423" s="84">
        <v>224.23126494744801</v>
      </c>
      <c r="B423" s="84">
        <v>12.457292497080401</v>
      </c>
      <c r="C423" s="84">
        <v>3</v>
      </c>
      <c r="I423" s="84">
        <v>32.803855895996101</v>
      </c>
    </row>
    <row r="424" spans="1:9">
      <c r="A424" s="84">
        <v>128.64024260610401</v>
      </c>
      <c r="B424" s="84">
        <v>7.1466801447835397</v>
      </c>
      <c r="C424" s="84">
        <v>3</v>
      </c>
      <c r="I424" s="84">
        <v>18.283812522888201</v>
      </c>
    </row>
    <row r="425" spans="1:9">
      <c r="A425" s="84">
        <v>407.21321032449703</v>
      </c>
      <c r="B425" s="84">
        <v>22.6229561291387</v>
      </c>
      <c r="C425" s="84">
        <v>3</v>
      </c>
      <c r="I425" s="84">
        <v>17.2442483901978</v>
      </c>
    </row>
    <row r="426" spans="1:9">
      <c r="A426" s="84">
        <v>62.156377096219501</v>
      </c>
      <c r="B426" s="84">
        <v>3.4531320609010798</v>
      </c>
      <c r="C426" s="84">
        <v>3</v>
      </c>
      <c r="I426" s="84">
        <v>11.7305989265442</v>
      </c>
    </row>
    <row r="427" spans="1:9">
      <c r="A427" s="84">
        <v>732.96938479476</v>
      </c>
      <c r="B427" s="84">
        <v>40.720521377486698</v>
      </c>
      <c r="C427" s="84">
        <v>3</v>
      </c>
      <c r="I427" s="84">
        <v>28.436663627624501</v>
      </c>
    </row>
    <row r="428" spans="1:9">
      <c r="A428" s="84">
        <v>178.56662855123099</v>
      </c>
      <c r="B428" s="84">
        <v>9.9203682528461492</v>
      </c>
      <c r="C428" s="84">
        <v>3</v>
      </c>
      <c r="I428" s="84">
        <v>28.015957832336401</v>
      </c>
    </row>
    <row r="429" spans="1:9">
      <c r="A429" s="84">
        <v>52.898789174346</v>
      </c>
      <c r="B429" s="84">
        <v>1.44218279294327</v>
      </c>
      <c r="C429" s="84">
        <v>3</v>
      </c>
      <c r="I429" s="84">
        <v>22.7087497711182</v>
      </c>
    </row>
    <row r="430" spans="1:9">
      <c r="A430" s="84">
        <v>107.46637839988701</v>
      </c>
      <c r="B430" s="84">
        <v>5.9703543555492802</v>
      </c>
      <c r="C430" s="84">
        <v>3</v>
      </c>
      <c r="I430" s="84">
        <v>16.067759513854998</v>
      </c>
    </row>
    <row r="431" spans="1:9">
      <c r="A431" s="84">
        <v>282.09596513567601</v>
      </c>
      <c r="B431" s="84">
        <v>15.671998063093101</v>
      </c>
      <c r="C431" s="84">
        <v>3</v>
      </c>
      <c r="I431" s="84">
        <v>25.5380744934082</v>
      </c>
    </row>
    <row r="432" spans="1:9">
      <c r="A432" s="84">
        <v>93.419382254170998</v>
      </c>
      <c r="B432" s="84">
        <v>5.1899656807872798</v>
      </c>
      <c r="C432" s="84">
        <v>3</v>
      </c>
      <c r="I432" s="84">
        <v>68.891956329345703</v>
      </c>
    </row>
    <row r="433" spans="1:9">
      <c r="A433" s="84">
        <v>61.621840133631501</v>
      </c>
      <c r="B433" s="84">
        <v>3.4234355629795301</v>
      </c>
      <c r="C433" s="84">
        <v>3</v>
      </c>
      <c r="I433" s="84">
        <v>24.996361732482899</v>
      </c>
    </row>
    <row r="434" spans="1:9">
      <c r="A434" s="84">
        <v>112.016299359071</v>
      </c>
      <c r="B434" s="84">
        <v>6.2231277421706199</v>
      </c>
      <c r="C434" s="84">
        <v>3</v>
      </c>
      <c r="I434" s="84">
        <v>32.536689758300803</v>
      </c>
    </row>
    <row r="435" spans="1:9">
      <c r="A435" s="84">
        <v>38.672235673255997</v>
      </c>
      <c r="B435" s="84">
        <v>2.1484575374031101</v>
      </c>
      <c r="C435" s="84">
        <v>3</v>
      </c>
      <c r="I435" s="84">
        <v>44.366134643554702</v>
      </c>
    </row>
    <row r="436" spans="1:9">
      <c r="A436" s="84">
        <v>39.918628243933099</v>
      </c>
      <c r="B436" s="84">
        <v>2.2177015691073998</v>
      </c>
      <c r="C436" s="84">
        <v>3</v>
      </c>
      <c r="I436" s="84">
        <v>18.106048107147199</v>
      </c>
    </row>
    <row r="437" spans="1:9">
      <c r="A437" s="84">
        <v>165.372449722932</v>
      </c>
      <c r="B437" s="84">
        <v>9.1873583179406602</v>
      </c>
      <c r="C437" s="84">
        <v>3</v>
      </c>
      <c r="I437" s="84">
        <v>61.890220642089801</v>
      </c>
    </row>
    <row r="438" spans="1:9">
      <c r="A438" s="84">
        <v>176.26305868054999</v>
      </c>
      <c r="B438" s="84">
        <v>9.7923921489194594</v>
      </c>
      <c r="C438" s="84">
        <v>3</v>
      </c>
      <c r="I438" s="84">
        <v>10.7705674171448</v>
      </c>
    </row>
    <row r="439" spans="1:9">
      <c r="A439" s="84">
        <v>41.164164029620103</v>
      </c>
      <c r="B439" s="84">
        <v>2.28689800164556</v>
      </c>
      <c r="C439" s="84">
        <v>3</v>
      </c>
      <c r="I439" s="84">
        <v>26.584073066711401</v>
      </c>
    </row>
    <row r="440" spans="1:9">
      <c r="A440" s="84">
        <v>51.104040116644697</v>
      </c>
      <c r="B440" s="84">
        <v>2.8391133398136001</v>
      </c>
      <c r="C440" s="84">
        <v>3</v>
      </c>
      <c r="I440" s="84">
        <v>12.095390319824199</v>
      </c>
    </row>
    <row r="441" spans="1:9">
      <c r="A441" s="84">
        <v>102.106817883234</v>
      </c>
      <c r="B441" s="84">
        <v>5.6726009935130302</v>
      </c>
      <c r="C441" s="84">
        <v>3</v>
      </c>
      <c r="I441" s="84">
        <v>47.9215793609619</v>
      </c>
    </row>
    <row r="442" spans="1:9">
      <c r="A442" s="84">
        <v>37.941718214889796</v>
      </c>
      <c r="B442" s="84">
        <v>2.1078732341605502</v>
      </c>
      <c r="C442" s="84">
        <v>3</v>
      </c>
      <c r="I442" s="84">
        <v>12.1102213859558</v>
      </c>
    </row>
    <row r="443" spans="1:9">
      <c r="A443" s="84">
        <v>80.395651693302696</v>
      </c>
      <c r="B443" s="84">
        <v>4.4664250940723704</v>
      </c>
      <c r="C443" s="84">
        <v>3</v>
      </c>
      <c r="I443" s="84">
        <v>11.8824472427368</v>
      </c>
    </row>
    <row r="444" spans="1:9">
      <c r="A444" s="84">
        <v>149.59802540251999</v>
      </c>
      <c r="B444" s="84">
        <v>8.3110014112510893</v>
      </c>
      <c r="C444" s="84">
        <v>3</v>
      </c>
      <c r="I444" s="84">
        <v>18.448779106140101</v>
      </c>
    </row>
    <row r="445" spans="1:9">
      <c r="A445" s="84">
        <v>131.049772581989</v>
      </c>
      <c r="B445" s="84">
        <v>7.2805429212216302</v>
      </c>
      <c r="C445" s="84">
        <v>3</v>
      </c>
      <c r="I445" s="84">
        <v>69.0793647766113</v>
      </c>
    </row>
    <row r="446" spans="1:9">
      <c r="A446" s="84">
        <v>129.279206532806</v>
      </c>
      <c r="B446" s="84">
        <v>7.18217814071145</v>
      </c>
      <c r="C446" s="84">
        <v>3</v>
      </c>
      <c r="I446" s="84">
        <v>27.7692308425903</v>
      </c>
    </row>
    <row r="447" spans="1:9">
      <c r="A447" s="84">
        <v>117.782978656601</v>
      </c>
      <c r="B447" s="84">
        <v>6.5434988142556003</v>
      </c>
      <c r="C447" s="84">
        <v>3</v>
      </c>
      <c r="I447" s="84">
        <v>23.637877464294402</v>
      </c>
    </row>
    <row r="448" spans="1:9">
      <c r="A448" s="84">
        <v>204.18508242224701</v>
      </c>
      <c r="B448" s="84">
        <v>11.343615690124899</v>
      </c>
      <c r="C448" s="84">
        <v>3</v>
      </c>
      <c r="I448" s="84">
        <v>21.973147392272999</v>
      </c>
    </row>
    <row r="449" spans="1:9">
      <c r="A449" s="84">
        <v>112.567825281517</v>
      </c>
      <c r="B449" s="84">
        <v>6.2537680711953803</v>
      </c>
      <c r="C449" s="84">
        <v>3</v>
      </c>
      <c r="I449" s="84">
        <v>11.5745816230774</v>
      </c>
    </row>
    <row r="450" spans="1:9">
      <c r="A450" s="84">
        <v>105.631460516153</v>
      </c>
      <c r="B450" s="84">
        <v>5.8684144731196399</v>
      </c>
      <c r="C450" s="84">
        <v>3</v>
      </c>
      <c r="I450" s="84">
        <v>22.825865745544402</v>
      </c>
    </row>
    <row r="451" spans="1:9">
      <c r="A451" s="84">
        <v>56.473300095714102</v>
      </c>
      <c r="B451" s="84">
        <v>3.13740556087301</v>
      </c>
      <c r="C451" s="84">
        <v>3</v>
      </c>
      <c r="I451" s="84">
        <v>20.3554077148438</v>
      </c>
    </row>
    <row r="452" spans="1:9">
      <c r="A452" s="84">
        <v>364.82600405972801</v>
      </c>
      <c r="B452" s="84">
        <v>20.268111336651501</v>
      </c>
      <c r="C452" s="84">
        <v>3</v>
      </c>
      <c r="I452" s="84">
        <v>6.6259422302246103</v>
      </c>
    </row>
    <row r="453" spans="1:9">
      <c r="A453" s="84">
        <v>178.40308943421999</v>
      </c>
      <c r="B453" s="84">
        <v>9.9112827463455808</v>
      </c>
      <c r="C453" s="84">
        <v>3</v>
      </c>
      <c r="I453" s="84">
        <v>35.733442306518597</v>
      </c>
    </row>
    <row r="454" spans="1:9">
      <c r="A454" s="84">
        <v>46.996267167151203</v>
      </c>
      <c r="B454" s="84">
        <v>2.6109037315084</v>
      </c>
      <c r="C454" s="84">
        <v>3</v>
      </c>
      <c r="I454" s="84">
        <v>12.603592395782499</v>
      </c>
    </row>
    <row r="455" spans="1:9">
      <c r="A455" s="84">
        <v>41.419665461882403</v>
      </c>
      <c r="B455" s="84">
        <v>2.3010925256601298</v>
      </c>
      <c r="C455" s="84">
        <v>3</v>
      </c>
      <c r="I455" s="84">
        <v>28.689569473266602</v>
      </c>
    </row>
    <row r="456" spans="1:9">
      <c r="A456" s="84">
        <v>104.875354292663</v>
      </c>
      <c r="B456" s="84">
        <v>5.8264085718146097</v>
      </c>
      <c r="C456" s="84">
        <v>3</v>
      </c>
      <c r="I456" s="84">
        <v>20.430378913879402</v>
      </c>
    </row>
    <row r="457" spans="1:9">
      <c r="A457" s="84">
        <v>108.333187894318</v>
      </c>
      <c r="B457" s="84">
        <v>6.0185104385732302</v>
      </c>
      <c r="C457" s="84">
        <v>3</v>
      </c>
      <c r="I457" s="84">
        <v>27.988933563232401</v>
      </c>
    </row>
    <row r="458" spans="1:9">
      <c r="A458" s="84">
        <v>496.60873499007101</v>
      </c>
      <c r="B458" s="84">
        <v>27.5893741661151</v>
      </c>
      <c r="C458" s="84">
        <v>3</v>
      </c>
      <c r="I458" s="84">
        <v>12.804638862609901</v>
      </c>
    </row>
    <row r="459" spans="1:9">
      <c r="A459" s="84">
        <v>99.722137214396696</v>
      </c>
      <c r="B459" s="84">
        <v>5.5401187341331504</v>
      </c>
      <c r="C459" s="84">
        <v>3</v>
      </c>
      <c r="I459" s="84">
        <v>19.898597717285199</v>
      </c>
    </row>
    <row r="460" spans="1:9">
      <c r="A460" s="84">
        <v>126.43892886072599</v>
      </c>
      <c r="B460" s="84">
        <v>7.0243849367069897</v>
      </c>
      <c r="C460" s="84">
        <v>3</v>
      </c>
      <c r="I460" s="84">
        <v>12.8758225440979</v>
      </c>
    </row>
    <row r="461" spans="1:9">
      <c r="A461" s="84">
        <v>21.064132601637201</v>
      </c>
      <c r="B461" s="84">
        <v>1.17022958897985</v>
      </c>
      <c r="C461" s="84">
        <v>3</v>
      </c>
      <c r="I461" s="84">
        <v>27.838061332702601</v>
      </c>
    </row>
    <row r="462" spans="1:9">
      <c r="A462" s="84">
        <v>287.75151487578898</v>
      </c>
      <c r="B462" s="84">
        <v>15.9861952708772</v>
      </c>
      <c r="C462" s="84">
        <v>3</v>
      </c>
      <c r="I462" s="84">
        <v>21.024964332580598</v>
      </c>
    </row>
    <row r="463" spans="1:9">
      <c r="A463" s="84">
        <v>130.26033128092001</v>
      </c>
      <c r="B463" s="84">
        <v>7.2366850711622099</v>
      </c>
      <c r="C463" s="84">
        <v>3</v>
      </c>
      <c r="I463" s="84">
        <v>18.423003196716301</v>
      </c>
    </row>
    <row r="464" spans="1:9">
      <c r="A464" s="84">
        <v>139.88353094139001</v>
      </c>
      <c r="B464" s="84">
        <v>7.7713072745216403</v>
      </c>
      <c r="C464" s="84">
        <v>3</v>
      </c>
      <c r="I464" s="84">
        <v>20.6835117340088</v>
      </c>
    </row>
    <row r="465" spans="1:9">
      <c r="A465" s="84">
        <v>197.16665586449199</v>
      </c>
      <c r="B465" s="84">
        <v>10.9537031035829</v>
      </c>
      <c r="C465" s="84">
        <v>3</v>
      </c>
      <c r="I465" s="84">
        <v>35.4370727539063</v>
      </c>
    </row>
    <row r="466" spans="1:9">
      <c r="A466" s="84">
        <v>150.421924507889</v>
      </c>
      <c r="B466" s="84">
        <v>8.3567735837716199</v>
      </c>
      <c r="C466" s="84">
        <v>3</v>
      </c>
      <c r="I466" s="84">
        <v>26.0505838394165</v>
      </c>
    </row>
    <row r="467" spans="1:9">
      <c r="A467" s="84">
        <v>94.519873069921701</v>
      </c>
      <c r="B467" s="84">
        <v>5.25110405944009</v>
      </c>
      <c r="C467" s="84">
        <v>3</v>
      </c>
      <c r="I467" s="84">
        <v>17.944182395935101</v>
      </c>
    </row>
    <row r="468" spans="1:9">
      <c r="A468" s="84">
        <v>54.619134831137401</v>
      </c>
      <c r="B468" s="84">
        <v>3.0343963795076299</v>
      </c>
      <c r="C468" s="84">
        <v>3</v>
      </c>
      <c r="I468" s="84">
        <v>20.40212059021</v>
      </c>
    </row>
    <row r="469" spans="1:9">
      <c r="A469" s="84">
        <v>53.629564541161699</v>
      </c>
      <c r="B469" s="84">
        <v>2.9794202522867601</v>
      </c>
      <c r="C469" s="84">
        <v>3</v>
      </c>
      <c r="I469" s="84">
        <v>25.112125396728501</v>
      </c>
    </row>
    <row r="470" spans="1:9">
      <c r="A470" s="84">
        <v>186.98217437754101</v>
      </c>
      <c r="B470" s="84">
        <v>10.3878985765301</v>
      </c>
      <c r="C470" s="84">
        <v>3</v>
      </c>
      <c r="I470" s="84">
        <v>26.4457330703735</v>
      </c>
    </row>
    <row r="471" spans="1:9">
      <c r="A471" s="84">
        <v>282.38215097382499</v>
      </c>
      <c r="B471" s="84">
        <v>15.6878972763236</v>
      </c>
      <c r="C471" s="84">
        <v>3</v>
      </c>
      <c r="I471" s="84">
        <v>26.989620208740199</v>
      </c>
    </row>
    <row r="472" spans="1:9">
      <c r="A472" s="84">
        <v>320.91197681232899</v>
      </c>
      <c r="B472" s="84">
        <v>17.8284431562405</v>
      </c>
      <c r="C472" s="84">
        <v>3</v>
      </c>
      <c r="I472" s="84">
        <v>28.5249729156494</v>
      </c>
    </row>
    <row r="473" spans="1:9">
      <c r="A473" s="84">
        <v>75.840558391084002</v>
      </c>
      <c r="B473" s="84">
        <v>4.2133643550602198</v>
      </c>
      <c r="C473" s="84">
        <v>3</v>
      </c>
      <c r="I473" s="84">
        <v>14.724570274353001</v>
      </c>
    </row>
    <row r="474" spans="1:9">
      <c r="A474" s="84">
        <v>118.844166171865</v>
      </c>
      <c r="B474" s="84">
        <v>6.6024536762146999</v>
      </c>
      <c r="C474" s="84">
        <v>3</v>
      </c>
      <c r="I474" s="84">
        <v>38.5407199859619</v>
      </c>
    </row>
    <row r="475" spans="1:9">
      <c r="A475" s="84">
        <v>92.243868298409794</v>
      </c>
      <c r="B475" s="84">
        <v>1.76765906960205</v>
      </c>
      <c r="C475" s="84">
        <v>3</v>
      </c>
      <c r="I475" s="84">
        <v>9.1778206825256401</v>
      </c>
    </row>
    <row r="476" spans="1:9">
      <c r="A476" s="84">
        <v>166.68101528010899</v>
      </c>
      <c r="B476" s="84">
        <v>9.2600564044504896</v>
      </c>
      <c r="C476" s="84">
        <v>3</v>
      </c>
      <c r="I476" s="84">
        <v>29.368799209594702</v>
      </c>
    </row>
    <row r="477" spans="1:9">
      <c r="A477" s="84">
        <v>57.325439716809797</v>
      </c>
      <c r="B477" s="84">
        <v>3.1847466509338802</v>
      </c>
      <c r="C477" s="84">
        <v>3</v>
      </c>
      <c r="I477" s="84">
        <v>26.2861728668213</v>
      </c>
    </row>
    <row r="478" spans="1:9">
      <c r="A478" s="84">
        <v>70.400476219974493</v>
      </c>
      <c r="B478" s="84">
        <v>3.9111375677763598</v>
      </c>
      <c r="C478" s="84">
        <v>3</v>
      </c>
      <c r="I478" s="84">
        <v>22.889305114746101</v>
      </c>
    </row>
    <row r="479" spans="1:9">
      <c r="A479" s="84">
        <v>132.06688252126</v>
      </c>
      <c r="B479" s="84">
        <v>7.3370490289588703</v>
      </c>
      <c r="C479" s="84">
        <v>3</v>
      </c>
      <c r="I479" s="84">
        <v>27.7248582839966</v>
      </c>
    </row>
    <row r="480" spans="1:9">
      <c r="A480" s="84">
        <v>291.88472700988802</v>
      </c>
      <c r="B480" s="84">
        <v>16.215818167216</v>
      </c>
      <c r="C480" s="84">
        <v>3</v>
      </c>
      <c r="I480" s="84">
        <v>68.725818634033203</v>
      </c>
    </row>
    <row r="481" spans="1:9">
      <c r="A481" s="84">
        <v>66.326015694034396</v>
      </c>
      <c r="B481" s="84">
        <v>3.6847786496685799</v>
      </c>
      <c r="C481" s="84">
        <v>3</v>
      </c>
      <c r="I481" s="84">
        <v>33.268394470214801</v>
      </c>
    </row>
    <row r="482" spans="1:9">
      <c r="A482" s="84">
        <v>179.45299893917101</v>
      </c>
      <c r="B482" s="84">
        <v>9.9696110521761891</v>
      </c>
      <c r="C482" s="84">
        <v>3</v>
      </c>
      <c r="I482" s="84">
        <v>9.1666288375854492</v>
      </c>
    </row>
    <row r="483" spans="1:9">
      <c r="A483" s="84">
        <v>108.26331391767199</v>
      </c>
      <c r="B483" s="84">
        <v>6.0146285509817901</v>
      </c>
      <c r="C483" s="84">
        <v>3</v>
      </c>
      <c r="I483" s="84">
        <v>27.640327453613299</v>
      </c>
    </row>
    <row r="484" spans="1:9">
      <c r="A484" s="84">
        <v>130.20917436828401</v>
      </c>
      <c r="B484" s="84">
        <v>7.2338430204602302</v>
      </c>
      <c r="C484" s="84">
        <v>3</v>
      </c>
      <c r="I484" s="84">
        <v>43.092485427856403</v>
      </c>
    </row>
    <row r="485" spans="1:9">
      <c r="A485" s="84">
        <v>195.33016410749099</v>
      </c>
      <c r="B485" s="84">
        <v>10.851675783749499</v>
      </c>
      <c r="C485" s="84">
        <v>3</v>
      </c>
      <c r="I485" s="84">
        <v>23.451464653015101</v>
      </c>
    </row>
    <row r="486" spans="1:9">
      <c r="A486" s="84">
        <v>90.204470340779196</v>
      </c>
      <c r="B486" s="84">
        <v>5.0113594633766203</v>
      </c>
      <c r="C486" s="84">
        <v>3</v>
      </c>
      <c r="I486" s="84">
        <v>16.303717613220201</v>
      </c>
    </row>
    <row r="487" spans="1:9">
      <c r="A487" s="84">
        <v>130.074858685018</v>
      </c>
      <c r="B487" s="84">
        <v>7.2263810380565499</v>
      </c>
      <c r="C487" s="84">
        <v>3</v>
      </c>
      <c r="I487" s="84">
        <v>25.310000419616699</v>
      </c>
    </row>
    <row r="488" spans="1:9">
      <c r="A488" s="84">
        <v>49.207093065956997</v>
      </c>
      <c r="B488" s="84">
        <v>2.73372739255317</v>
      </c>
      <c r="C488" s="84">
        <v>3</v>
      </c>
      <c r="I488" s="84">
        <v>25.293629646301302</v>
      </c>
    </row>
    <row r="489" spans="1:9">
      <c r="A489" s="84">
        <v>55.105110215184801</v>
      </c>
      <c r="B489" s="84">
        <v>3.0613950119547102</v>
      </c>
      <c r="C489" s="84">
        <v>3</v>
      </c>
      <c r="I489" s="84">
        <v>31.067136764526399</v>
      </c>
    </row>
    <row r="490" spans="1:9">
      <c r="A490" s="84">
        <v>309.11386182585602</v>
      </c>
      <c r="B490" s="84">
        <v>17.172992323658701</v>
      </c>
      <c r="C490" s="84">
        <v>3</v>
      </c>
      <c r="I490" s="84">
        <v>35.744659423828097</v>
      </c>
    </row>
    <row r="491" spans="1:9">
      <c r="A491" s="84">
        <v>194.963055051672</v>
      </c>
      <c r="B491" s="84">
        <v>10.831280836204</v>
      </c>
      <c r="C491" s="84">
        <v>3</v>
      </c>
      <c r="I491" s="84">
        <v>15.759490013122599</v>
      </c>
    </row>
    <row r="492" spans="1:9">
      <c r="A492" s="84">
        <v>121.68649893804201</v>
      </c>
      <c r="B492" s="84">
        <v>6.7603610521134403</v>
      </c>
      <c r="C492" s="84">
        <v>3</v>
      </c>
      <c r="I492" s="84">
        <v>7.8984394073486301</v>
      </c>
    </row>
    <row r="493" spans="1:9">
      <c r="A493" s="84">
        <v>58.476064848291003</v>
      </c>
      <c r="B493" s="84">
        <v>3.2486702693495002</v>
      </c>
      <c r="C493" s="84">
        <v>3</v>
      </c>
      <c r="I493" s="84">
        <v>17.0500183105469</v>
      </c>
    </row>
    <row r="494" spans="1:9">
      <c r="A494" s="84">
        <v>287.08797705347098</v>
      </c>
      <c r="B494" s="84">
        <v>15.9493320585261</v>
      </c>
      <c r="C494" s="84">
        <v>3</v>
      </c>
      <c r="I494" s="84">
        <v>12.3335523605347</v>
      </c>
    </row>
    <row r="495" spans="1:9">
      <c r="A495" s="84">
        <v>178.33194191757099</v>
      </c>
      <c r="B495" s="84">
        <v>9.9073301065317398</v>
      </c>
      <c r="C495" s="84">
        <v>3</v>
      </c>
      <c r="I495" s="84">
        <v>20.9996948242188</v>
      </c>
    </row>
    <row r="496" spans="1:9">
      <c r="A496" s="84">
        <v>58.926156732411997</v>
      </c>
      <c r="B496" s="84">
        <v>3.2736753740228899</v>
      </c>
      <c r="C496" s="84">
        <v>3</v>
      </c>
      <c r="I496" s="84">
        <v>15.7866725921631</v>
      </c>
    </row>
    <row r="497" spans="1:9">
      <c r="A497" s="84">
        <v>56.275908667280099</v>
      </c>
      <c r="B497" s="84">
        <v>3.1264393704044502</v>
      </c>
      <c r="C497" s="84">
        <v>3</v>
      </c>
      <c r="I497" s="84">
        <v>18.2866725921631</v>
      </c>
    </row>
    <row r="498" spans="1:9">
      <c r="A498" s="84">
        <v>153.63425061738599</v>
      </c>
      <c r="B498" s="84">
        <v>8.5352361454103498</v>
      </c>
      <c r="C498" s="84">
        <v>3</v>
      </c>
      <c r="I498" s="84">
        <v>19.183144569397001</v>
      </c>
    </row>
    <row r="499" spans="1:9">
      <c r="A499" s="84">
        <v>151.324975538579</v>
      </c>
      <c r="B499" s="84">
        <v>8.4069430854766303</v>
      </c>
      <c r="C499" s="84">
        <v>3</v>
      </c>
      <c r="I499" s="84">
        <v>7.7107615470886204</v>
      </c>
    </row>
    <row r="500" spans="1:9">
      <c r="A500" s="84">
        <v>78.736250840492303</v>
      </c>
      <c r="B500" s="84">
        <v>4.3742361578051296</v>
      </c>
      <c r="C500" s="84">
        <v>3</v>
      </c>
      <c r="I500" s="84">
        <v>12.5166234970093</v>
      </c>
    </row>
    <row r="501" spans="1:9">
      <c r="A501" s="84">
        <v>124.3579767163</v>
      </c>
      <c r="B501" s="84">
        <v>6.9087764842389099</v>
      </c>
      <c r="C501" s="84">
        <v>3</v>
      </c>
      <c r="I501" s="84">
        <v>12.547576427459701</v>
      </c>
    </row>
    <row r="502" spans="1:9">
      <c r="A502" s="84">
        <v>42.681848286049203</v>
      </c>
      <c r="B502" s="84">
        <v>2.3712137936694</v>
      </c>
      <c r="C502" s="84">
        <v>3</v>
      </c>
      <c r="I502" s="84">
        <v>35.342653274536097</v>
      </c>
    </row>
    <row r="503" spans="1:9">
      <c r="A503" s="84">
        <v>610.90139649274295</v>
      </c>
      <c r="B503" s="84">
        <v>33.938966471819001</v>
      </c>
      <c r="C503" s="84">
        <v>3</v>
      </c>
      <c r="I503" s="84">
        <v>11.888684272766101</v>
      </c>
    </row>
    <row r="504" spans="1:9">
      <c r="A504" s="84">
        <v>303.36576592340799</v>
      </c>
      <c r="B504" s="84">
        <v>16.853653662411499</v>
      </c>
      <c r="C504" s="84">
        <v>3</v>
      </c>
      <c r="I504" s="84">
        <v>27.421893119812001</v>
      </c>
    </row>
    <row r="505" spans="1:9">
      <c r="A505" s="84">
        <v>385.97227313668998</v>
      </c>
      <c r="B505" s="84">
        <v>21.442904063149498</v>
      </c>
      <c r="C505" s="84">
        <v>3</v>
      </c>
      <c r="I505" s="84">
        <v>32.299808502197301</v>
      </c>
    </row>
    <row r="506" spans="1:9">
      <c r="A506" s="84">
        <v>166.635854305484</v>
      </c>
      <c r="B506" s="84">
        <v>9.2575474614157809</v>
      </c>
      <c r="C506" s="84">
        <v>3</v>
      </c>
      <c r="I506" s="84">
        <v>9.4359006881713903</v>
      </c>
    </row>
    <row r="507" spans="1:9">
      <c r="A507" s="84">
        <v>58.253668213900902</v>
      </c>
      <c r="B507" s="84">
        <v>3.2363149007722698</v>
      </c>
      <c r="C507" s="84">
        <v>3</v>
      </c>
      <c r="I507" s="84">
        <v>19.968020439147999</v>
      </c>
    </row>
    <row r="508" spans="1:9">
      <c r="A508" s="84">
        <v>41.152306879195699</v>
      </c>
      <c r="B508" s="84">
        <v>2.2862392710664299</v>
      </c>
      <c r="C508" s="84">
        <v>3</v>
      </c>
      <c r="I508" s="84">
        <v>23.499238967895501</v>
      </c>
    </row>
    <row r="509" spans="1:9">
      <c r="A509" s="84">
        <v>179.89118591595499</v>
      </c>
      <c r="B509" s="84">
        <v>9.9939547731086407</v>
      </c>
      <c r="C509" s="84">
        <v>3</v>
      </c>
      <c r="I509" s="84">
        <v>12.3929147720337</v>
      </c>
    </row>
    <row r="510" spans="1:9">
      <c r="A510" s="84">
        <v>343.97359844247001</v>
      </c>
      <c r="B510" s="84">
        <v>19.109644357914998</v>
      </c>
      <c r="C510" s="84">
        <v>3</v>
      </c>
      <c r="I510" s="84">
        <v>14.4240665435791</v>
      </c>
    </row>
    <row r="511" spans="1:9">
      <c r="A511" s="84">
        <v>280.326901895986</v>
      </c>
      <c r="B511" s="84">
        <v>15.5737167719992</v>
      </c>
      <c r="C511" s="84">
        <v>3</v>
      </c>
      <c r="I511" s="84">
        <v>9.1333894729614293</v>
      </c>
    </row>
    <row r="512" spans="1:9">
      <c r="A512" s="84">
        <v>126.611872103926</v>
      </c>
      <c r="B512" s="84">
        <v>7.0339928946625596</v>
      </c>
      <c r="C512" s="84">
        <v>3</v>
      </c>
      <c r="I512" s="84">
        <v>37.904664993286097</v>
      </c>
    </row>
    <row r="513" spans="1:9">
      <c r="A513" s="84">
        <v>55.0170715146145</v>
      </c>
      <c r="B513" s="84">
        <v>3.0565039730341401</v>
      </c>
      <c r="C513" s="84">
        <v>3</v>
      </c>
      <c r="I513" s="84">
        <v>26.572192192077601</v>
      </c>
    </row>
    <row r="514" spans="1:9">
      <c r="A514" s="84">
        <v>74.414950418189505</v>
      </c>
      <c r="B514" s="84">
        <v>4.1341639121216396</v>
      </c>
      <c r="C514" s="84">
        <v>3</v>
      </c>
      <c r="I514" s="84">
        <v>16.920311927795399</v>
      </c>
    </row>
    <row r="515" spans="1:9">
      <c r="A515" s="84">
        <v>69.532846554115295</v>
      </c>
      <c r="B515" s="84">
        <v>3.8629359196730699</v>
      </c>
      <c r="C515" s="84">
        <v>3</v>
      </c>
      <c r="I515" s="84">
        <v>18.6154174804688</v>
      </c>
    </row>
    <row r="516" spans="1:9">
      <c r="A516" s="84">
        <v>39.843268596068803</v>
      </c>
      <c r="B516" s="84">
        <v>2.2135149220038199</v>
      </c>
      <c r="C516" s="84">
        <v>3</v>
      </c>
      <c r="I516" s="84">
        <v>23.891902923583999</v>
      </c>
    </row>
    <row r="517" spans="1:9">
      <c r="A517" s="84">
        <v>196.59379180092901</v>
      </c>
      <c r="B517" s="84">
        <v>10.9218773222739</v>
      </c>
      <c r="C517" s="84">
        <v>3</v>
      </c>
      <c r="I517" s="84">
        <v>27.481148719787601</v>
      </c>
    </row>
    <row r="518" spans="1:9">
      <c r="A518" s="84">
        <v>131.44780613835201</v>
      </c>
      <c r="B518" s="84">
        <v>7.30265589657514</v>
      </c>
      <c r="C518" s="84">
        <v>3</v>
      </c>
      <c r="I518" s="84">
        <v>16.482180118560802</v>
      </c>
    </row>
    <row r="519" spans="1:9">
      <c r="A519" s="84">
        <v>166.531377844638</v>
      </c>
      <c r="B519" s="84">
        <v>9.2517432135910305</v>
      </c>
      <c r="C519" s="84">
        <v>3</v>
      </c>
      <c r="I519" s="84">
        <v>17.782850265502901</v>
      </c>
    </row>
    <row r="520" spans="1:9">
      <c r="A520" s="84">
        <v>120.58541718231299</v>
      </c>
      <c r="B520" s="84">
        <v>6.6991898434618502</v>
      </c>
      <c r="C520" s="84">
        <v>3</v>
      </c>
      <c r="I520" s="84">
        <v>23.412951469421401</v>
      </c>
    </row>
    <row r="521" spans="1:9">
      <c r="A521" s="84">
        <v>60.351613408741201</v>
      </c>
      <c r="B521" s="84">
        <v>3.3528674115967299</v>
      </c>
      <c r="C521" s="84">
        <v>3</v>
      </c>
      <c r="I521" s="84">
        <v>18.197964668273901</v>
      </c>
    </row>
    <row r="522" spans="1:9">
      <c r="A522" s="84">
        <v>118.180210566319</v>
      </c>
      <c r="B522" s="84">
        <v>6.5655672536844101</v>
      </c>
      <c r="C522" s="84">
        <v>3</v>
      </c>
      <c r="I522" s="84">
        <v>30.764795303344702</v>
      </c>
    </row>
    <row r="523" spans="1:9">
      <c r="A523" s="84">
        <v>358.12601463157603</v>
      </c>
      <c r="B523" s="84">
        <v>19.8958897017542</v>
      </c>
      <c r="C523" s="84">
        <v>3</v>
      </c>
      <c r="I523" s="84">
        <v>24.694454193115199</v>
      </c>
    </row>
    <row r="524" spans="1:9">
      <c r="A524" s="84">
        <v>111.187709625425</v>
      </c>
      <c r="B524" s="84">
        <v>6.1770949791902696</v>
      </c>
      <c r="C524" s="84">
        <v>3</v>
      </c>
      <c r="I524" s="84">
        <v>20.9377346038818</v>
      </c>
    </row>
    <row r="525" spans="1:9">
      <c r="A525" s="84">
        <v>86.273099759701097</v>
      </c>
      <c r="B525" s="84">
        <v>4.7929499866500596</v>
      </c>
      <c r="C525" s="84">
        <v>3</v>
      </c>
      <c r="I525" s="84">
        <v>20.096201896667498</v>
      </c>
    </row>
    <row r="526" spans="1:9">
      <c r="A526" s="84">
        <v>68.777126896830296</v>
      </c>
      <c r="B526" s="84">
        <v>3.8209514942683498</v>
      </c>
      <c r="C526" s="84">
        <v>3</v>
      </c>
      <c r="I526" s="84">
        <v>31.528497695922901</v>
      </c>
    </row>
    <row r="527" spans="1:9">
      <c r="A527" s="84">
        <v>39.606842988112398</v>
      </c>
      <c r="B527" s="84">
        <v>2.2003801660062399</v>
      </c>
      <c r="C527" s="84">
        <v>3</v>
      </c>
      <c r="I527" s="84">
        <v>13.044562339782701</v>
      </c>
    </row>
    <row r="528" spans="1:9">
      <c r="A528" s="84">
        <v>54.2189487114115</v>
      </c>
      <c r="B528" s="84">
        <v>3.0121638173006402</v>
      </c>
      <c r="C528" s="84">
        <v>3</v>
      </c>
      <c r="I528" s="84">
        <v>8.6058540344238299</v>
      </c>
    </row>
    <row r="529" spans="1:9">
      <c r="A529" s="84">
        <v>43.3263986650596</v>
      </c>
      <c r="B529" s="84">
        <v>2.4070221480588598</v>
      </c>
      <c r="C529" s="84">
        <v>3</v>
      </c>
      <c r="I529" s="84">
        <v>35.312812805175803</v>
      </c>
    </row>
    <row r="530" spans="1:9">
      <c r="A530" s="84">
        <v>117.383479530749</v>
      </c>
      <c r="B530" s="84">
        <v>6.5213044183749496</v>
      </c>
      <c r="C530" s="84">
        <v>3</v>
      </c>
      <c r="I530" s="84">
        <v>18.301848411560101</v>
      </c>
    </row>
    <row r="531" spans="1:9">
      <c r="A531" s="84">
        <v>285.32170934920998</v>
      </c>
      <c r="B531" s="84">
        <v>15.851206074956099</v>
      </c>
      <c r="C531" s="84">
        <v>3</v>
      </c>
      <c r="I531" s="84">
        <v>26.854686737060501</v>
      </c>
    </row>
    <row r="532" spans="1:9">
      <c r="A532" s="84">
        <v>64.079890469728298</v>
      </c>
      <c r="B532" s="84">
        <v>3.55999391498491</v>
      </c>
      <c r="C532" s="84">
        <v>3</v>
      </c>
      <c r="I532" s="84">
        <v>33.751771926879897</v>
      </c>
    </row>
    <row r="533" spans="1:9">
      <c r="A533" s="84">
        <v>145.213082505795</v>
      </c>
      <c r="B533" s="84">
        <v>8.0673934725441399</v>
      </c>
      <c r="C533" s="84">
        <v>3</v>
      </c>
      <c r="I533" s="84">
        <v>23.2244262695313</v>
      </c>
    </row>
    <row r="534" spans="1:9">
      <c r="A534" s="84">
        <v>155.63548942029701</v>
      </c>
      <c r="B534" s="84">
        <v>8.6464160789053697</v>
      </c>
      <c r="C534" s="84">
        <v>3</v>
      </c>
      <c r="I534" s="84">
        <v>21.758038520812999</v>
      </c>
    </row>
    <row r="535" spans="1:9">
      <c r="A535" s="84">
        <v>130.873401704907</v>
      </c>
      <c r="B535" s="84">
        <v>7.2707445391615204</v>
      </c>
      <c r="C535" s="84">
        <v>3</v>
      </c>
      <c r="I535" s="84">
        <v>19.8936882019043</v>
      </c>
    </row>
    <row r="536" spans="1:9">
      <c r="A536" s="84">
        <v>182.51219913267801</v>
      </c>
      <c r="B536" s="84">
        <v>10.1395666184821</v>
      </c>
      <c r="C536" s="84">
        <v>3</v>
      </c>
      <c r="I536" s="84">
        <v>25.480166435241699</v>
      </c>
    </row>
    <row r="537" spans="1:9">
      <c r="A537" s="84">
        <v>59.327428403566699</v>
      </c>
      <c r="B537" s="84">
        <v>3.2959682446426002</v>
      </c>
      <c r="C537" s="84">
        <v>3</v>
      </c>
      <c r="I537" s="84">
        <v>14.6773552894592</v>
      </c>
    </row>
    <row r="538" spans="1:9">
      <c r="A538" s="84">
        <v>126.474348151898</v>
      </c>
      <c r="B538" s="84">
        <v>7.0263526751054499</v>
      </c>
      <c r="C538" s="84">
        <v>3</v>
      </c>
      <c r="I538" s="84">
        <v>24.1329202651978</v>
      </c>
    </row>
    <row r="539" spans="1:9">
      <c r="A539" s="84">
        <v>161.94965382945401</v>
      </c>
      <c r="B539" s="84">
        <v>8.9972029905252207</v>
      </c>
      <c r="C539" s="84">
        <v>3</v>
      </c>
      <c r="I539" s="84">
        <v>47.9549369812012</v>
      </c>
    </row>
    <row r="540" spans="1:9">
      <c r="A540" s="84">
        <v>171.738978581195</v>
      </c>
      <c r="B540" s="84">
        <v>9.5410543656219193</v>
      </c>
      <c r="C540" s="84">
        <v>3</v>
      </c>
      <c r="I540" s="84">
        <v>22.342944145202601</v>
      </c>
    </row>
    <row r="541" spans="1:9">
      <c r="A541" s="84">
        <v>60.013896470400503</v>
      </c>
      <c r="B541" s="84">
        <v>3.3341053594666898</v>
      </c>
      <c r="C541" s="84">
        <v>3</v>
      </c>
      <c r="I541" s="84">
        <v>30.1906929016113</v>
      </c>
    </row>
    <row r="542" spans="1:9">
      <c r="A542" s="84">
        <v>357.618911705659</v>
      </c>
      <c r="B542" s="84">
        <v>19.8677173169811</v>
      </c>
      <c r="C542" s="84">
        <v>3</v>
      </c>
      <c r="I542" s="84">
        <v>21.5402669906616</v>
      </c>
    </row>
    <row r="543" spans="1:9">
      <c r="A543" s="84">
        <v>73.032808677281594</v>
      </c>
      <c r="B543" s="84">
        <v>4.0573782598489796</v>
      </c>
      <c r="C543" s="84">
        <v>3</v>
      </c>
      <c r="I543" s="84">
        <v>7.95731925964356</v>
      </c>
    </row>
    <row r="544" spans="1:9">
      <c r="A544" s="84">
        <v>114.773783892599</v>
      </c>
      <c r="B544" s="84">
        <v>6.3763213273666297</v>
      </c>
      <c r="C544" s="84">
        <v>3</v>
      </c>
      <c r="I544" s="84">
        <v>16.1034078598022</v>
      </c>
    </row>
    <row r="545" spans="1:9">
      <c r="A545" s="84">
        <v>90.207400579864299</v>
      </c>
      <c r="B545" s="84">
        <v>1.9804265377485399</v>
      </c>
      <c r="C545" s="84">
        <v>3</v>
      </c>
      <c r="I545" s="84">
        <v>21.678784370422399</v>
      </c>
    </row>
    <row r="546" spans="1:9">
      <c r="A546" s="84">
        <v>99.745110467767901</v>
      </c>
      <c r="B546" s="84">
        <v>5.5413950259871099</v>
      </c>
      <c r="C546" s="84">
        <v>3</v>
      </c>
      <c r="I546" s="84">
        <v>4.9634561538696298</v>
      </c>
    </row>
    <row r="547" spans="1:9">
      <c r="A547" s="84">
        <v>88.3370820525667</v>
      </c>
      <c r="B547" s="84">
        <v>4.9076156695870399</v>
      </c>
      <c r="C547" s="84">
        <v>3</v>
      </c>
      <c r="I547" s="84">
        <v>43.649265289306598</v>
      </c>
    </row>
    <row r="548" spans="1:9">
      <c r="A548" s="84">
        <v>121.801350444134</v>
      </c>
      <c r="B548" s="84">
        <v>6.7667416913407701</v>
      </c>
      <c r="C548" s="84">
        <v>3</v>
      </c>
      <c r="I548" s="84">
        <v>20.968687057495099</v>
      </c>
    </row>
    <row r="549" spans="1:9">
      <c r="A549" s="84">
        <v>146.391517042365</v>
      </c>
      <c r="B549" s="84">
        <v>8.13286205790914</v>
      </c>
      <c r="C549" s="84">
        <v>3</v>
      </c>
      <c r="I549" s="84">
        <v>50.420581817627003</v>
      </c>
    </row>
    <row r="550" spans="1:9">
      <c r="A550" s="84">
        <v>83.279600289317699</v>
      </c>
      <c r="B550" s="84">
        <v>4.6266444605176504</v>
      </c>
      <c r="C550" s="84">
        <v>3</v>
      </c>
      <c r="I550" s="84">
        <v>20.637297630310101</v>
      </c>
    </row>
    <row r="551" spans="1:9">
      <c r="A551" s="84">
        <v>105.742701694197</v>
      </c>
      <c r="B551" s="84">
        <v>5.8745945385665301</v>
      </c>
      <c r="C551" s="84">
        <v>3</v>
      </c>
      <c r="I551" s="84">
        <v>34.441808700561502</v>
      </c>
    </row>
    <row r="552" spans="1:9">
      <c r="A552" s="84">
        <v>144.82530076005901</v>
      </c>
      <c r="B552" s="84">
        <v>8.0458500422254904</v>
      </c>
      <c r="C552" s="84">
        <v>3</v>
      </c>
      <c r="I552" s="84">
        <v>19.395365715026902</v>
      </c>
    </row>
    <row r="553" spans="1:9">
      <c r="A553" s="84">
        <v>82.019647555910893</v>
      </c>
      <c r="B553" s="84">
        <v>4.5566470864394999</v>
      </c>
      <c r="C553" s="84">
        <v>3</v>
      </c>
      <c r="I553" s="84">
        <v>25.4288635253906</v>
      </c>
    </row>
    <row r="554" spans="1:9">
      <c r="A554" s="84">
        <v>384.23367768009399</v>
      </c>
      <c r="B554" s="84">
        <v>21.3463154266719</v>
      </c>
      <c r="C554" s="84">
        <v>3</v>
      </c>
      <c r="I554" s="84">
        <v>14.197169303894</v>
      </c>
    </row>
    <row r="555" spans="1:9">
      <c r="A555" s="84">
        <v>96.908253810958399</v>
      </c>
      <c r="B555" s="84">
        <v>5.3837918783865799</v>
      </c>
      <c r="C555" s="84">
        <v>3</v>
      </c>
      <c r="I555" s="84">
        <v>14.020010471343999</v>
      </c>
    </row>
    <row r="556" spans="1:9">
      <c r="A556" s="84">
        <v>75.808570453839707</v>
      </c>
      <c r="B556" s="84">
        <v>4.2115872474355402</v>
      </c>
      <c r="C556" s="84">
        <v>3</v>
      </c>
      <c r="I556" s="84">
        <v>32.896390914916999</v>
      </c>
    </row>
    <row r="557" spans="1:9">
      <c r="A557" s="84">
        <v>41.986284706959701</v>
      </c>
      <c r="B557" s="84">
        <v>2.3325713726088702</v>
      </c>
      <c r="C557" s="84">
        <v>3</v>
      </c>
      <c r="I557" s="84">
        <v>20.475948333740199</v>
      </c>
    </row>
    <row r="558" spans="1:9">
      <c r="A558" s="84">
        <v>318.23297643216802</v>
      </c>
      <c r="B558" s="84">
        <v>17.679609801787102</v>
      </c>
      <c r="C558" s="84">
        <v>3</v>
      </c>
      <c r="I558" s="84">
        <v>33.5241374969482</v>
      </c>
    </row>
    <row r="559" spans="1:9">
      <c r="A559" s="84">
        <v>95.609373615748098</v>
      </c>
      <c r="B559" s="84">
        <v>5.3116318675415597</v>
      </c>
      <c r="C559" s="84">
        <v>3</v>
      </c>
      <c r="I559" s="84">
        <v>13.792340278625501</v>
      </c>
    </row>
    <row r="560" spans="1:9">
      <c r="A560" s="84">
        <v>37.469767880003602</v>
      </c>
      <c r="B560" s="84">
        <v>2.0816537711113101</v>
      </c>
      <c r="C560" s="84">
        <v>4</v>
      </c>
      <c r="I560" s="84">
        <v>14.188134193420399</v>
      </c>
    </row>
    <row r="561" spans="1:9">
      <c r="A561" s="84">
        <v>113.78425781632301</v>
      </c>
      <c r="B561" s="84">
        <v>6.3213476564623701</v>
      </c>
      <c r="C561" s="84">
        <v>4</v>
      </c>
      <c r="I561" s="84">
        <v>14.3245143890381</v>
      </c>
    </row>
    <row r="562" spans="1:9">
      <c r="A562" s="84">
        <v>96.698691940443695</v>
      </c>
      <c r="B562" s="84">
        <v>5.3721495522468699</v>
      </c>
      <c r="C562" s="84">
        <v>4</v>
      </c>
      <c r="I562" s="84">
        <v>11.9477138519287</v>
      </c>
    </row>
    <row r="563" spans="1:9">
      <c r="A563" s="84">
        <v>43.312640445835903</v>
      </c>
      <c r="B563" s="84">
        <v>2.4062578025464401</v>
      </c>
      <c r="C563" s="84">
        <v>4</v>
      </c>
      <c r="I563" s="84">
        <v>22.530371665954601</v>
      </c>
    </row>
    <row r="564" spans="1:9">
      <c r="A564" s="84">
        <v>49.9972867052591</v>
      </c>
      <c r="B564" s="84">
        <v>2.77762703918106</v>
      </c>
      <c r="C564" s="84">
        <v>4</v>
      </c>
      <c r="I564" s="84">
        <v>27.826917648315401</v>
      </c>
    </row>
    <row r="565" spans="1:9">
      <c r="A565" s="84">
        <v>143.332500239296</v>
      </c>
      <c r="B565" s="84">
        <v>7.9629166799608804</v>
      </c>
      <c r="C565" s="84">
        <v>4</v>
      </c>
      <c r="I565" s="84">
        <v>42.358507156372099</v>
      </c>
    </row>
    <row r="566" spans="1:9">
      <c r="A566" s="84">
        <v>123.938004650989</v>
      </c>
      <c r="B566" s="84">
        <v>6.8854447028327099</v>
      </c>
      <c r="C566" s="84">
        <v>4</v>
      </c>
      <c r="I566" s="84">
        <v>37.647609710693402</v>
      </c>
    </row>
    <row r="567" spans="1:9">
      <c r="A567" s="84">
        <v>137.439280711724</v>
      </c>
      <c r="B567" s="84">
        <v>7.6355155950957698</v>
      </c>
      <c r="C567" s="84">
        <v>4</v>
      </c>
      <c r="I567" s="84">
        <v>58.272140502929702</v>
      </c>
    </row>
    <row r="568" spans="1:9">
      <c r="A568" s="84">
        <v>174.15899993766601</v>
      </c>
      <c r="B568" s="84">
        <v>9.6754999965370097</v>
      </c>
      <c r="C568" s="84">
        <v>4</v>
      </c>
      <c r="I568" s="84">
        <v>8.6709098815918004</v>
      </c>
    </row>
    <row r="569" spans="1:9">
      <c r="A569" s="84">
        <v>145.057145126417</v>
      </c>
      <c r="B569" s="84">
        <v>8.0587302848009603</v>
      </c>
      <c r="C569" s="84">
        <v>4</v>
      </c>
      <c r="I569" s="84">
        <v>26.2838487625122</v>
      </c>
    </row>
    <row r="570" spans="1:9">
      <c r="A570" s="84">
        <v>37.148736040384698</v>
      </c>
      <c r="B570" s="84">
        <v>2.06381866891026</v>
      </c>
      <c r="C570" s="84">
        <v>4</v>
      </c>
      <c r="I570" s="84">
        <v>12.572245121002201</v>
      </c>
    </row>
    <row r="571" spans="1:9">
      <c r="A571" s="84">
        <v>48.662427809361503</v>
      </c>
      <c r="B571" s="84">
        <v>2.7034682116311899</v>
      </c>
      <c r="C571" s="84">
        <v>4</v>
      </c>
      <c r="I571" s="84">
        <v>13.749594211578399</v>
      </c>
    </row>
    <row r="572" spans="1:9">
      <c r="A572" s="84">
        <v>104.361794762198</v>
      </c>
      <c r="B572" s="84">
        <v>5.7978774867887903</v>
      </c>
      <c r="C572" s="84">
        <v>4</v>
      </c>
      <c r="I572" s="84">
        <v>29.449144363403299</v>
      </c>
    </row>
    <row r="573" spans="1:9">
      <c r="A573" s="84">
        <v>81.839181635481694</v>
      </c>
      <c r="B573" s="84">
        <v>4.5466212019712096</v>
      </c>
      <c r="C573" s="84">
        <v>4</v>
      </c>
      <c r="I573" s="84">
        <v>17.450342178344702</v>
      </c>
    </row>
    <row r="574" spans="1:9">
      <c r="A574" s="84">
        <v>34.533672775226002</v>
      </c>
      <c r="B574" s="84">
        <v>1.91853737640144</v>
      </c>
      <c r="C574" s="84">
        <v>4</v>
      </c>
      <c r="I574" s="84">
        <v>19.0108194351196</v>
      </c>
    </row>
    <row r="575" spans="1:9">
      <c r="A575" s="84">
        <v>100.182540984143</v>
      </c>
      <c r="B575" s="84">
        <v>5.56569672134128</v>
      </c>
      <c r="C575" s="84">
        <v>4</v>
      </c>
      <c r="I575" s="84">
        <v>14.971309185028099</v>
      </c>
    </row>
    <row r="576" spans="1:9">
      <c r="A576" s="84">
        <v>102.65295764507</v>
      </c>
      <c r="B576" s="84">
        <v>5.7029420913927904</v>
      </c>
      <c r="C576" s="84">
        <v>4</v>
      </c>
      <c r="I576" s="84">
        <v>18.652779579162601</v>
      </c>
    </row>
    <row r="577" spans="1:9">
      <c r="A577" s="84">
        <v>79.457815982885293</v>
      </c>
      <c r="B577" s="84">
        <v>4.4143231101602902</v>
      </c>
      <c r="C577" s="84">
        <v>4</v>
      </c>
      <c r="I577" s="84">
        <v>13.4530758857727</v>
      </c>
    </row>
    <row r="578" spans="1:9">
      <c r="A578" s="84">
        <v>30.005940626037901</v>
      </c>
      <c r="B578" s="84">
        <v>1.6669967014465501</v>
      </c>
      <c r="C578" s="84">
        <v>4</v>
      </c>
      <c r="I578" s="84">
        <v>63.556156158447301</v>
      </c>
    </row>
    <row r="579" spans="1:9">
      <c r="A579" s="84">
        <v>65.177218760006596</v>
      </c>
      <c r="B579" s="84">
        <v>3.6209565977781502</v>
      </c>
      <c r="C579" s="84">
        <v>4</v>
      </c>
      <c r="I579" s="84">
        <v>16.6164035797119</v>
      </c>
    </row>
    <row r="580" spans="1:9">
      <c r="A580" s="84">
        <v>96.875203758305105</v>
      </c>
      <c r="B580" s="84">
        <v>5.3819557643502902</v>
      </c>
      <c r="C580" s="84">
        <v>4</v>
      </c>
      <c r="I580" s="84">
        <v>21.246296882629402</v>
      </c>
    </row>
    <row r="581" spans="1:9">
      <c r="A581" s="84">
        <v>128.94741890045199</v>
      </c>
      <c r="B581" s="84">
        <v>7.1637454944695502</v>
      </c>
      <c r="C581" s="84">
        <v>4</v>
      </c>
      <c r="I581" s="84">
        <v>17.6720933914185</v>
      </c>
    </row>
    <row r="582" spans="1:9">
      <c r="A582" s="84">
        <v>95.798467961755904</v>
      </c>
      <c r="B582" s="84">
        <v>5.32213710898644</v>
      </c>
      <c r="C582" s="84">
        <v>4</v>
      </c>
      <c r="I582" s="84">
        <v>19.235053062439</v>
      </c>
    </row>
    <row r="583" spans="1:9">
      <c r="A583" s="84">
        <v>183.565687252342</v>
      </c>
      <c r="B583" s="84">
        <v>10.1980937362412</v>
      </c>
      <c r="C583" s="84">
        <v>4</v>
      </c>
      <c r="I583" s="84">
        <v>23.6376905441284</v>
      </c>
    </row>
    <row r="584" spans="1:9">
      <c r="A584" s="84">
        <v>108.980807594232</v>
      </c>
      <c r="B584" s="84">
        <v>6.0544893107906503</v>
      </c>
      <c r="C584" s="84">
        <v>4</v>
      </c>
      <c r="I584" s="84">
        <v>22.100022315979</v>
      </c>
    </row>
    <row r="585" spans="1:9">
      <c r="A585" s="84">
        <v>54.4406271679943</v>
      </c>
      <c r="B585" s="84">
        <v>3.0244792871107999</v>
      </c>
      <c r="C585" s="84">
        <v>4</v>
      </c>
      <c r="I585" s="84">
        <v>26.990411758422901</v>
      </c>
    </row>
    <row r="586" spans="1:9">
      <c r="A586" s="84">
        <v>256.45660627230302</v>
      </c>
      <c r="B586" s="84">
        <v>14.2475892373502</v>
      </c>
      <c r="C586" s="84">
        <v>4</v>
      </c>
      <c r="I586" s="84">
        <v>36.1793537139893</v>
      </c>
    </row>
    <row r="587" spans="1:9">
      <c r="A587" s="84">
        <v>108.810888396902</v>
      </c>
      <c r="B587" s="84">
        <v>6.0450493553834601</v>
      </c>
      <c r="C587" s="84">
        <v>4</v>
      </c>
      <c r="I587" s="84">
        <v>54.798814773559599</v>
      </c>
    </row>
    <row r="588" spans="1:9">
      <c r="A588" s="84">
        <v>189.23025915257199</v>
      </c>
      <c r="B588" s="84">
        <v>10.5127921751429</v>
      </c>
      <c r="C588" s="84">
        <v>4</v>
      </c>
      <c r="I588" s="84">
        <v>30.319633483886701</v>
      </c>
    </row>
    <row r="589" spans="1:9">
      <c r="A589" s="84">
        <v>70.953585593570295</v>
      </c>
      <c r="B589" s="84">
        <v>3.9418658663094601</v>
      </c>
      <c r="C589" s="84">
        <v>4</v>
      </c>
      <c r="I589" s="84">
        <v>8.5177292823791504</v>
      </c>
    </row>
    <row r="590" spans="1:9">
      <c r="A590" s="84">
        <v>140.48812021344</v>
      </c>
      <c r="B590" s="84">
        <v>2.7105849482003999</v>
      </c>
      <c r="C590" s="84">
        <v>4</v>
      </c>
      <c r="I590" s="84">
        <v>35.307102203369098</v>
      </c>
    </row>
    <row r="591" spans="1:9">
      <c r="A591" s="84">
        <v>87.285554787307902</v>
      </c>
      <c r="B591" s="84">
        <v>4.8491974881837701</v>
      </c>
      <c r="C591" s="84">
        <v>4</v>
      </c>
      <c r="I591" s="84">
        <v>9.2744445800781303</v>
      </c>
    </row>
    <row r="592" spans="1:9">
      <c r="A592" s="84">
        <v>85.263060180638206</v>
      </c>
      <c r="B592" s="84">
        <v>4.7368366767021204</v>
      </c>
      <c r="C592" s="84">
        <v>4</v>
      </c>
      <c r="I592" s="84">
        <v>25.2536716461182</v>
      </c>
    </row>
    <row r="593" spans="1:9">
      <c r="A593" s="84">
        <v>94.8998414833585</v>
      </c>
      <c r="B593" s="84">
        <v>5.2722134157421401</v>
      </c>
      <c r="C593" s="84">
        <v>4</v>
      </c>
      <c r="I593" s="84">
        <v>25.647556304931602</v>
      </c>
    </row>
    <row r="594" spans="1:9">
      <c r="A594" s="84">
        <v>21.721145331276698</v>
      </c>
      <c r="B594" s="84">
        <v>0.53723043972768503</v>
      </c>
      <c r="C594" s="84">
        <v>4</v>
      </c>
      <c r="I594" s="84">
        <v>17.906721115112301</v>
      </c>
    </row>
    <row r="595" spans="1:9">
      <c r="A595" s="84">
        <v>73.949151530190605</v>
      </c>
      <c r="B595" s="84">
        <v>4.1082861961216999</v>
      </c>
      <c r="C595" s="84">
        <v>4</v>
      </c>
      <c r="I595" s="84">
        <v>21.006750106811499</v>
      </c>
    </row>
    <row r="596" spans="1:9">
      <c r="A596" s="84">
        <v>170.98513327652</v>
      </c>
      <c r="B596" s="84">
        <v>9.4991740709177908</v>
      </c>
      <c r="C596" s="84">
        <v>4</v>
      </c>
      <c r="I596" s="84">
        <v>17.7841701507568</v>
      </c>
    </row>
    <row r="597" spans="1:9">
      <c r="A597" s="84">
        <v>69.119332862680807</v>
      </c>
      <c r="B597" s="84">
        <v>3.8399629368156001</v>
      </c>
      <c r="C597" s="84">
        <v>4</v>
      </c>
      <c r="I597" s="84">
        <v>17.7918844223022</v>
      </c>
    </row>
    <row r="598" spans="1:9">
      <c r="A598" s="84">
        <v>51.307551965252998</v>
      </c>
      <c r="B598" s="84">
        <v>2.8504195536251702</v>
      </c>
      <c r="C598" s="84">
        <v>4</v>
      </c>
      <c r="I598" s="84">
        <v>19.4400329589844</v>
      </c>
    </row>
    <row r="599" spans="1:9">
      <c r="A599" s="84">
        <v>54.853385286738401</v>
      </c>
      <c r="B599" s="84">
        <v>3.0474102937076899</v>
      </c>
      <c r="C599" s="84">
        <v>4</v>
      </c>
      <c r="I599" s="84">
        <v>10.6741051673889</v>
      </c>
    </row>
    <row r="600" spans="1:9">
      <c r="A600" s="84">
        <v>42.9135584425579</v>
      </c>
      <c r="B600" s="84">
        <v>2.3840865801421098</v>
      </c>
      <c r="C600" s="84">
        <v>4</v>
      </c>
      <c r="I600" s="84">
        <v>19.1419563293457</v>
      </c>
    </row>
    <row r="601" spans="1:9">
      <c r="A601" s="84">
        <v>41.759617732950097</v>
      </c>
      <c r="B601" s="84">
        <v>2.3199787629416702</v>
      </c>
      <c r="C601" s="84">
        <v>4</v>
      </c>
      <c r="I601" s="84">
        <v>15.1422729492188</v>
      </c>
    </row>
    <row r="602" spans="1:9">
      <c r="A602" s="84">
        <v>109.967236923868</v>
      </c>
      <c r="B602" s="84">
        <v>6.10929094021491</v>
      </c>
      <c r="C602" s="84">
        <v>4</v>
      </c>
      <c r="I602" s="84">
        <v>19.113479614257798</v>
      </c>
    </row>
    <row r="603" spans="1:9">
      <c r="A603" s="84">
        <v>135.78241743521099</v>
      </c>
      <c r="B603" s="84">
        <v>7.5434676352895096</v>
      </c>
      <c r="C603" s="84">
        <v>4</v>
      </c>
      <c r="I603" s="84">
        <v>14.8254547119141</v>
      </c>
    </row>
    <row r="604" spans="1:9">
      <c r="A604" s="84">
        <v>121.872857500419</v>
      </c>
      <c r="B604" s="84">
        <v>6.7707143055788297</v>
      </c>
      <c r="C604" s="84">
        <v>4</v>
      </c>
      <c r="I604" s="84">
        <v>11.4623308181763</v>
      </c>
    </row>
    <row r="605" spans="1:9">
      <c r="A605" s="84">
        <v>108.327140017229</v>
      </c>
      <c r="B605" s="84">
        <v>6.0181744454016197</v>
      </c>
      <c r="C605" s="84">
        <v>4</v>
      </c>
      <c r="I605" s="84">
        <v>15.665779113769499</v>
      </c>
    </row>
    <row r="606" spans="1:9">
      <c r="A606" s="84">
        <v>40.954241800896902</v>
      </c>
      <c r="B606" s="84">
        <v>2.2752356556053801</v>
      </c>
      <c r="C606" s="84">
        <v>4</v>
      </c>
      <c r="I606" s="84">
        <v>35.902515411377003</v>
      </c>
    </row>
    <row r="607" spans="1:9">
      <c r="A607" s="84">
        <v>56.951520798938802</v>
      </c>
      <c r="B607" s="84">
        <v>1.46005760510417</v>
      </c>
      <c r="C607" s="84">
        <v>4</v>
      </c>
      <c r="I607" s="84">
        <v>45.283195495605497</v>
      </c>
    </row>
    <row r="608" spans="1:9">
      <c r="A608" s="84">
        <v>56.133855781162403</v>
      </c>
      <c r="B608" s="84">
        <v>3.1185475433979102</v>
      </c>
      <c r="C608" s="84">
        <v>4</v>
      </c>
      <c r="I608" s="84">
        <v>22.676049232482899</v>
      </c>
    </row>
    <row r="609" spans="1:9">
      <c r="A609" s="84">
        <v>120.011673666064</v>
      </c>
      <c r="B609" s="84">
        <v>6.6673152036702197</v>
      </c>
      <c r="C609" s="84">
        <v>4</v>
      </c>
      <c r="I609" s="84">
        <v>17.119899749755898</v>
      </c>
    </row>
    <row r="610" spans="1:9">
      <c r="A610" s="84">
        <v>97.944316076884405</v>
      </c>
      <c r="B610" s="84">
        <v>5.4413508931602497</v>
      </c>
      <c r="C610" s="84">
        <v>4</v>
      </c>
      <c r="I610" s="84">
        <v>22.472108840942401</v>
      </c>
    </row>
    <row r="611" spans="1:9">
      <c r="A611" s="84">
        <v>88.4218912570566</v>
      </c>
      <c r="B611" s="84">
        <v>4.9123272920587002</v>
      </c>
      <c r="C611" s="84">
        <v>4</v>
      </c>
      <c r="I611" s="84">
        <v>17.122552871704102</v>
      </c>
    </row>
    <row r="612" spans="1:9">
      <c r="A612" s="84">
        <v>64.241114739272305</v>
      </c>
      <c r="B612" s="84">
        <v>3.5689508188484602</v>
      </c>
      <c r="C612" s="84">
        <v>4</v>
      </c>
      <c r="I612" s="84">
        <v>20.936916351318398</v>
      </c>
    </row>
    <row r="613" spans="1:9">
      <c r="A613" s="84">
        <v>108.570061905063</v>
      </c>
      <c r="B613" s="84">
        <v>6.0316701058368301</v>
      </c>
      <c r="C613" s="84">
        <v>4</v>
      </c>
      <c r="I613" s="84">
        <v>21.460917472839402</v>
      </c>
    </row>
    <row r="614" spans="1:9">
      <c r="A614" s="84">
        <v>110.618672176255</v>
      </c>
      <c r="B614" s="84">
        <v>6.1454817875697199</v>
      </c>
      <c r="C614" s="84">
        <v>4</v>
      </c>
      <c r="I614" s="84">
        <v>8.0506286621093803</v>
      </c>
    </row>
    <row r="615" spans="1:9">
      <c r="A615" s="84">
        <v>35.206306904523402</v>
      </c>
      <c r="B615" s="84">
        <v>1.9559059391401901</v>
      </c>
      <c r="C615" s="84">
        <v>4</v>
      </c>
      <c r="I615" s="84">
        <v>18.4987087249756</v>
      </c>
    </row>
    <row r="616" spans="1:9">
      <c r="A616" s="84">
        <v>326.34769192553802</v>
      </c>
      <c r="B616" s="84">
        <v>18.1304273291965</v>
      </c>
      <c r="C616" s="84">
        <v>4</v>
      </c>
      <c r="I616" s="84">
        <v>16.385476589202899</v>
      </c>
    </row>
    <row r="617" spans="1:9">
      <c r="A617" s="84">
        <v>359.65724205903098</v>
      </c>
      <c r="B617" s="84">
        <v>19.980957892168401</v>
      </c>
      <c r="C617" s="84">
        <v>4</v>
      </c>
      <c r="I617" s="84">
        <v>26.554969787597699</v>
      </c>
    </row>
    <row r="618" spans="1:9">
      <c r="A618" s="84">
        <v>73.385619253239199</v>
      </c>
      <c r="B618" s="84">
        <v>4.07697884740218</v>
      </c>
      <c r="C618" s="84">
        <v>4</v>
      </c>
      <c r="I618" s="84">
        <v>19.541488647460898</v>
      </c>
    </row>
    <row r="619" spans="1:9">
      <c r="A619" s="84">
        <v>72.576427695070095</v>
      </c>
      <c r="B619" s="84">
        <v>4.0320237608372302</v>
      </c>
      <c r="C619" s="84">
        <v>4</v>
      </c>
      <c r="I619" s="84">
        <v>21.308397293090799</v>
      </c>
    </row>
    <row r="620" spans="1:9">
      <c r="A620" s="84">
        <v>92.929666664854807</v>
      </c>
      <c r="B620" s="84">
        <v>5.1627592591585998</v>
      </c>
      <c r="C620" s="84">
        <v>4</v>
      </c>
      <c r="I620" s="84">
        <v>25.445862770080598</v>
      </c>
    </row>
    <row r="621" spans="1:9">
      <c r="A621" s="84">
        <v>106.474964260745</v>
      </c>
      <c r="B621" s="84">
        <v>5.9152757922636097</v>
      </c>
      <c r="C621" s="84">
        <v>4</v>
      </c>
      <c r="I621" s="84">
        <v>13.968492507934601</v>
      </c>
    </row>
    <row r="622" spans="1:9">
      <c r="A622" s="84">
        <v>590.93338171366599</v>
      </c>
      <c r="B622" s="84">
        <v>32.829632317425897</v>
      </c>
      <c r="C622" s="84">
        <v>4</v>
      </c>
      <c r="I622" s="84">
        <v>19.9212741851807</v>
      </c>
    </row>
    <row r="623" spans="1:9">
      <c r="A623" s="84">
        <v>114.855867393487</v>
      </c>
      <c r="B623" s="84">
        <v>6.3808815218604096</v>
      </c>
      <c r="C623" s="84">
        <v>4</v>
      </c>
      <c r="I623" s="84">
        <v>13.301199913024901</v>
      </c>
    </row>
    <row r="624" spans="1:9">
      <c r="A624" s="84">
        <v>219.86316769650301</v>
      </c>
      <c r="B624" s="84">
        <v>12.214620427583499</v>
      </c>
      <c r="C624" s="84">
        <v>4</v>
      </c>
      <c r="I624" s="84">
        <v>8.0804121494293195</v>
      </c>
    </row>
    <row r="625" spans="1:9">
      <c r="A625" s="84">
        <v>84.330604984855498</v>
      </c>
      <c r="B625" s="84">
        <v>4.6850336102697501</v>
      </c>
      <c r="C625" s="84">
        <v>4</v>
      </c>
      <c r="I625" s="84">
        <v>23.2622117996216</v>
      </c>
    </row>
    <row r="626" spans="1:9">
      <c r="A626" s="84">
        <v>131.43045060047001</v>
      </c>
      <c r="B626" s="84">
        <v>7.3016917000261197</v>
      </c>
      <c r="C626" s="84">
        <v>4</v>
      </c>
      <c r="I626" s="84">
        <v>20.235366821289102</v>
      </c>
    </row>
    <row r="627" spans="1:9">
      <c r="A627" s="84">
        <v>66.438930591686798</v>
      </c>
      <c r="B627" s="84">
        <v>3.6910516995381499</v>
      </c>
      <c r="C627" s="84">
        <v>4</v>
      </c>
      <c r="I627" s="84">
        <v>22.671338081359899</v>
      </c>
    </row>
    <row r="628" spans="1:9">
      <c r="A628" s="84">
        <v>80.966494197880806</v>
      </c>
      <c r="B628" s="84">
        <v>4.4981385665489402</v>
      </c>
      <c r="C628" s="84">
        <v>4</v>
      </c>
      <c r="I628" s="84">
        <v>48.807355880737298</v>
      </c>
    </row>
    <row r="629" spans="1:9">
      <c r="A629" s="84">
        <v>187.78065853398701</v>
      </c>
      <c r="B629" s="84">
        <v>10.4322588074437</v>
      </c>
      <c r="C629" s="84">
        <v>4</v>
      </c>
      <c r="I629" s="84">
        <v>13.2032368183136</v>
      </c>
    </row>
    <row r="630" spans="1:9">
      <c r="A630" s="84">
        <v>130.791412075181</v>
      </c>
      <c r="B630" s="84">
        <v>7.2661895597322799</v>
      </c>
      <c r="C630" s="84">
        <v>4</v>
      </c>
      <c r="I630" s="84">
        <v>23.283868789672901</v>
      </c>
    </row>
    <row r="631" spans="1:9">
      <c r="A631" s="84">
        <v>139.042625813385</v>
      </c>
      <c r="B631" s="84">
        <v>7.7245903229658204</v>
      </c>
      <c r="C631" s="84">
        <v>4</v>
      </c>
      <c r="I631" s="84">
        <v>57.015750885009801</v>
      </c>
    </row>
    <row r="632" spans="1:9">
      <c r="A632" s="84">
        <v>92.128096428333393</v>
      </c>
      <c r="B632" s="84">
        <v>5.1182275793518599</v>
      </c>
      <c r="C632" s="84">
        <v>4</v>
      </c>
      <c r="I632" s="84">
        <v>12.2425322532654</v>
      </c>
    </row>
    <row r="633" spans="1:9">
      <c r="A633" s="84">
        <v>90.552380484157197</v>
      </c>
      <c r="B633" s="84">
        <v>5.0306878046754004</v>
      </c>
      <c r="C633" s="84">
        <v>4</v>
      </c>
      <c r="I633" s="84">
        <v>20.065477371215799</v>
      </c>
    </row>
    <row r="634" spans="1:9">
      <c r="A634" s="84">
        <v>55.927182068581999</v>
      </c>
      <c r="B634" s="84">
        <v>3.1070656704767798</v>
      </c>
      <c r="C634" s="84">
        <v>4</v>
      </c>
      <c r="I634" s="84">
        <v>27.518703460693398</v>
      </c>
    </row>
    <row r="635" spans="1:9">
      <c r="A635" s="84">
        <v>120.44501186072</v>
      </c>
      <c r="B635" s="84">
        <v>6.6913895478177698</v>
      </c>
      <c r="C635" s="84">
        <v>4</v>
      </c>
      <c r="I635" s="84">
        <v>42.969034194946303</v>
      </c>
    </row>
    <row r="636" spans="1:9">
      <c r="A636" s="84">
        <v>63.722390569876097</v>
      </c>
      <c r="B636" s="84">
        <v>3.5401328094375599</v>
      </c>
      <c r="C636" s="84">
        <v>4</v>
      </c>
      <c r="I636" s="84">
        <v>20.176052570343</v>
      </c>
    </row>
    <row r="637" spans="1:9">
      <c r="A637" s="84">
        <v>62.139528701803002</v>
      </c>
      <c r="B637" s="84">
        <v>3.4521960389890598</v>
      </c>
      <c r="C637" s="84">
        <v>4</v>
      </c>
      <c r="I637" s="84">
        <v>13.680170536041301</v>
      </c>
    </row>
    <row r="638" spans="1:9">
      <c r="A638" s="84">
        <v>54.058913542856303</v>
      </c>
      <c r="B638" s="84">
        <v>0.92060650686585699</v>
      </c>
      <c r="C638" s="84">
        <v>4</v>
      </c>
      <c r="I638" s="84">
        <v>27.756362915039102</v>
      </c>
    </row>
    <row r="639" spans="1:9">
      <c r="A639" s="84">
        <v>350.23171716589002</v>
      </c>
      <c r="B639" s="84">
        <v>19.457317620327199</v>
      </c>
      <c r="C639" s="84">
        <v>4</v>
      </c>
      <c r="I639" s="84">
        <v>15.616579055786101</v>
      </c>
    </row>
    <row r="640" spans="1:9">
      <c r="A640" s="84">
        <v>66.315010991084606</v>
      </c>
      <c r="B640" s="84">
        <v>3.6841672772824801</v>
      </c>
      <c r="C640" s="84">
        <v>4</v>
      </c>
      <c r="I640" s="84">
        <v>13.4909858703613</v>
      </c>
    </row>
    <row r="641" spans="1:9">
      <c r="A641" s="84">
        <v>58.095325977936596</v>
      </c>
      <c r="B641" s="84">
        <v>3.22751810988537</v>
      </c>
      <c r="C641" s="84">
        <v>4</v>
      </c>
      <c r="I641" s="84">
        <v>34.120822906494098</v>
      </c>
    </row>
    <row r="642" spans="1:9">
      <c r="A642" s="84">
        <v>103.011365399303</v>
      </c>
      <c r="B642" s="84">
        <v>5.7228536332945996</v>
      </c>
      <c r="C642" s="84">
        <v>4</v>
      </c>
      <c r="I642" s="84">
        <v>24.554677009582502</v>
      </c>
    </row>
    <row r="643" spans="1:9">
      <c r="A643" s="84">
        <v>120.283718522885</v>
      </c>
      <c r="B643" s="84">
        <v>6.6824288068269402</v>
      </c>
      <c r="C643" s="84">
        <v>4</v>
      </c>
      <c r="I643" s="84">
        <v>19.4737501144409</v>
      </c>
    </row>
    <row r="644" spans="1:9">
      <c r="A644" s="84">
        <v>35.199144468885201</v>
      </c>
      <c r="B644" s="84">
        <v>1.9555080260491799</v>
      </c>
      <c r="C644" s="84">
        <v>4</v>
      </c>
      <c r="I644" s="84">
        <v>22.7552089691162</v>
      </c>
    </row>
    <row r="645" spans="1:9">
      <c r="A645" s="84">
        <v>68.549570963212105</v>
      </c>
      <c r="B645" s="84">
        <v>3.80830949795623</v>
      </c>
      <c r="C645" s="84">
        <v>4</v>
      </c>
      <c r="I645" s="84">
        <v>19.949347496032701</v>
      </c>
    </row>
    <row r="646" spans="1:9">
      <c r="A646" s="84">
        <v>53.282589123357901</v>
      </c>
      <c r="B646" s="84">
        <v>2.9601438401865501</v>
      </c>
      <c r="C646" s="84">
        <v>4</v>
      </c>
      <c r="I646" s="84">
        <v>19.948149681091301</v>
      </c>
    </row>
    <row r="647" spans="1:9">
      <c r="A647" s="84">
        <v>76.984437064202893</v>
      </c>
      <c r="B647" s="84">
        <v>1.3202325898117599</v>
      </c>
      <c r="C647" s="84">
        <v>4</v>
      </c>
      <c r="I647" s="84">
        <v>38.737211227416999</v>
      </c>
    </row>
    <row r="648" spans="1:9">
      <c r="A648" s="84">
        <v>125.623881667069</v>
      </c>
      <c r="B648" s="84">
        <v>6.9791045370593698</v>
      </c>
      <c r="C648" s="84">
        <v>4</v>
      </c>
      <c r="I648" s="84">
        <v>25.0045328140259</v>
      </c>
    </row>
    <row r="649" spans="1:9">
      <c r="A649" s="84">
        <v>63.829147071051104</v>
      </c>
      <c r="B649" s="84">
        <v>3.54606372616951</v>
      </c>
      <c r="C649" s="84">
        <v>4</v>
      </c>
      <c r="I649" s="84">
        <v>34.489912033081097</v>
      </c>
    </row>
    <row r="650" spans="1:9">
      <c r="A650" s="84">
        <v>23.701770559079399</v>
      </c>
      <c r="B650" s="84">
        <v>1.3167650310599699</v>
      </c>
      <c r="C650" s="84">
        <v>4</v>
      </c>
      <c r="I650" s="84">
        <v>21.170184135437001</v>
      </c>
    </row>
    <row r="651" spans="1:9">
      <c r="A651" s="84">
        <v>55.568130158337397</v>
      </c>
      <c r="B651" s="84">
        <v>3.0871183421298598</v>
      </c>
      <c r="C651" s="84">
        <v>4</v>
      </c>
      <c r="I651" s="84">
        <v>20.257616996765101</v>
      </c>
    </row>
    <row r="652" spans="1:9">
      <c r="A652" s="84">
        <v>19.1540860148795</v>
      </c>
      <c r="B652" s="84">
        <v>0.32927090488389699</v>
      </c>
      <c r="C652" s="84">
        <v>4</v>
      </c>
      <c r="I652" s="84">
        <v>24.911502838134801</v>
      </c>
    </row>
    <row r="653" spans="1:9">
      <c r="A653" s="84">
        <v>62.6064424557498</v>
      </c>
      <c r="B653" s="84">
        <v>3.4781356919861</v>
      </c>
      <c r="C653" s="84">
        <v>4</v>
      </c>
      <c r="I653" s="84">
        <v>16.9287767410278</v>
      </c>
    </row>
    <row r="654" spans="1:9">
      <c r="A654" s="84">
        <v>90.766301164218206</v>
      </c>
      <c r="B654" s="84">
        <v>5.0425722869010103</v>
      </c>
      <c r="C654" s="84">
        <v>4</v>
      </c>
      <c r="I654" s="84">
        <v>18.1122598648071</v>
      </c>
    </row>
    <row r="655" spans="1:9">
      <c r="A655" s="84">
        <v>187.13117746999501</v>
      </c>
      <c r="B655" s="84">
        <v>10.3961765261108</v>
      </c>
      <c r="C655" s="84">
        <v>4</v>
      </c>
      <c r="I655" s="84">
        <v>13.278359413146999</v>
      </c>
    </row>
    <row r="656" spans="1:9">
      <c r="A656" s="84">
        <v>206.54614831704399</v>
      </c>
      <c r="B656" s="84">
        <v>11.4747860176135</v>
      </c>
      <c r="C656" s="84">
        <v>4</v>
      </c>
      <c r="I656" s="84">
        <v>25.052859306335499</v>
      </c>
    </row>
    <row r="657" spans="1:9">
      <c r="A657" s="84">
        <v>53.366625261158802</v>
      </c>
      <c r="B657" s="84">
        <v>2.9648125145088202</v>
      </c>
      <c r="C657" s="84">
        <v>4</v>
      </c>
      <c r="I657" s="84">
        <v>13.275389194488501</v>
      </c>
    </row>
    <row r="658" spans="1:9">
      <c r="A658" s="84">
        <v>95.424081762723006</v>
      </c>
      <c r="B658" s="84">
        <v>5.3013378757068299</v>
      </c>
      <c r="C658" s="84">
        <v>4</v>
      </c>
      <c r="I658" s="84">
        <v>20.525107383727999</v>
      </c>
    </row>
    <row r="659" spans="1:9">
      <c r="A659" s="84">
        <v>454.85755532793098</v>
      </c>
      <c r="B659" s="84">
        <v>25.269864184885101</v>
      </c>
      <c r="C659" s="84">
        <v>4</v>
      </c>
      <c r="I659" s="84">
        <v>17.2468099594116</v>
      </c>
    </row>
    <row r="660" spans="1:9">
      <c r="A660" s="84">
        <v>176.005308306573</v>
      </c>
      <c r="B660" s="84">
        <v>9.7780726836984808</v>
      </c>
      <c r="C660" s="84">
        <v>4</v>
      </c>
      <c r="I660" s="84">
        <v>21.975936889648398</v>
      </c>
    </row>
    <row r="661" spans="1:9">
      <c r="A661" s="84">
        <v>147.46280657083901</v>
      </c>
      <c r="B661" s="84">
        <v>8.1923781428243707</v>
      </c>
      <c r="C661" s="84">
        <v>4</v>
      </c>
      <c r="I661" s="84">
        <v>20.431946754455598</v>
      </c>
    </row>
    <row r="662" spans="1:9">
      <c r="A662" s="84">
        <v>127.781226457892</v>
      </c>
      <c r="B662" s="84">
        <v>7.09895702543845</v>
      </c>
      <c r="C662" s="84">
        <v>4</v>
      </c>
      <c r="I662" s="84">
        <v>11.369223594665501</v>
      </c>
    </row>
    <row r="663" spans="1:9">
      <c r="A663" s="84">
        <v>296.04847403652701</v>
      </c>
      <c r="B663" s="84">
        <v>16.4471374464737</v>
      </c>
      <c r="C663" s="84">
        <v>4</v>
      </c>
      <c r="I663" s="84">
        <v>4.70800757408142</v>
      </c>
    </row>
    <row r="664" spans="1:9">
      <c r="A664" s="84">
        <v>54.375435827169397</v>
      </c>
      <c r="B664" s="84">
        <v>3.02085754595385</v>
      </c>
      <c r="C664" s="84">
        <v>4</v>
      </c>
      <c r="I664" s="84">
        <v>29.326334953308098</v>
      </c>
    </row>
    <row r="665" spans="1:9">
      <c r="A665" s="84">
        <v>89.637128133871499</v>
      </c>
      <c r="B665" s="84">
        <v>4.9798404518817501</v>
      </c>
      <c r="C665" s="84">
        <v>4</v>
      </c>
      <c r="I665" s="84">
        <v>9.05200242996216</v>
      </c>
    </row>
    <row r="666" spans="1:9">
      <c r="A666" s="84">
        <v>349.55977052074002</v>
      </c>
      <c r="B666" s="84">
        <v>19.4199872511522</v>
      </c>
      <c r="C666" s="84">
        <v>4</v>
      </c>
      <c r="I666" s="84">
        <v>14.8374538421631</v>
      </c>
    </row>
    <row r="667" spans="1:9">
      <c r="A667" s="84">
        <v>234.651565683244</v>
      </c>
      <c r="B667" s="84">
        <v>13.0361980935135</v>
      </c>
      <c r="C667" s="84">
        <v>4</v>
      </c>
      <c r="I667" s="84">
        <v>33.7494411468506</v>
      </c>
    </row>
    <row r="668" spans="1:9">
      <c r="A668" s="84">
        <v>166.89796186119</v>
      </c>
      <c r="B668" s="84">
        <v>9.2721089922883593</v>
      </c>
      <c r="C668" s="84">
        <v>4</v>
      </c>
      <c r="I668" s="84">
        <v>26.356321334838899</v>
      </c>
    </row>
    <row r="669" spans="1:9">
      <c r="A669" s="84">
        <v>49.604134619609198</v>
      </c>
      <c r="B669" s="84">
        <v>2.7557852566449501</v>
      </c>
      <c r="C669" s="84">
        <v>4</v>
      </c>
      <c r="I669" s="84">
        <v>13.554439067840599</v>
      </c>
    </row>
    <row r="670" spans="1:9">
      <c r="A670" s="84">
        <v>82.391096623452</v>
      </c>
      <c r="B670" s="84">
        <v>4.5772831457473302</v>
      </c>
      <c r="C670" s="84">
        <v>4</v>
      </c>
      <c r="I670" s="84">
        <v>27.061209678649899</v>
      </c>
    </row>
    <row r="671" spans="1:9">
      <c r="A671" s="84">
        <v>226.55562643575101</v>
      </c>
      <c r="B671" s="84">
        <v>12.586423690875099</v>
      </c>
      <c r="C671" s="84">
        <v>4</v>
      </c>
      <c r="I671" s="84">
        <v>60.078203201293903</v>
      </c>
    </row>
    <row r="672" spans="1:9">
      <c r="A672" s="84">
        <v>55.398725609628897</v>
      </c>
      <c r="B672" s="84">
        <v>3.0777069783127202</v>
      </c>
      <c r="C672" s="84">
        <v>4</v>
      </c>
      <c r="I672" s="84">
        <v>19.179167747497601</v>
      </c>
    </row>
    <row r="673" spans="1:9">
      <c r="A673" s="84">
        <v>125.515371150582</v>
      </c>
      <c r="B673" s="84">
        <v>6.9730761750323396</v>
      </c>
      <c r="C673" s="84">
        <v>4</v>
      </c>
      <c r="I673" s="84">
        <v>21.886345863342299</v>
      </c>
    </row>
    <row r="674" spans="1:9">
      <c r="A674" s="84">
        <v>241.995040996656</v>
      </c>
      <c r="B674" s="84">
        <v>13.4441689442586</v>
      </c>
      <c r="C674" s="84">
        <v>4</v>
      </c>
      <c r="I674" s="84">
        <v>36.0400199890137</v>
      </c>
    </row>
    <row r="675" spans="1:9">
      <c r="A675" s="84">
        <v>100.812964971846</v>
      </c>
      <c r="B675" s="84">
        <v>5.6007202762136901</v>
      </c>
      <c r="C675" s="84">
        <v>4</v>
      </c>
      <c r="I675" s="84">
        <v>15.593616008758501</v>
      </c>
    </row>
    <row r="676" spans="1:9">
      <c r="A676" s="84">
        <v>99.526353317736707</v>
      </c>
      <c r="B676" s="84">
        <v>5.52924185098537</v>
      </c>
      <c r="C676" s="84">
        <v>4</v>
      </c>
      <c r="I676" s="84">
        <v>8.5490989685058594</v>
      </c>
    </row>
    <row r="677" spans="1:9">
      <c r="A677" s="84">
        <v>106.481039146942</v>
      </c>
      <c r="B677" s="84">
        <v>5.91561328594124</v>
      </c>
      <c r="C677" s="84">
        <v>4</v>
      </c>
      <c r="I677" s="84">
        <v>24.452805519104</v>
      </c>
    </row>
    <row r="678" spans="1:9">
      <c r="A678" s="84">
        <v>146.124829874282</v>
      </c>
      <c r="B678" s="84">
        <v>8.1180461041267602</v>
      </c>
      <c r="C678" s="84">
        <v>4</v>
      </c>
      <c r="I678" s="84">
        <v>19.836588859558098</v>
      </c>
    </row>
    <row r="679" spans="1:9">
      <c r="A679" s="84">
        <v>251.48122065866701</v>
      </c>
      <c r="B679" s="84">
        <v>13.9711789254815</v>
      </c>
      <c r="C679" s="84">
        <v>4</v>
      </c>
      <c r="I679" s="84">
        <v>13.5436797142029</v>
      </c>
    </row>
    <row r="680" spans="1:9">
      <c r="A680" s="84">
        <v>134.23583156216301</v>
      </c>
      <c r="B680" s="84">
        <v>7.4575461978979298</v>
      </c>
      <c r="C680" s="84">
        <v>4</v>
      </c>
      <c r="I680" s="84">
        <v>15.101408958435099</v>
      </c>
    </row>
    <row r="681" spans="1:9">
      <c r="A681" s="84">
        <v>100.75654540452599</v>
      </c>
      <c r="B681" s="84">
        <v>5.5975858558070097</v>
      </c>
      <c r="C681" s="84">
        <v>4</v>
      </c>
      <c r="I681" s="84">
        <v>26.4976711273193</v>
      </c>
    </row>
    <row r="682" spans="1:9">
      <c r="A682" s="84">
        <v>53.269215455917802</v>
      </c>
      <c r="B682" s="84">
        <v>2.9594008586621001</v>
      </c>
      <c r="C682" s="84">
        <v>4</v>
      </c>
      <c r="I682" s="84">
        <v>22.1918029785156</v>
      </c>
    </row>
    <row r="683" spans="1:9">
      <c r="A683" s="84">
        <v>95.524184302897993</v>
      </c>
      <c r="B683" s="84">
        <v>5.30689912793878</v>
      </c>
      <c r="C683" s="84">
        <v>4</v>
      </c>
      <c r="I683" s="84">
        <v>38.4007892608643</v>
      </c>
    </row>
    <row r="684" spans="1:9">
      <c r="A684" s="84">
        <v>66.647382275857495</v>
      </c>
      <c r="B684" s="84">
        <v>3.7026323486587498</v>
      </c>
      <c r="C684" s="84">
        <v>4</v>
      </c>
      <c r="I684" s="84">
        <v>21.9153652191162</v>
      </c>
    </row>
    <row r="685" spans="1:9">
      <c r="A685" s="84">
        <v>46.511970995073703</v>
      </c>
      <c r="B685" s="84">
        <v>2.5839983886151998</v>
      </c>
      <c r="C685" s="84">
        <v>4</v>
      </c>
      <c r="I685" s="84">
        <v>23.669105529785199</v>
      </c>
    </row>
    <row r="686" spans="1:9">
      <c r="A686" s="84">
        <v>113.129558213442</v>
      </c>
      <c r="B686" s="84">
        <v>6.2849754563023099</v>
      </c>
      <c r="C686" s="84">
        <v>4</v>
      </c>
      <c r="I686" s="84">
        <v>28.090128898620598</v>
      </c>
    </row>
    <row r="687" spans="1:9">
      <c r="A687" s="84">
        <v>57.1666626996725</v>
      </c>
      <c r="B687" s="84">
        <v>3.17592570553736</v>
      </c>
      <c r="C687" s="84">
        <v>4</v>
      </c>
      <c r="I687" s="84">
        <v>13.937025070190399</v>
      </c>
    </row>
    <row r="688" spans="1:9">
      <c r="A688" s="84">
        <v>27.2035478799732</v>
      </c>
      <c r="B688" s="84">
        <v>1.51130821555406</v>
      </c>
      <c r="C688" s="84">
        <v>4</v>
      </c>
      <c r="I688" s="84">
        <v>13.2772459983826</v>
      </c>
    </row>
    <row r="689" spans="1:9">
      <c r="A689" s="84">
        <v>101.611752540312</v>
      </c>
      <c r="B689" s="84">
        <v>5.6450973633506498</v>
      </c>
      <c r="C689" s="84">
        <v>4</v>
      </c>
      <c r="I689" s="84">
        <v>28.639043807983398</v>
      </c>
    </row>
    <row r="690" spans="1:9">
      <c r="A690" s="84">
        <v>281.667465937288</v>
      </c>
      <c r="B690" s="84">
        <v>15.6481925520715</v>
      </c>
      <c r="C690" s="84">
        <v>4</v>
      </c>
      <c r="I690" s="84">
        <v>22.489228248596199</v>
      </c>
    </row>
    <row r="691" spans="1:9">
      <c r="A691" s="84">
        <v>46.230116664773902</v>
      </c>
      <c r="B691" s="84">
        <v>2.5683398147096601</v>
      </c>
      <c r="C691" s="84">
        <v>4</v>
      </c>
      <c r="I691" s="84">
        <v>29.643711090087901</v>
      </c>
    </row>
    <row r="692" spans="1:9">
      <c r="A692" s="84">
        <v>182.10237106222701</v>
      </c>
      <c r="B692" s="84">
        <v>10.116798392346</v>
      </c>
      <c r="C692" s="84">
        <v>4</v>
      </c>
      <c r="I692" s="84">
        <v>15.6905355453491</v>
      </c>
    </row>
    <row r="693" spans="1:9">
      <c r="A693" s="84">
        <v>33.748197674914003</v>
      </c>
      <c r="B693" s="84">
        <v>1.87489987082855</v>
      </c>
      <c r="C693" s="84">
        <v>4</v>
      </c>
      <c r="I693" s="84">
        <v>9.8518538475036603</v>
      </c>
    </row>
    <row r="694" spans="1:9">
      <c r="A694" s="84">
        <v>192.71629008411301</v>
      </c>
      <c r="B694" s="84">
        <v>10.7064605602285</v>
      </c>
      <c r="C694" s="84">
        <v>4</v>
      </c>
      <c r="I694" s="84">
        <v>32.228569984436</v>
      </c>
    </row>
    <row r="695" spans="1:9">
      <c r="A695" s="84">
        <v>64.595449441002103</v>
      </c>
      <c r="B695" s="84">
        <v>3.5886360800556698</v>
      </c>
      <c r="C695" s="84">
        <v>4</v>
      </c>
      <c r="I695" s="84">
        <v>14.949587821960501</v>
      </c>
    </row>
    <row r="696" spans="1:9">
      <c r="A696" s="84">
        <v>28.811109814577499</v>
      </c>
      <c r="B696" s="84">
        <v>1.6006172119209701</v>
      </c>
      <c r="C696" s="84">
        <v>4</v>
      </c>
      <c r="I696" s="84">
        <v>26.714912414550799</v>
      </c>
    </row>
    <row r="697" spans="1:9">
      <c r="A697" s="84">
        <v>65.837292802512707</v>
      </c>
      <c r="B697" s="84">
        <v>3.65762737791737</v>
      </c>
      <c r="C697" s="84">
        <v>4</v>
      </c>
      <c r="I697" s="84">
        <v>17.672248840331999</v>
      </c>
    </row>
    <row r="698" spans="1:9">
      <c r="A698" s="84">
        <v>99.263589734436707</v>
      </c>
      <c r="B698" s="84">
        <v>5.5146438741353698</v>
      </c>
      <c r="C698" s="84">
        <v>4</v>
      </c>
      <c r="I698" s="84">
        <v>23.788323402404799</v>
      </c>
    </row>
    <row r="699" spans="1:9">
      <c r="A699" s="84">
        <v>410.20680429884902</v>
      </c>
      <c r="B699" s="84">
        <v>22.789266905491601</v>
      </c>
      <c r="C699" s="84">
        <v>4</v>
      </c>
      <c r="I699" s="84">
        <v>19.1825914382935</v>
      </c>
    </row>
    <row r="700" spans="1:9">
      <c r="A700" s="84">
        <v>44.834797453179</v>
      </c>
      <c r="B700" s="84">
        <v>2.4908220807321699</v>
      </c>
      <c r="C700" s="84">
        <v>4</v>
      </c>
      <c r="I700" s="84">
        <v>17.6578769683838</v>
      </c>
    </row>
    <row r="701" spans="1:9">
      <c r="A701" s="84">
        <v>44.039004439229203</v>
      </c>
      <c r="B701" s="84">
        <v>2.4466113577349602</v>
      </c>
      <c r="C701" s="84">
        <v>4</v>
      </c>
      <c r="I701" s="84">
        <v>9.2134680747985804</v>
      </c>
    </row>
    <row r="702" spans="1:9">
      <c r="A702" s="84">
        <v>112.51355938233201</v>
      </c>
      <c r="B702" s="84">
        <v>6.2507532990184496</v>
      </c>
      <c r="C702" s="84">
        <v>4</v>
      </c>
      <c r="I702" s="84">
        <v>26.423329353332502</v>
      </c>
    </row>
    <row r="703" spans="1:9">
      <c r="A703" s="84">
        <v>67.900058361298505</v>
      </c>
      <c r="B703" s="84">
        <v>3.7722254645165898</v>
      </c>
      <c r="C703" s="84">
        <v>4</v>
      </c>
      <c r="I703" s="84">
        <v>28.282075881958001</v>
      </c>
    </row>
    <row r="704" spans="1:9">
      <c r="A704" s="84">
        <v>56.9280715261417</v>
      </c>
      <c r="B704" s="84">
        <v>3.1626706403412101</v>
      </c>
      <c r="C704" s="84">
        <v>4</v>
      </c>
      <c r="I704" s="84">
        <v>18.533886909484899</v>
      </c>
    </row>
    <row r="705" spans="1:9">
      <c r="A705" s="84">
        <v>413.077882905141</v>
      </c>
      <c r="B705" s="84">
        <v>22.948771272507798</v>
      </c>
      <c r="C705" s="84">
        <v>4</v>
      </c>
      <c r="I705" s="84">
        <v>39.930448532104499</v>
      </c>
    </row>
    <row r="706" spans="1:9">
      <c r="A706" s="84">
        <v>45.764686358991</v>
      </c>
      <c r="B706" s="84">
        <v>2.5424825754995002</v>
      </c>
      <c r="C706" s="84">
        <v>4</v>
      </c>
      <c r="I706" s="84">
        <v>11.863697052001999</v>
      </c>
    </row>
    <row r="707" spans="1:9">
      <c r="A707" s="84">
        <v>67.334191890303899</v>
      </c>
      <c r="B707" s="84">
        <v>3.7407884383502199</v>
      </c>
      <c r="C707" s="84">
        <v>4</v>
      </c>
      <c r="I707" s="84">
        <v>8.4535493850708008</v>
      </c>
    </row>
    <row r="708" spans="1:9">
      <c r="A708" s="84">
        <v>87.326937904206503</v>
      </c>
      <c r="B708" s="84">
        <v>4.8514965502336898</v>
      </c>
      <c r="C708" s="84">
        <v>4</v>
      </c>
      <c r="I708" s="84">
        <v>14.9821453094482</v>
      </c>
    </row>
    <row r="709" spans="1:9">
      <c r="A709" s="84">
        <v>186.83936539662</v>
      </c>
      <c r="B709" s="84">
        <v>10.3799647442567</v>
      </c>
      <c r="C709" s="84">
        <v>4</v>
      </c>
      <c r="I709" s="84">
        <v>27.536237716674801</v>
      </c>
    </row>
    <row r="710" spans="1:9">
      <c r="A710" s="84">
        <v>89.497271477844393</v>
      </c>
      <c r="B710" s="84">
        <v>4.9720706376580202</v>
      </c>
      <c r="C710" s="84">
        <v>4</v>
      </c>
      <c r="I710" s="84">
        <v>9.5594573020935094</v>
      </c>
    </row>
    <row r="711" spans="1:9">
      <c r="A711" s="84">
        <v>103.359014708185</v>
      </c>
      <c r="B711" s="84">
        <v>5.7421674837880703</v>
      </c>
      <c r="C711" s="84">
        <v>4</v>
      </c>
      <c r="I711" s="84">
        <v>24.988463401794402</v>
      </c>
    </row>
    <row r="712" spans="1:9">
      <c r="A712" s="84">
        <v>229.72438339620001</v>
      </c>
      <c r="B712" s="84">
        <v>12.762465744233401</v>
      </c>
      <c r="C712" s="84">
        <v>4</v>
      </c>
      <c r="I712" s="84">
        <v>14.3365840911865</v>
      </c>
    </row>
    <row r="713" spans="1:9">
      <c r="A713" s="84">
        <v>61.571124577760799</v>
      </c>
      <c r="B713" s="84">
        <v>3.4206180320978201</v>
      </c>
      <c r="C713" s="84">
        <v>4</v>
      </c>
      <c r="I713" s="84">
        <v>21.874397277831999</v>
      </c>
    </row>
    <row r="714" spans="1:9">
      <c r="A714" s="84">
        <v>148.26460287298801</v>
      </c>
      <c r="B714" s="84">
        <v>8.2369223818326596</v>
      </c>
      <c r="C714" s="84">
        <v>4</v>
      </c>
      <c r="I714" s="84">
        <v>27.756614685058601</v>
      </c>
    </row>
    <row r="715" spans="1:9">
      <c r="A715" s="84">
        <v>130.41410323922301</v>
      </c>
      <c r="B715" s="84">
        <v>7.2452279577346301</v>
      </c>
      <c r="C715" s="84">
        <v>4</v>
      </c>
      <c r="I715" s="84">
        <v>22.997611045837399</v>
      </c>
    </row>
    <row r="716" spans="1:9">
      <c r="A716" s="84">
        <v>63.870263998441096</v>
      </c>
      <c r="B716" s="84">
        <v>3.54834799991339</v>
      </c>
      <c r="C716" s="84">
        <v>4</v>
      </c>
      <c r="I716" s="84">
        <v>17.783561706543001</v>
      </c>
    </row>
    <row r="717" spans="1:9">
      <c r="A717" s="84">
        <v>149.90431008296699</v>
      </c>
      <c r="B717" s="84">
        <v>8.3280172268314896</v>
      </c>
      <c r="C717" s="84">
        <v>4</v>
      </c>
      <c r="I717" s="84">
        <v>19.053674697876001</v>
      </c>
    </row>
    <row r="718" spans="1:9">
      <c r="A718" s="84">
        <v>66.401100732677406</v>
      </c>
      <c r="B718" s="84">
        <v>3.6889500407043001</v>
      </c>
      <c r="C718" s="84">
        <v>4</v>
      </c>
      <c r="I718" s="84">
        <v>19.320330619812001</v>
      </c>
    </row>
    <row r="719" spans="1:9">
      <c r="A719" s="84">
        <v>39.8286594512468</v>
      </c>
      <c r="B719" s="84">
        <v>2.2127033028470402</v>
      </c>
      <c r="C719" s="84">
        <v>4</v>
      </c>
      <c r="I719" s="84">
        <v>23.706840515136701</v>
      </c>
    </row>
    <row r="720" spans="1:9">
      <c r="A720" s="84">
        <v>108.71605262364599</v>
      </c>
      <c r="B720" s="84">
        <v>6.0397807013136697</v>
      </c>
      <c r="C720" s="84">
        <v>4</v>
      </c>
      <c r="I720" s="84">
        <v>21.114942550659201</v>
      </c>
    </row>
    <row r="721" spans="1:9">
      <c r="A721" s="84">
        <v>153.02756534424299</v>
      </c>
      <c r="B721" s="84">
        <v>8.5015314080134807</v>
      </c>
      <c r="C721" s="84">
        <v>4</v>
      </c>
      <c r="I721" s="84">
        <v>25.451057434081999</v>
      </c>
    </row>
    <row r="722" spans="1:9">
      <c r="A722" s="84">
        <v>58.9891815907432</v>
      </c>
      <c r="B722" s="84">
        <v>3.2771767550412898</v>
      </c>
      <c r="C722" s="84">
        <v>4</v>
      </c>
      <c r="I722" s="84">
        <v>33.084459304809599</v>
      </c>
    </row>
    <row r="723" spans="1:9">
      <c r="A723" s="84">
        <v>60.019991100576803</v>
      </c>
      <c r="B723" s="84">
        <v>3.33444395003204</v>
      </c>
      <c r="C723" s="84">
        <v>4</v>
      </c>
      <c r="I723" s="84">
        <v>18.860271453857401</v>
      </c>
    </row>
    <row r="724" spans="1:9">
      <c r="A724" s="84">
        <v>49.907841365574399</v>
      </c>
      <c r="B724" s="84">
        <v>2.77265785364302</v>
      </c>
      <c r="C724" s="84">
        <v>4</v>
      </c>
      <c r="I724" s="84">
        <v>15.5684928894043</v>
      </c>
    </row>
    <row r="725" spans="1:9">
      <c r="A725" s="84">
        <v>50.639124944615098</v>
      </c>
      <c r="B725" s="84">
        <v>2.8132847191452899</v>
      </c>
      <c r="C725" s="84">
        <v>4</v>
      </c>
      <c r="I725" s="84">
        <v>8.7242236137390101</v>
      </c>
    </row>
    <row r="726" spans="1:9">
      <c r="A726" s="84">
        <v>30.496070601272798</v>
      </c>
      <c r="B726" s="84">
        <v>1.6942261445151501</v>
      </c>
      <c r="C726" s="84">
        <v>4</v>
      </c>
      <c r="I726" s="84">
        <v>27.799530982971199</v>
      </c>
    </row>
    <row r="727" spans="1:9">
      <c r="A727" s="84">
        <v>91.658752926628395</v>
      </c>
      <c r="B727" s="84">
        <v>5.0921529403682397</v>
      </c>
      <c r="C727" s="84">
        <v>4</v>
      </c>
      <c r="I727" s="84">
        <v>27.5549926757813</v>
      </c>
    </row>
    <row r="728" spans="1:9">
      <c r="A728" s="84">
        <v>55.518691359681704</v>
      </c>
      <c r="B728" s="84">
        <v>3.08437174220454</v>
      </c>
      <c r="C728" s="84">
        <v>4</v>
      </c>
      <c r="I728" s="84">
        <v>18.271635055541999</v>
      </c>
    </row>
    <row r="729" spans="1:9">
      <c r="A729" s="84">
        <v>93.707428420594596</v>
      </c>
      <c r="B729" s="84">
        <v>5.2059682455885898</v>
      </c>
      <c r="C729" s="84">
        <v>4</v>
      </c>
      <c r="I729" s="84">
        <v>12.006512641906699</v>
      </c>
    </row>
    <row r="730" spans="1:9">
      <c r="A730" s="84">
        <v>40.139432454935402</v>
      </c>
      <c r="B730" s="84">
        <v>2.2299684697186302</v>
      </c>
      <c r="C730" s="84">
        <v>4</v>
      </c>
      <c r="I730" s="84">
        <v>13.5617685317993</v>
      </c>
    </row>
    <row r="731" spans="1:9">
      <c r="A731" s="84">
        <v>141.88263147116501</v>
      </c>
      <c r="B731" s="84">
        <v>2.3074681058199298</v>
      </c>
      <c r="C731" s="84">
        <v>4</v>
      </c>
      <c r="I731" s="84">
        <v>32.594629287719698</v>
      </c>
    </row>
    <row r="732" spans="1:9">
      <c r="A732" s="84">
        <v>159.42230570938301</v>
      </c>
      <c r="B732" s="84">
        <v>8.8567947616323792</v>
      </c>
      <c r="C732" s="84">
        <v>4</v>
      </c>
      <c r="I732" s="84">
        <v>31.702997207641602</v>
      </c>
    </row>
    <row r="733" spans="1:9">
      <c r="A733" s="84">
        <v>86.573603524405598</v>
      </c>
      <c r="B733" s="84">
        <v>4.8096446402447501</v>
      </c>
      <c r="C733" s="84">
        <v>4</v>
      </c>
      <c r="I733" s="84">
        <v>27.013168334960898</v>
      </c>
    </row>
    <row r="734" spans="1:9">
      <c r="A734" s="84">
        <v>35.451690936927498</v>
      </c>
      <c r="B734" s="84">
        <v>1.96953838538486</v>
      </c>
      <c r="C734" s="84">
        <v>4</v>
      </c>
      <c r="I734" s="84">
        <v>23.862262725830099</v>
      </c>
    </row>
    <row r="735" spans="1:9">
      <c r="A735" s="84">
        <v>111.62565658080401</v>
      </c>
      <c r="B735" s="84">
        <v>6.2014253656002198</v>
      </c>
      <c r="C735" s="84">
        <v>4</v>
      </c>
      <c r="I735" s="84">
        <v>23.231540679931602</v>
      </c>
    </row>
    <row r="736" spans="1:9">
      <c r="A736" s="84">
        <v>61.620349865528198</v>
      </c>
      <c r="B736" s="84">
        <v>3.4233527703071198</v>
      </c>
      <c r="C736" s="84">
        <v>4</v>
      </c>
      <c r="I736" s="84">
        <v>15.929359436035201</v>
      </c>
    </row>
    <row r="737" spans="1:9">
      <c r="A737" s="84">
        <v>45.3627568046034</v>
      </c>
      <c r="B737" s="84">
        <v>2.5201531558112999</v>
      </c>
      <c r="C737" s="84">
        <v>4</v>
      </c>
      <c r="I737" s="84">
        <v>46.531106948852504</v>
      </c>
    </row>
    <row r="738" spans="1:9">
      <c r="A738" s="84">
        <v>163.493200925016</v>
      </c>
      <c r="B738" s="84">
        <v>9.0829556069453101</v>
      </c>
      <c r="C738" s="84">
        <v>5</v>
      </c>
      <c r="I738" s="84">
        <v>15.7354736328125</v>
      </c>
    </row>
    <row r="739" spans="1:9">
      <c r="A739" s="84">
        <v>52.088807205651598</v>
      </c>
      <c r="B739" s="84">
        <v>2.8938226225362</v>
      </c>
      <c r="C739" s="84">
        <v>5</v>
      </c>
      <c r="I739" s="84">
        <v>10.822669506073</v>
      </c>
    </row>
    <row r="740" spans="1:9">
      <c r="A740" s="84">
        <v>49.149210333740001</v>
      </c>
      <c r="B740" s="84">
        <v>2.7305116852077802</v>
      </c>
      <c r="C740" s="84">
        <v>5</v>
      </c>
      <c r="I740" s="84">
        <v>36.984441757202198</v>
      </c>
    </row>
    <row r="741" spans="1:9">
      <c r="A741" s="84">
        <v>52.575243069577198</v>
      </c>
      <c r="B741" s="84">
        <v>2.92084683719873</v>
      </c>
      <c r="C741" s="84">
        <v>5</v>
      </c>
      <c r="I741" s="84">
        <v>13.5398244857788</v>
      </c>
    </row>
    <row r="742" spans="1:9">
      <c r="A742" s="84">
        <v>181.97965793093101</v>
      </c>
      <c r="B742" s="84">
        <v>10.1099809961628</v>
      </c>
      <c r="C742" s="84">
        <v>5</v>
      </c>
      <c r="I742" s="84">
        <v>7.1966958045959499</v>
      </c>
    </row>
    <row r="743" spans="1:9">
      <c r="A743" s="84">
        <v>395.83767847946802</v>
      </c>
      <c r="B743" s="84">
        <v>21.990982137748201</v>
      </c>
      <c r="C743" s="84">
        <v>5</v>
      </c>
      <c r="I743" s="84">
        <v>17.866482734680201</v>
      </c>
    </row>
    <row r="744" spans="1:9">
      <c r="A744" s="84">
        <v>38.612901658575701</v>
      </c>
      <c r="B744" s="84">
        <v>2.1451612032542</v>
      </c>
      <c r="C744" s="84">
        <v>5</v>
      </c>
      <c r="I744" s="84">
        <v>24.5863246917725</v>
      </c>
    </row>
    <row r="745" spans="1:9">
      <c r="A745" s="84">
        <v>145.20077077601701</v>
      </c>
      <c r="B745" s="84">
        <v>8.0667094875564906</v>
      </c>
      <c r="C745" s="84">
        <v>5</v>
      </c>
      <c r="I745" s="84">
        <v>10.1727638244629</v>
      </c>
    </row>
    <row r="746" spans="1:9">
      <c r="A746" s="84">
        <v>43.884968419459803</v>
      </c>
      <c r="B746" s="84">
        <v>2.4380538010811001</v>
      </c>
      <c r="C746" s="84">
        <v>5</v>
      </c>
      <c r="I746" s="84">
        <v>39.632570266723597</v>
      </c>
    </row>
    <row r="747" spans="1:9">
      <c r="A747" s="84">
        <v>36.6165154313614</v>
      </c>
      <c r="B747" s="84">
        <v>2.0342508572978502</v>
      </c>
      <c r="C747" s="84">
        <v>5</v>
      </c>
      <c r="I747" s="84">
        <v>15.4890289306641</v>
      </c>
    </row>
    <row r="748" spans="1:9">
      <c r="A748" s="84">
        <v>124.81537748559801</v>
      </c>
      <c r="B748" s="84">
        <v>6.9341876380887699</v>
      </c>
      <c r="C748" s="84">
        <v>5</v>
      </c>
      <c r="I748" s="84">
        <v>22.696559906005898</v>
      </c>
    </row>
    <row r="749" spans="1:9">
      <c r="A749" s="84">
        <v>120.70385360196001</v>
      </c>
      <c r="B749" s="84">
        <v>6.7057696445533299</v>
      </c>
      <c r="C749" s="84">
        <v>5</v>
      </c>
      <c r="I749" s="84">
        <v>22.178881645202601</v>
      </c>
    </row>
    <row r="750" spans="1:9">
      <c r="A750" s="84">
        <v>55.299261274282401</v>
      </c>
      <c r="B750" s="84">
        <v>3.0721811819045799</v>
      </c>
      <c r="C750" s="84">
        <v>5</v>
      </c>
      <c r="I750" s="84">
        <v>9.0777659416198695</v>
      </c>
    </row>
    <row r="751" spans="1:9">
      <c r="A751" s="84">
        <v>182.508973416185</v>
      </c>
      <c r="B751" s="84">
        <v>10.139387412010301</v>
      </c>
      <c r="C751" s="84">
        <v>5</v>
      </c>
      <c r="I751" s="84">
        <v>42.513753890991197</v>
      </c>
    </row>
    <row r="752" spans="1:9">
      <c r="A752" s="84">
        <v>100.390340548506</v>
      </c>
      <c r="B752" s="84">
        <v>5.5772411415836398</v>
      </c>
      <c r="C752" s="84">
        <v>5</v>
      </c>
      <c r="I752" s="84">
        <v>10.776075839996301</v>
      </c>
    </row>
    <row r="753" spans="1:9">
      <c r="A753" s="84">
        <v>61.741854191147603</v>
      </c>
      <c r="B753" s="84">
        <v>3.4301030106193098</v>
      </c>
      <c r="C753" s="84">
        <v>5</v>
      </c>
      <c r="I753" s="84">
        <v>29.331478118896499</v>
      </c>
    </row>
    <row r="754" spans="1:9">
      <c r="A754" s="84">
        <v>374.430005976838</v>
      </c>
      <c r="B754" s="84">
        <v>20.801666998713198</v>
      </c>
      <c r="C754" s="84">
        <v>5</v>
      </c>
      <c r="I754" s="84">
        <v>10.2321991920471</v>
      </c>
    </row>
    <row r="755" spans="1:9">
      <c r="A755" s="84">
        <v>39.119317182377003</v>
      </c>
      <c r="B755" s="84">
        <v>2.1732953990209398</v>
      </c>
      <c r="C755" s="84">
        <v>5</v>
      </c>
      <c r="I755" s="84">
        <v>13.8714027404785</v>
      </c>
    </row>
    <row r="756" spans="1:9">
      <c r="A756" s="84">
        <v>26.998906125076498</v>
      </c>
      <c r="B756" s="84">
        <v>1.4999392291709199</v>
      </c>
      <c r="C756" s="84">
        <v>5</v>
      </c>
      <c r="I756" s="84">
        <v>21.0155382156372</v>
      </c>
    </row>
    <row r="757" spans="1:9">
      <c r="A757" s="84">
        <v>92.841191347697404</v>
      </c>
      <c r="B757" s="84">
        <v>5.1578439637609597</v>
      </c>
      <c r="C757" s="84">
        <v>5</v>
      </c>
      <c r="I757" s="84">
        <v>35.073629379272496</v>
      </c>
    </row>
    <row r="758" spans="1:9">
      <c r="A758" s="84">
        <v>72.563503562860504</v>
      </c>
      <c r="B758" s="84">
        <v>4.0313057534922496</v>
      </c>
      <c r="C758" s="84">
        <v>5</v>
      </c>
      <c r="I758" s="84">
        <v>15.4622850418091</v>
      </c>
    </row>
    <row r="759" spans="1:9">
      <c r="A759" s="84">
        <v>47.5566206918541</v>
      </c>
      <c r="B759" s="84">
        <v>2.64203448288078</v>
      </c>
      <c r="C759" s="84">
        <v>5</v>
      </c>
      <c r="I759" s="84">
        <v>16.180698871612599</v>
      </c>
    </row>
    <row r="760" spans="1:9">
      <c r="A760" s="84">
        <v>296.94204617274301</v>
      </c>
      <c r="B760" s="84">
        <v>16.496780342930201</v>
      </c>
      <c r="C760" s="84">
        <v>5</v>
      </c>
      <c r="I760" s="84">
        <v>18.6116428375244</v>
      </c>
    </row>
    <row r="761" spans="1:9">
      <c r="A761" s="84">
        <v>83.604957333502497</v>
      </c>
      <c r="B761" s="84">
        <v>4.6447198518612502</v>
      </c>
      <c r="C761" s="84">
        <v>5</v>
      </c>
      <c r="I761" s="84">
        <v>47.806676864624002</v>
      </c>
    </row>
    <row r="762" spans="1:9">
      <c r="A762" s="84">
        <v>49.561117827808097</v>
      </c>
      <c r="B762" s="84">
        <v>2.7533954348782301</v>
      </c>
      <c r="C762" s="84">
        <v>5</v>
      </c>
      <c r="I762" s="84">
        <v>21.6306552886963</v>
      </c>
    </row>
    <row r="763" spans="1:9">
      <c r="A763" s="84">
        <v>65.844315941920598</v>
      </c>
      <c r="B763" s="84">
        <v>1.2637609605320499</v>
      </c>
      <c r="C763" s="84">
        <v>5</v>
      </c>
      <c r="I763" s="84">
        <v>13.888268470764199</v>
      </c>
    </row>
    <row r="764" spans="1:9">
      <c r="A764" s="84">
        <v>68.1650504261588</v>
      </c>
      <c r="B764" s="84">
        <v>3.7869472458977098</v>
      </c>
      <c r="C764" s="84">
        <v>5</v>
      </c>
      <c r="I764" s="84">
        <v>7.4389929771423304</v>
      </c>
    </row>
    <row r="765" spans="1:9">
      <c r="A765" s="84">
        <v>125.28946326549401</v>
      </c>
      <c r="B765" s="84">
        <v>6.9605257369718698</v>
      </c>
      <c r="C765" s="84">
        <v>5</v>
      </c>
      <c r="I765" s="84">
        <v>19.205461502075199</v>
      </c>
    </row>
    <row r="766" spans="1:9">
      <c r="A766" s="84">
        <v>205.05671359671001</v>
      </c>
      <c r="B766" s="84">
        <v>11.3920396442617</v>
      </c>
      <c r="C766" s="84">
        <v>5</v>
      </c>
      <c r="I766" s="84">
        <v>17.441418647766099</v>
      </c>
    </row>
    <row r="767" spans="1:9">
      <c r="A767" s="84">
        <v>121.967546327021</v>
      </c>
      <c r="B767" s="84">
        <v>6.77597479594559</v>
      </c>
      <c r="C767" s="84">
        <v>5</v>
      </c>
      <c r="I767" s="84">
        <v>29.461124420166001</v>
      </c>
    </row>
    <row r="768" spans="1:9">
      <c r="A768" s="84">
        <v>50.525361082858097</v>
      </c>
      <c r="B768" s="84">
        <v>2.8069645046032301</v>
      </c>
      <c r="C768" s="84">
        <v>5</v>
      </c>
      <c r="I768" s="84">
        <v>25.086142539977999</v>
      </c>
    </row>
    <row r="769" spans="1:9">
      <c r="A769" s="84">
        <v>146.52820064569801</v>
      </c>
      <c r="B769" s="84">
        <v>8.1404555914276902</v>
      </c>
      <c r="C769" s="84">
        <v>5</v>
      </c>
      <c r="I769" s="84">
        <v>22.746738433837901</v>
      </c>
    </row>
    <row r="770" spans="1:9">
      <c r="A770" s="84">
        <v>225.532493509631</v>
      </c>
      <c r="B770" s="84">
        <v>12.5295829727573</v>
      </c>
      <c r="C770" s="84">
        <v>5</v>
      </c>
      <c r="I770" s="84">
        <v>16.8537855148315</v>
      </c>
    </row>
    <row r="771" spans="1:9">
      <c r="A771" s="84">
        <v>160.82695348825001</v>
      </c>
      <c r="B771" s="84">
        <v>8.9348307493472205</v>
      </c>
      <c r="C771" s="84">
        <v>5</v>
      </c>
      <c r="I771" s="84">
        <v>12.044517517089799</v>
      </c>
    </row>
    <row r="772" spans="1:9">
      <c r="A772" s="84">
        <v>316.23977683398499</v>
      </c>
      <c r="B772" s="84">
        <v>17.568876490776901</v>
      </c>
      <c r="C772" s="84">
        <v>5</v>
      </c>
      <c r="I772" s="84">
        <v>38.545299530029297</v>
      </c>
    </row>
    <row r="773" spans="1:9">
      <c r="A773" s="84">
        <v>63.9054168817839</v>
      </c>
      <c r="B773" s="84">
        <v>3.5503009378768802</v>
      </c>
      <c r="C773" s="84">
        <v>5</v>
      </c>
      <c r="I773" s="84">
        <v>54.679594039916999</v>
      </c>
    </row>
    <row r="774" spans="1:9">
      <c r="A774" s="84">
        <v>80.762416385592999</v>
      </c>
      <c r="B774" s="84">
        <v>4.4868009103107198</v>
      </c>
      <c r="C774" s="84">
        <v>5</v>
      </c>
      <c r="I774" s="84">
        <v>13.019937992095899</v>
      </c>
    </row>
    <row r="775" spans="1:9">
      <c r="A775" s="84">
        <v>221.412527117493</v>
      </c>
      <c r="B775" s="84">
        <v>12.3006959509718</v>
      </c>
      <c r="C775" s="84">
        <v>5</v>
      </c>
      <c r="I775" s="84">
        <v>19.480262756347699</v>
      </c>
    </row>
    <row r="776" spans="1:9">
      <c r="A776" s="84">
        <v>156.584931261028</v>
      </c>
      <c r="B776" s="84">
        <v>8.6991628478348897</v>
      </c>
      <c r="C776" s="84">
        <v>5</v>
      </c>
      <c r="I776" s="84">
        <v>8.8621554374694806</v>
      </c>
    </row>
    <row r="777" spans="1:9">
      <c r="A777" s="84">
        <v>352.97106795595602</v>
      </c>
      <c r="B777" s="84">
        <v>19.6095037753309</v>
      </c>
      <c r="C777" s="84">
        <v>5</v>
      </c>
      <c r="I777" s="84">
        <v>22.087419509887699</v>
      </c>
    </row>
    <row r="778" spans="1:9">
      <c r="A778" s="84">
        <v>92.2323827721398</v>
      </c>
      <c r="B778" s="84">
        <v>5.1240212651188797</v>
      </c>
      <c r="C778" s="84">
        <v>5</v>
      </c>
      <c r="I778" s="84">
        <v>29.701947212219199</v>
      </c>
    </row>
    <row r="779" spans="1:9">
      <c r="A779" s="84">
        <v>58.144558964280598</v>
      </c>
      <c r="B779" s="84">
        <v>3.2302532757933702</v>
      </c>
      <c r="C779" s="84">
        <v>5</v>
      </c>
      <c r="I779" s="84">
        <v>32.300209045410199</v>
      </c>
    </row>
    <row r="780" spans="1:9">
      <c r="A780" s="84">
        <v>59.436934704805601</v>
      </c>
      <c r="B780" s="84">
        <v>3.3020519280447602</v>
      </c>
      <c r="C780" s="84">
        <v>5</v>
      </c>
      <c r="I780" s="84">
        <v>30.572388648986799</v>
      </c>
    </row>
    <row r="781" spans="1:9">
      <c r="A781" s="84">
        <v>56.924453062180902</v>
      </c>
      <c r="B781" s="84">
        <v>3.1624696145656102</v>
      </c>
      <c r="C781" s="84">
        <v>5</v>
      </c>
      <c r="I781" s="84">
        <v>15.662486076355</v>
      </c>
    </row>
    <row r="782" spans="1:9">
      <c r="A782" s="84">
        <v>124.492213900171</v>
      </c>
      <c r="B782" s="84">
        <v>6.9162341055650502</v>
      </c>
      <c r="C782" s="84">
        <v>5</v>
      </c>
      <c r="I782" s="84">
        <v>11.6721076965332</v>
      </c>
    </row>
    <row r="783" spans="1:9">
      <c r="A783" s="84">
        <v>42.873545951403401</v>
      </c>
      <c r="B783" s="84">
        <v>2.38186366396685</v>
      </c>
      <c r="C783" s="84">
        <v>5</v>
      </c>
      <c r="I783" s="84">
        <v>11.6104035377502</v>
      </c>
    </row>
    <row r="784" spans="1:9">
      <c r="A784" s="84">
        <v>54.2680744646715</v>
      </c>
      <c r="B784" s="84">
        <v>3.0148930258150801</v>
      </c>
      <c r="C784" s="84">
        <v>5</v>
      </c>
      <c r="I784" s="84">
        <v>18.9931173324585</v>
      </c>
    </row>
    <row r="785" spans="1:9">
      <c r="A785" s="84">
        <v>40.954790630910203</v>
      </c>
      <c r="B785" s="84">
        <v>2.2752661461616799</v>
      </c>
      <c r="C785" s="84">
        <v>5</v>
      </c>
      <c r="I785" s="84">
        <v>24.716993331909201</v>
      </c>
    </row>
    <row r="786" spans="1:9">
      <c r="A786" s="84">
        <v>42.476066832031897</v>
      </c>
      <c r="B786" s="84">
        <v>2.35978149066844</v>
      </c>
      <c r="C786" s="84">
        <v>5</v>
      </c>
      <c r="I786" s="84">
        <v>15.917070388793899</v>
      </c>
    </row>
    <row r="787" spans="1:9">
      <c r="A787" s="84">
        <v>235.91947829240101</v>
      </c>
      <c r="B787" s="84">
        <v>13.106637682911099</v>
      </c>
      <c r="C787" s="84">
        <v>5</v>
      </c>
      <c r="I787" s="84">
        <v>40.023658752441399</v>
      </c>
    </row>
    <row r="788" spans="1:9">
      <c r="A788" s="84">
        <v>125.32299065995799</v>
      </c>
      <c r="B788" s="84">
        <v>6.9623883699976403</v>
      </c>
      <c r="C788" s="84">
        <v>5</v>
      </c>
      <c r="I788" s="84">
        <v>13.589961528778099</v>
      </c>
    </row>
    <row r="789" spans="1:9">
      <c r="A789" s="84">
        <v>122.510638346101</v>
      </c>
      <c r="B789" s="84">
        <v>6.80614657478338</v>
      </c>
      <c r="C789" s="84">
        <v>5</v>
      </c>
      <c r="I789" s="84">
        <v>18.208954811096199</v>
      </c>
    </row>
    <row r="790" spans="1:9">
      <c r="A790" s="84">
        <v>112.92485250519999</v>
      </c>
      <c r="B790" s="84">
        <v>6.2736029169555403</v>
      </c>
      <c r="C790" s="84">
        <v>5</v>
      </c>
      <c r="I790" s="84">
        <v>15.8244228363037</v>
      </c>
    </row>
    <row r="791" spans="1:9">
      <c r="A791" s="84">
        <v>99.846302438981198</v>
      </c>
      <c r="B791" s="84">
        <v>5.5470168021656203</v>
      </c>
      <c r="C791" s="84">
        <v>5</v>
      </c>
      <c r="I791" s="84">
        <v>23.6533718109131</v>
      </c>
    </row>
    <row r="792" spans="1:9">
      <c r="A792" s="84">
        <v>42.090919925281</v>
      </c>
      <c r="B792" s="84">
        <v>2.3383844402933902</v>
      </c>
      <c r="C792" s="84">
        <v>5</v>
      </c>
      <c r="I792" s="84">
        <v>30.856680870056199</v>
      </c>
    </row>
    <row r="793" spans="1:9">
      <c r="A793" s="84">
        <v>94.544721033673795</v>
      </c>
      <c r="B793" s="84">
        <v>5.2524845018707698</v>
      </c>
      <c r="C793" s="84">
        <v>5</v>
      </c>
      <c r="I793" s="84">
        <v>42.733787536621101</v>
      </c>
    </row>
    <row r="794" spans="1:9">
      <c r="A794" s="84">
        <v>138.31992552380399</v>
      </c>
      <c r="B794" s="84">
        <v>7.6844403068779998</v>
      </c>
      <c r="C794" s="84">
        <v>5</v>
      </c>
      <c r="I794" s="84">
        <v>27.305952072143601</v>
      </c>
    </row>
    <row r="795" spans="1:9">
      <c r="A795" s="84">
        <v>224.18921266790699</v>
      </c>
      <c r="B795" s="84">
        <v>12.454956259328201</v>
      </c>
      <c r="C795" s="84">
        <v>5</v>
      </c>
      <c r="I795" s="84">
        <v>17.659655570983901</v>
      </c>
    </row>
    <row r="796" spans="1:9">
      <c r="A796" s="84">
        <v>269.73347802659799</v>
      </c>
      <c r="B796" s="84">
        <v>14.9851932236999</v>
      </c>
      <c r="C796" s="84">
        <v>5</v>
      </c>
      <c r="I796" s="84">
        <v>29.390377044677699</v>
      </c>
    </row>
    <row r="797" spans="1:9">
      <c r="A797" s="84">
        <v>39.7415750445968</v>
      </c>
      <c r="B797" s="84">
        <v>0.67717929031035295</v>
      </c>
      <c r="C797" s="84">
        <v>5</v>
      </c>
      <c r="I797" s="84">
        <v>28.274283409118699</v>
      </c>
    </row>
    <row r="798" spans="1:9">
      <c r="A798" s="84">
        <v>65.402944191108901</v>
      </c>
      <c r="B798" s="84">
        <v>3.6334968995060501</v>
      </c>
      <c r="C798" s="84">
        <v>5</v>
      </c>
      <c r="I798" s="84">
        <v>14.0153365135193</v>
      </c>
    </row>
    <row r="799" spans="1:9">
      <c r="A799" s="84">
        <v>233.22146172534099</v>
      </c>
      <c r="B799" s="84">
        <v>12.9567478736301</v>
      </c>
      <c r="C799" s="84">
        <v>5</v>
      </c>
      <c r="I799" s="84">
        <v>16.762577056884801</v>
      </c>
    </row>
    <row r="800" spans="1:9">
      <c r="A800" s="84">
        <v>162.97236839365999</v>
      </c>
      <c r="B800" s="84">
        <v>9.0540204663144301</v>
      </c>
      <c r="C800" s="84">
        <v>5</v>
      </c>
      <c r="I800" s="84">
        <v>30.752103805541999</v>
      </c>
    </row>
    <row r="801" spans="1:9">
      <c r="A801" s="84">
        <v>135.20438011541299</v>
      </c>
      <c r="B801" s="84">
        <v>7.5113544508562899</v>
      </c>
      <c r="C801" s="84">
        <v>5</v>
      </c>
      <c r="I801" s="84">
        <v>6.3865385055542001</v>
      </c>
    </row>
    <row r="802" spans="1:9">
      <c r="A802" s="84">
        <v>76.037252522814001</v>
      </c>
      <c r="B802" s="84">
        <v>4.2242918068230004</v>
      </c>
      <c r="C802" s="84">
        <v>5</v>
      </c>
      <c r="I802" s="84">
        <v>19.885951995849599</v>
      </c>
    </row>
    <row r="803" spans="1:9">
      <c r="A803" s="84">
        <v>76.126891529398307</v>
      </c>
      <c r="B803" s="84">
        <v>4.2292717516332399</v>
      </c>
      <c r="C803" s="84">
        <v>5</v>
      </c>
      <c r="I803" s="84">
        <v>17.014530181884801</v>
      </c>
    </row>
    <row r="804" spans="1:9">
      <c r="A804" s="84">
        <v>84.938027349997</v>
      </c>
      <c r="B804" s="84">
        <v>4.7187792972220501</v>
      </c>
      <c r="C804" s="84">
        <v>5</v>
      </c>
      <c r="I804" s="84">
        <v>19.260016441345201</v>
      </c>
    </row>
    <row r="805" spans="1:9">
      <c r="A805" s="84">
        <v>102.98204301247399</v>
      </c>
      <c r="B805" s="84">
        <v>5.7212246118040904</v>
      </c>
      <c r="C805" s="84">
        <v>5</v>
      </c>
      <c r="I805" s="84">
        <v>31.411964416503899</v>
      </c>
    </row>
    <row r="806" spans="1:9">
      <c r="A806" s="84">
        <v>61.376864702581102</v>
      </c>
      <c r="B806" s="84">
        <v>3.4098258168100601</v>
      </c>
      <c r="C806" s="84">
        <v>5</v>
      </c>
      <c r="I806" s="84">
        <v>24.1180324554443</v>
      </c>
    </row>
    <row r="807" spans="1:9">
      <c r="A807" s="84">
        <v>48.746094343388599</v>
      </c>
      <c r="B807" s="84">
        <v>2.7081163524104799</v>
      </c>
      <c r="C807" s="84">
        <v>5</v>
      </c>
      <c r="I807" s="84">
        <v>16.797974586486799</v>
      </c>
    </row>
    <row r="808" spans="1:9">
      <c r="A808" s="84">
        <v>168.727035241545</v>
      </c>
      <c r="B808" s="84">
        <v>9.3737241800858495</v>
      </c>
      <c r="C808" s="84">
        <v>5</v>
      </c>
      <c r="I808" s="84">
        <v>35.715864181518597</v>
      </c>
    </row>
    <row r="809" spans="1:9">
      <c r="A809" s="84">
        <v>35.450194076896999</v>
      </c>
      <c r="B809" s="84">
        <v>1.96945522649428</v>
      </c>
      <c r="C809" s="84">
        <v>5</v>
      </c>
      <c r="I809" s="84">
        <v>11.2797451019287</v>
      </c>
    </row>
    <row r="810" spans="1:9">
      <c r="A810" s="84">
        <v>139.901947598774</v>
      </c>
      <c r="B810" s="84">
        <v>7.7723304221541296</v>
      </c>
      <c r="C810" s="84">
        <v>5</v>
      </c>
      <c r="I810" s="84">
        <v>17.150947570800799</v>
      </c>
    </row>
    <row r="811" spans="1:9">
      <c r="A811" s="84">
        <v>150.00932039648501</v>
      </c>
      <c r="B811" s="84">
        <v>8.3338511331380793</v>
      </c>
      <c r="C811" s="84">
        <v>5</v>
      </c>
      <c r="I811" s="84">
        <v>28.0078945159912</v>
      </c>
    </row>
    <row r="812" spans="1:9">
      <c r="A812" s="84">
        <v>46.769582720746499</v>
      </c>
      <c r="B812" s="84">
        <v>2.5983101511525799</v>
      </c>
      <c r="C812" s="84">
        <v>5</v>
      </c>
      <c r="I812" s="84">
        <v>36.586982727050803</v>
      </c>
    </row>
    <row r="813" spans="1:9">
      <c r="A813" s="84">
        <v>74.7044683063462</v>
      </c>
      <c r="B813" s="84">
        <v>4.1502482392414599</v>
      </c>
      <c r="C813" s="84">
        <v>5</v>
      </c>
      <c r="I813" s="84">
        <v>9.8348295688629204</v>
      </c>
    </row>
    <row r="814" spans="1:9">
      <c r="A814" s="84">
        <v>52.224730877700999</v>
      </c>
      <c r="B814" s="84">
        <v>2.9013739376500598</v>
      </c>
      <c r="C814" s="84">
        <v>5</v>
      </c>
      <c r="I814" s="84">
        <v>16.018099784851099</v>
      </c>
    </row>
    <row r="815" spans="1:9">
      <c r="A815" s="84">
        <v>112.811901034792</v>
      </c>
      <c r="B815" s="84">
        <v>6.2673278352662098</v>
      </c>
      <c r="C815" s="84">
        <v>5</v>
      </c>
      <c r="I815" s="84">
        <v>18.459245681762699</v>
      </c>
    </row>
    <row r="816" spans="1:9">
      <c r="A816" s="84">
        <v>101.62117740114201</v>
      </c>
      <c r="B816" s="84">
        <v>5.6456209667301396</v>
      </c>
      <c r="C816" s="84">
        <v>5</v>
      </c>
      <c r="I816" s="84">
        <v>32.941623687744098</v>
      </c>
    </row>
    <row r="817" spans="1:9">
      <c r="A817" s="84">
        <v>66.921864900499301</v>
      </c>
      <c r="B817" s="84">
        <v>3.7178813833610702</v>
      </c>
      <c r="C817" s="84">
        <v>5</v>
      </c>
      <c r="I817" s="84">
        <v>21.3426961898804</v>
      </c>
    </row>
    <row r="818" spans="1:9">
      <c r="A818" s="84">
        <v>70.085722975265099</v>
      </c>
      <c r="B818" s="84">
        <v>3.8936512764036202</v>
      </c>
      <c r="C818" s="84">
        <v>5</v>
      </c>
      <c r="I818" s="84">
        <v>50.206216812133803</v>
      </c>
    </row>
    <row r="819" spans="1:9">
      <c r="A819" s="84">
        <v>130.26295078838999</v>
      </c>
      <c r="B819" s="84">
        <v>7.2368305993549997</v>
      </c>
      <c r="C819" s="84">
        <v>5</v>
      </c>
      <c r="I819" s="84">
        <v>18.4739332199097</v>
      </c>
    </row>
    <row r="820" spans="1:9">
      <c r="A820" s="84">
        <v>86.914445415485503</v>
      </c>
      <c r="B820" s="84">
        <v>4.8285803008603096</v>
      </c>
      <c r="C820" s="84">
        <v>5</v>
      </c>
      <c r="I820" s="84">
        <v>16.5344123840332</v>
      </c>
    </row>
    <row r="821" spans="1:9">
      <c r="A821" s="84">
        <v>57.307677468595102</v>
      </c>
      <c r="B821" s="84">
        <v>3.1837598593663898</v>
      </c>
      <c r="C821" s="84">
        <v>5</v>
      </c>
      <c r="I821" s="84">
        <v>11.032826423645</v>
      </c>
    </row>
    <row r="822" spans="1:9">
      <c r="A822" s="84">
        <v>98.907674375251801</v>
      </c>
      <c r="B822" s="84">
        <v>5.4948707986251</v>
      </c>
      <c r="C822" s="84">
        <v>5</v>
      </c>
      <c r="I822" s="84">
        <v>33.089717864990199</v>
      </c>
    </row>
    <row r="823" spans="1:9">
      <c r="A823" s="84">
        <v>113.992111532653</v>
      </c>
      <c r="B823" s="84">
        <v>6.3328950851474097</v>
      </c>
      <c r="C823" s="84">
        <v>5</v>
      </c>
      <c r="I823" s="84">
        <v>18.6769666671753</v>
      </c>
    </row>
    <row r="824" spans="1:9">
      <c r="A824" s="84">
        <v>41.053306633310001</v>
      </c>
      <c r="B824" s="84">
        <v>2.2807392574061098</v>
      </c>
      <c r="C824" s="84">
        <v>5</v>
      </c>
      <c r="I824" s="84">
        <v>9.7821931838989293</v>
      </c>
    </row>
    <row r="825" spans="1:9">
      <c r="A825" s="84">
        <v>44.012844512144099</v>
      </c>
      <c r="B825" s="84">
        <v>2.4451580284524499</v>
      </c>
      <c r="C825" s="84">
        <v>5</v>
      </c>
      <c r="I825" s="84">
        <v>22.069470405578599</v>
      </c>
    </row>
    <row r="826" spans="1:9">
      <c r="A826" s="84">
        <v>226.09314633314199</v>
      </c>
      <c r="B826" s="84">
        <v>12.560730351841199</v>
      </c>
      <c r="C826" s="84">
        <v>5</v>
      </c>
      <c r="I826" s="84">
        <v>20.785462379455598</v>
      </c>
    </row>
    <row r="827" spans="1:9">
      <c r="A827" s="84">
        <v>99.882296996703502</v>
      </c>
      <c r="B827" s="84">
        <v>5.5490164998168598</v>
      </c>
      <c r="C827" s="84">
        <v>5</v>
      </c>
      <c r="I827" s="84">
        <v>10.3529334068298</v>
      </c>
    </row>
    <row r="828" spans="1:9">
      <c r="A828" s="84">
        <v>99.181976411032196</v>
      </c>
      <c r="B828" s="84">
        <v>5.5101098006129003</v>
      </c>
      <c r="C828" s="84">
        <v>5</v>
      </c>
      <c r="I828" s="84">
        <v>29.942338943481399</v>
      </c>
    </row>
    <row r="829" spans="1:9">
      <c r="A829" s="84">
        <v>53.335821323935697</v>
      </c>
      <c r="B829" s="84">
        <v>2.9631011846630999</v>
      </c>
      <c r="C829" s="84">
        <v>5</v>
      </c>
      <c r="I829" s="84">
        <v>18.205657005310101</v>
      </c>
    </row>
    <row r="830" spans="1:9">
      <c r="A830" s="84">
        <v>381.26529629400699</v>
      </c>
      <c r="B830" s="84">
        <v>21.181405349666999</v>
      </c>
      <c r="C830" s="84">
        <v>5</v>
      </c>
      <c r="I830" s="84">
        <v>10.9132723808289</v>
      </c>
    </row>
    <row r="831" spans="1:9">
      <c r="A831" s="84">
        <v>114.029297275193</v>
      </c>
      <c r="B831" s="84">
        <v>6.3349609597329604</v>
      </c>
      <c r="C831" s="84">
        <v>5</v>
      </c>
      <c r="I831" s="84">
        <v>20.551315307617202</v>
      </c>
    </row>
    <row r="832" spans="1:9">
      <c r="A832" s="84">
        <v>102.78900375722699</v>
      </c>
      <c r="B832" s="84">
        <v>5.7105002087348096</v>
      </c>
      <c r="C832" s="84">
        <v>5</v>
      </c>
      <c r="I832" s="84">
        <v>22.28053855896</v>
      </c>
    </row>
    <row r="833" spans="1:9">
      <c r="A833" s="84">
        <v>221.82428069350399</v>
      </c>
      <c r="B833" s="84">
        <v>12.3235711496391</v>
      </c>
      <c r="C833" s="84">
        <v>5</v>
      </c>
      <c r="I833" s="84">
        <v>29.025861740112301</v>
      </c>
    </row>
    <row r="834" spans="1:9">
      <c r="A834" s="84">
        <v>63.765402727684901</v>
      </c>
      <c r="B834" s="84">
        <v>3.5425223737602698</v>
      </c>
      <c r="C834" s="84">
        <v>5</v>
      </c>
    </row>
    <row r="835" spans="1:9">
      <c r="A835" s="84">
        <v>264.11013556038301</v>
      </c>
      <c r="B835" s="84">
        <v>14.6727853089101</v>
      </c>
      <c r="C835" s="84">
        <v>5</v>
      </c>
    </row>
    <row r="836" spans="1:9">
      <c r="A836" s="84">
        <v>40.923658498435103</v>
      </c>
      <c r="B836" s="84">
        <v>2.2735365832463899</v>
      </c>
      <c r="C836" s="84">
        <v>5</v>
      </c>
    </row>
    <row r="837" spans="1:9">
      <c r="A837" s="84">
        <v>44.192128727394703</v>
      </c>
      <c r="B837" s="84">
        <v>2.4551182626330399</v>
      </c>
      <c r="C837" s="84">
        <v>5</v>
      </c>
    </row>
    <row r="838" spans="1:9">
      <c r="A838" s="84">
        <v>246.755313170779</v>
      </c>
      <c r="B838" s="84">
        <v>13.708628509487699</v>
      </c>
      <c r="C838" s="84">
        <v>5</v>
      </c>
    </row>
    <row r="839" spans="1:9">
      <c r="A839" s="84">
        <v>227.57847438078699</v>
      </c>
      <c r="B839" s="84">
        <v>12.6432485767104</v>
      </c>
      <c r="C839" s="84">
        <v>5</v>
      </c>
    </row>
    <row r="840" spans="1:9">
      <c r="A840" s="84">
        <v>151.98900997827499</v>
      </c>
      <c r="B840" s="84">
        <v>8.4438338876819508</v>
      </c>
      <c r="C840" s="84">
        <v>5</v>
      </c>
    </row>
    <row r="841" spans="1:9">
      <c r="A841" s="84">
        <v>2163.7987574096701</v>
      </c>
      <c r="B841" s="84">
        <v>120.211042078315</v>
      </c>
      <c r="C841" s="84">
        <v>5</v>
      </c>
    </row>
    <row r="842" spans="1:9">
      <c r="A842" s="84">
        <v>47.408612121900603</v>
      </c>
      <c r="B842" s="84">
        <v>2.6338117845500402</v>
      </c>
      <c r="C842" s="84">
        <v>5</v>
      </c>
    </row>
    <row r="843" spans="1:9">
      <c r="A843" s="84">
        <v>35.694265488444898</v>
      </c>
      <c r="B843" s="84">
        <v>1.9830147493580501</v>
      </c>
      <c r="C843" s="84">
        <v>5</v>
      </c>
    </row>
    <row r="844" spans="1:9">
      <c r="A844" s="84">
        <v>112.376646406624</v>
      </c>
      <c r="B844" s="84">
        <v>6.2431470225902297</v>
      </c>
      <c r="C844" s="84">
        <v>5</v>
      </c>
    </row>
    <row r="845" spans="1:9">
      <c r="A845" s="84">
        <v>72.566157261143402</v>
      </c>
      <c r="B845" s="84">
        <v>4.0314531811746299</v>
      </c>
      <c r="C845" s="84">
        <v>5</v>
      </c>
    </row>
    <row r="846" spans="1:9">
      <c r="A846" s="84">
        <v>50.688532471299297</v>
      </c>
      <c r="B846" s="84">
        <v>2.8160295817388499</v>
      </c>
      <c r="C846" s="84">
        <v>5</v>
      </c>
    </row>
    <row r="847" spans="1:9">
      <c r="A847" s="84">
        <v>93.995674461579497</v>
      </c>
      <c r="B847" s="84">
        <v>5.22198191453219</v>
      </c>
      <c r="C847" s="84">
        <v>5</v>
      </c>
    </row>
    <row r="848" spans="1:9">
      <c r="A848" s="84">
        <v>94.938404326822194</v>
      </c>
      <c r="B848" s="84">
        <v>5.2743557959345697</v>
      </c>
      <c r="C848" s="84">
        <v>5</v>
      </c>
    </row>
    <row r="849" spans="1:3">
      <c r="A849" s="84">
        <v>112.854850278995</v>
      </c>
      <c r="B849" s="84">
        <v>6.2697139043886203</v>
      </c>
      <c r="C849" s="84">
        <v>5</v>
      </c>
    </row>
    <row r="850" spans="1:3">
      <c r="A850" s="84">
        <v>96.047105344546694</v>
      </c>
      <c r="B850" s="84">
        <v>5.3359502969192603</v>
      </c>
      <c r="C850" s="84">
        <v>5</v>
      </c>
    </row>
    <row r="851" spans="1:3">
      <c r="A851" s="84">
        <v>45.217196629541498</v>
      </c>
      <c r="B851" s="84">
        <v>2.5120664794189702</v>
      </c>
      <c r="C851" s="84">
        <v>5</v>
      </c>
    </row>
    <row r="852" spans="1:3">
      <c r="A852" s="84">
        <v>218.73432077536</v>
      </c>
      <c r="B852" s="84">
        <v>12.1519067097422</v>
      </c>
      <c r="C852" s="84">
        <v>5</v>
      </c>
    </row>
    <row r="853" spans="1:3">
      <c r="A853" s="84">
        <v>192.70002937822301</v>
      </c>
      <c r="B853" s="84">
        <v>10.7055571876791</v>
      </c>
      <c r="C853" s="84">
        <v>5</v>
      </c>
    </row>
    <row r="854" spans="1:3">
      <c r="A854" s="84">
        <v>98.110365298618305</v>
      </c>
      <c r="B854" s="84">
        <v>5.45057584992324</v>
      </c>
      <c r="C854" s="84">
        <v>5</v>
      </c>
    </row>
    <row r="855" spans="1:3">
      <c r="A855" s="84">
        <v>261.57730438198701</v>
      </c>
      <c r="B855" s="84">
        <v>14.5320724656659</v>
      </c>
      <c r="C855" s="84">
        <v>5</v>
      </c>
    </row>
    <row r="856" spans="1:3">
      <c r="A856" s="84">
        <v>43.903430041564498</v>
      </c>
      <c r="B856" s="84">
        <v>2.4390794467535799</v>
      </c>
      <c r="C856" s="84">
        <v>5</v>
      </c>
    </row>
    <row r="857" spans="1:3">
      <c r="A857" s="84">
        <v>50.408859110706501</v>
      </c>
      <c r="B857" s="84">
        <v>2.8004921728170298</v>
      </c>
      <c r="C857" s="84">
        <v>5</v>
      </c>
    </row>
    <row r="858" spans="1:3">
      <c r="A858" s="84">
        <v>112.337839934256</v>
      </c>
      <c r="B858" s="84">
        <v>6.2409911074586804</v>
      </c>
      <c r="C858" s="84">
        <v>5</v>
      </c>
    </row>
    <row r="859" spans="1:3">
      <c r="A859" s="84">
        <v>305.47933200705199</v>
      </c>
      <c r="B859" s="84">
        <v>16.971074000391798</v>
      </c>
      <c r="C859" s="84">
        <v>5</v>
      </c>
    </row>
    <row r="860" spans="1:3">
      <c r="A860" s="84">
        <v>148.329914749095</v>
      </c>
      <c r="B860" s="84">
        <v>8.2405508193941497</v>
      </c>
      <c r="C860" s="84">
        <v>5</v>
      </c>
    </row>
    <row r="861" spans="1:3">
      <c r="A861" s="84">
        <v>97.883631008319597</v>
      </c>
      <c r="B861" s="84">
        <v>5.4379795004622</v>
      </c>
      <c r="C861" s="84">
        <v>5</v>
      </c>
    </row>
    <row r="862" spans="1:3">
      <c r="A862" s="84">
        <v>128.28697368840099</v>
      </c>
      <c r="B862" s="84">
        <v>7.1270540938000702</v>
      </c>
      <c r="C862" s="84">
        <v>5</v>
      </c>
    </row>
    <row r="863" spans="1:3">
      <c r="A863" s="84">
        <v>101.21594060857301</v>
      </c>
      <c r="B863" s="84">
        <v>5.6231078115874098</v>
      </c>
      <c r="C863" s="84">
        <v>5</v>
      </c>
    </row>
    <row r="864" spans="1:3">
      <c r="A864" s="84">
        <v>131.13935135315199</v>
      </c>
      <c r="B864" s="84">
        <v>7.2855195196195304</v>
      </c>
      <c r="C864" s="84">
        <v>5</v>
      </c>
    </row>
    <row r="865" spans="1:3">
      <c r="A865" s="84">
        <v>127.98590581050701</v>
      </c>
      <c r="B865" s="84">
        <v>2.3591215259671099</v>
      </c>
      <c r="C865" s="84">
        <v>5</v>
      </c>
    </row>
    <row r="866" spans="1:3">
      <c r="A866" s="84">
        <v>56.183883667663899</v>
      </c>
      <c r="B866" s="84">
        <v>3.12132687042577</v>
      </c>
      <c r="C866" s="84">
        <v>5</v>
      </c>
    </row>
    <row r="867" spans="1:3">
      <c r="A867" s="84">
        <v>130.192394715246</v>
      </c>
      <c r="B867" s="84">
        <v>7.2329108175136803</v>
      </c>
      <c r="C867" s="84">
        <v>5</v>
      </c>
    </row>
    <row r="868" spans="1:3">
      <c r="A868" s="84">
        <v>44.4515790569004</v>
      </c>
      <c r="B868" s="84">
        <v>2.4695321698277999</v>
      </c>
      <c r="C868" s="84">
        <v>5</v>
      </c>
    </row>
    <row r="869" spans="1:3">
      <c r="A869" s="84">
        <v>61.007312401848402</v>
      </c>
      <c r="B869" s="84">
        <v>3.3892951334360202</v>
      </c>
      <c r="C869" s="84">
        <v>5</v>
      </c>
    </row>
    <row r="870" spans="1:3">
      <c r="A870" s="84">
        <v>36.223665186768002</v>
      </c>
      <c r="B870" s="84">
        <v>2.0124258437093299</v>
      </c>
      <c r="C870" s="84">
        <v>5</v>
      </c>
    </row>
    <row r="871" spans="1:3">
      <c r="A871" s="84">
        <v>65.939410190060897</v>
      </c>
      <c r="B871" s="84">
        <v>3.6633005661145002</v>
      </c>
      <c r="C871" s="84">
        <v>5</v>
      </c>
    </row>
    <row r="872" spans="1:3">
      <c r="A872" s="84">
        <v>113.98429586535001</v>
      </c>
      <c r="B872" s="84">
        <v>6.3324608814083501</v>
      </c>
      <c r="C872" s="84">
        <v>5</v>
      </c>
    </row>
    <row r="873" spans="1:3">
      <c r="A873" s="84">
        <v>131.51473059015501</v>
      </c>
      <c r="B873" s="84">
        <v>7.3063739216752701</v>
      </c>
      <c r="C873" s="84">
        <v>5</v>
      </c>
    </row>
    <row r="874" spans="1:3">
      <c r="A874" s="84">
        <v>279.32090836590498</v>
      </c>
      <c r="B874" s="84">
        <v>15.5178282425503</v>
      </c>
      <c r="C874" s="84">
        <v>5</v>
      </c>
    </row>
    <row r="875" spans="1:3">
      <c r="A875" s="84">
        <v>45.534426529116402</v>
      </c>
      <c r="B875" s="84">
        <v>2.5296903627286902</v>
      </c>
      <c r="C875" s="84">
        <v>5</v>
      </c>
    </row>
    <row r="876" spans="1:3">
      <c r="A876" s="84">
        <v>38.418853022837702</v>
      </c>
      <c r="B876" s="84">
        <v>2.1343807234909802</v>
      </c>
      <c r="C876" s="84">
        <v>5</v>
      </c>
    </row>
    <row r="877" spans="1:3">
      <c r="A877" s="84">
        <v>241.86545344987701</v>
      </c>
      <c r="B877" s="84">
        <v>13.436969636104299</v>
      </c>
      <c r="C877" s="84">
        <v>5</v>
      </c>
    </row>
    <row r="878" spans="1:3">
      <c r="A878" s="84">
        <v>257.65675548945501</v>
      </c>
      <c r="B878" s="84">
        <v>14.3142641938586</v>
      </c>
      <c r="C878" s="84">
        <v>5</v>
      </c>
    </row>
    <row r="879" spans="1:3">
      <c r="A879" s="84">
        <v>232.60883274175899</v>
      </c>
      <c r="B879" s="84">
        <v>12.922712930097701</v>
      </c>
      <c r="C879" s="84">
        <v>5</v>
      </c>
    </row>
    <row r="880" spans="1:3">
      <c r="A880" s="84">
        <v>81.429908371426393</v>
      </c>
      <c r="B880" s="84">
        <v>4.5238837984125801</v>
      </c>
      <c r="C880" s="84">
        <v>5</v>
      </c>
    </row>
    <row r="881" spans="1:3">
      <c r="A881" s="84">
        <v>35.118770964775401</v>
      </c>
      <c r="B881" s="84">
        <v>1.9510428313764101</v>
      </c>
      <c r="C881" s="84">
        <v>5</v>
      </c>
    </row>
    <row r="882" spans="1:3">
      <c r="A882" s="84">
        <v>39.581976649579403</v>
      </c>
      <c r="B882" s="84">
        <v>2.1989987027544098</v>
      </c>
      <c r="C882" s="84">
        <v>5</v>
      </c>
    </row>
    <row r="883" spans="1:3">
      <c r="A883" s="84">
        <v>36.2522816987128</v>
      </c>
      <c r="B883" s="84">
        <v>2.0140156499284898</v>
      </c>
      <c r="C883" s="84">
        <v>5</v>
      </c>
    </row>
    <row r="884" spans="1:3">
      <c r="A884" s="84">
        <v>67.609028980798598</v>
      </c>
      <c r="B884" s="84">
        <v>3.7560571655999202</v>
      </c>
      <c r="C884" s="84">
        <v>5</v>
      </c>
    </row>
    <row r="885" spans="1:3">
      <c r="A885" s="84">
        <v>462.62618548422699</v>
      </c>
      <c r="B885" s="84">
        <v>25.701454749123702</v>
      </c>
      <c r="C885" s="84">
        <v>5</v>
      </c>
    </row>
    <row r="886" spans="1:3">
      <c r="A886" s="84">
        <v>89.192390146777797</v>
      </c>
      <c r="B886" s="84">
        <v>4.9551327859320997</v>
      </c>
      <c r="C886" s="84">
        <v>5</v>
      </c>
    </row>
    <row r="887" spans="1:3">
      <c r="A887" s="84">
        <v>45.021257505831201</v>
      </c>
      <c r="B887" s="84">
        <v>2.5011809725461802</v>
      </c>
      <c r="C887" s="84">
        <v>5</v>
      </c>
    </row>
    <row r="888" spans="1:3">
      <c r="A888" s="84">
        <v>63.433940814096601</v>
      </c>
      <c r="B888" s="84">
        <v>3.52410782300537</v>
      </c>
      <c r="C888" s="84">
        <v>5</v>
      </c>
    </row>
    <row r="889" spans="1:3">
      <c r="A889" s="84">
        <v>154.49788972329901</v>
      </c>
      <c r="B889" s="84">
        <v>8.5832160957388393</v>
      </c>
      <c r="C889" s="84">
        <v>5</v>
      </c>
    </row>
    <row r="890" spans="1:3">
      <c r="A890" s="84">
        <v>38.053092527883301</v>
      </c>
      <c r="B890" s="84">
        <v>2.11406069599352</v>
      </c>
      <c r="C890" s="84">
        <v>5</v>
      </c>
    </row>
    <row r="891" spans="1:3">
      <c r="A891" s="84">
        <v>228.850657026215</v>
      </c>
      <c r="B891" s="84">
        <v>12.713925390345301</v>
      </c>
      <c r="C891" s="84">
        <v>5</v>
      </c>
    </row>
    <row r="892" spans="1:3">
      <c r="A892" s="84">
        <v>40.124742413506297</v>
      </c>
      <c r="B892" s="84">
        <v>2.2291523563058999</v>
      </c>
      <c r="C892" s="84">
        <v>5</v>
      </c>
    </row>
    <row r="893" spans="1:3">
      <c r="A893" s="84">
        <v>32.746242989074702</v>
      </c>
      <c r="B893" s="84">
        <v>1.8192357216152599</v>
      </c>
      <c r="C893" s="84">
        <v>5</v>
      </c>
    </row>
    <row r="894" spans="1:3">
      <c r="A894" s="84">
        <v>89.046187579946405</v>
      </c>
      <c r="B894" s="84">
        <v>4.94701042110814</v>
      </c>
      <c r="C894" s="84">
        <v>5</v>
      </c>
    </row>
    <row r="895" spans="1:3">
      <c r="A895" s="84">
        <v>64.177539074064697</v>
      </c>
      <c r="B895" s="84">
        <v>3.56541883744804</v>
      </c>
      <c r="C895" s="84">
        <v>5</v>
      </c>
    </row>
    <row r="896" spans="1:3">
      <c r="A896" s="84">
        <v>58.216704341258698</v>
      </c>
      <c r="B896" s="84">
        <v>3.2342613522921502</v>
      </c>
      <c r="C896" s="84">
        <v>5</v>
      </c>
    </row>
    <row r="897" spans="1:3">
      <c r="A897" s="84">
        <v>298.59265954085998</v>
      </c>
      <c r="B897" s="84">
        <v>16.588481085603298</v>
      </c>
      <c r="C897" s="84">
        <v>5</v>
      </c>
    </row>
    <row r="898" spans="1:3">
      <c r="A898" s="84">
        <v>144.49805089714499</v>
      </c>
      <c r="B898" s="84">
        <v>8.02766949428581</v>
      </c>
      <c r="C898" s="84">
        <v>5</v>
      </c>
    </row>
    <row r="899" spans="1:3">
      <c r="A899" s="84">
        <v>65.737357243781005</v>
      </c>
      <c r="B899" s="84">
        <v>3.6520754024322799</v>
      </c>
      <c r="C899" s="84">
        <v>5</v>
      </c>
    </row>
    <row r="900" spans="1:3">
      <c r="A900" s="84">
        <v>38.008492104122503</v>
      </c>
      <c r="B900" s="84">
        <v>2.1115828946734698</v>
      </c>
      <c r="C900" s="84">
        <v>5</v>
      </c>
    </row>
    <row r="901" spans="1:3">
      <c r="A901" s="84">
        <v>260.75537709487799</v>
      </c>
      <c r="B901" s="84">
        <v>14.486409838604301</v>
      </c>
      <c r="C901" s="84">
        <v>5</v>
      </c>
    </row>
    <row r="902" spans="1:3">
      <c r="A902" s="84">
        <v>61.538150962970001</v>
      </c>
      <c r="B902" s="84">
        <v>1.3693499486082901</v>
      </c>
      <c r="C902" s="84">
        <v>5</v>
      </c>
    </row>
    <row r="903" spans="1:3">
      <c r="A903" s="84">
        <v>67.068074254049804</v>
      </c>
      <c r="B903" s="84">
        <v>3.72600412522499</v>
      </c>
      <c r="C903" s="84">
        <v>5</v>
      </c>
    </row>
    <row r="904" spans="1:3">
      <c r="A904" s="84">
        <v>104.487139055092</v>
      </c>
      <c r="B904" s="84">
        <v>5.8048410586162396</v>
      </c>
      <c r="C904" s="84">
        <v>5</v>
      </c>
    </row>
    <row r="905" spans="1:3">
      <c r="A905" s="84">
        <v>71.082280184086301</v>
      </c>
      <c r="B905" s="84">
        <v>3.9490155657825698</v>
      </c>
      <c r="C905" s="84">
        <v>5</v>
      </c>
    </row>
    <row r="906" spans="1:3">
      <c r="A906" s="84">
        <v>109.392619466287</v>
      </c>
      <c r="B906" s="84">
        <v>6.07736774812708</v>
      </c>
      <c r="C906" s="84">
        <v>5</v>
      </c>
    </row>
    <row r="907" spans="1:3">
      <c r="A907" s="84">
        <v>56.412523225157202</v>
      </c>
      <c r="B907" s="84">
        <v>3.1340290680642902</v>
      </c>
      <c r="C907" s="84">
        <v>5</v>
      </c>
    </row>
    <row r="908" spans="1:3">
      <c r="A908" s="84">
        <v>63.408438344083301</v>
      </c>
      <c r="B908" s="84">
        <v>3.5226910191157401</v>
      </c>
      <c r="C908" s="84">
        <v>5</v>
      </c>
    </row>
    <row r="909" spans="1:3">
      <c r="A909" s="84">
        <v>78.365369229753099</v>
      </c>
      <c r="B909" s="84">
        <v>4.3536316238751702</v>
      </c>
      <c r="C909" s="84">
        <v>5</v>
      </c>
    </row>
    <row r="910" spans="1:3">
      <c r="A910" s="84">
        <v>138.49470683837299</v>
      </c>
      <c r="B910" s="84">
        <v>7.69415037990961</v>
      </c>
      <c r="C910" s="84">
        <v>5</v>
      </c>
    </row>
    <row r="911" spans="1:3">
      <c r="A911" s="84">
        <v>43.909767677963202</v>
      </c>
      <c r="B911" s="84">
        <v>2.4394315376646198</v>
      </c>
      <c r="C911" s="84">
        <v>5</v>
      </c>
    </row>
    <row r="912" spans="1:3">
      <c r="A912" s="84">
        <v>301.267775714685</v>
      </c>
      <c r="B912" s="84">
        <v>16.737098650815799</v>
      </c>
      <c r="C912" s="84">
        <v>5</v>
      </c>
    </row>
    <row r="913" spans="1:3">
      <c r="A913" s="84">
        <v>197.933169270495</v>
      </c>
      <c r="B913" s="84">
        <v>10.9962871816942</v>
      </c>
      <c r="C913" s="84">
        <v>5</v>
      </c>
    </row>
    <row r="914" spans="1:3">
      <c r="A914" s="84">
        <v>164.526117782222</v>
      </c>
      <c r="B914" s="84">
        <v>9.14033987679014</v>
      </c>
      <c r="C914" s="84">
        <v>5</v>
      </c>
    </row>
    <row r="915" spans="1:3">
      <c r="A915" s="84">
        <v>73.232100904302698</v>
      </c>
      <c r="B915" s="84">
        <v>4.0684500502390399</v>
      </c>
      <c r="C915" s="84">
        <v>5</v>
      </c>
    </row>
    <row r="916" spans="1:3">
      <c r="A916" s="84">
        <v>37.898950206231603</v>
      </c>
      <c r="B916" s="84">
        <v>2.1054972336795301</v>
      </c>
      <c r="C916" s="84">
        <v>5</v>
      </c>
    </row>
    <row r="917" spans="1:3">
      <c r="A917" s="84">
        <v>185.25242507420799</v>
      </c>
      <c r="B917" s="84">
        <v>10.2918013930116</v>
      </c>
      <c r="C917" s="84">
        <v>5</v>
      </c>
    </row>
    <row r="918" spans="1:3">
      <c r="A918" s="84">
        <v>75.908236689748193</v>
      </c>
      <c r="B918" s="84">
        <v>4.21712426054156</v>
      </c>
      <c r="C918" s="84">
        <v>6</v>
      </c>
    </row>
    <row r="919" spans="1:3">
      <c r="A919" s="84">
        <v>159.48075473631999</v>
      </c>
      <c r="B919" s="84">
        <v>8.8600419297955497</v>
      </c>
      <c r="C919" s="84">
        <v>6</v>
      </c>
    </row>
    <row r="920" spans="1:3">
      <c r="A920" s="84">
        <v>133.264551462784</v>
      </c>
      <c r="B920" s="84">
        <v>7.4035861923768698</v>
      </c>
      <c r="C920" s="84">
        <v>6</v>
      </c>
    </row>
    <row r="921" spans="1:3">
      <c r="A921" s="84">
        <v>102.755843154986</v>
      </c>
      <c r="B921" s="84">
        <v>5.7086579530547796</v>
      </c>
      <c r="C921" s="84">
        <v>6</v>
      </c>
    </row>
    <row r="922" spans="1:3">
      <c r="A922" s="84">
        <v>89.739235233086802</v>
      </c>
      <c r="B922" s="84">
        <v>4.9855130685048303</v>
      </c>
      <c r="C922" s="84">
        <v>6</v>
      </c>
    </row>
    <row r="923" spans="1:3">
      <c r="A923" s="84">
        <v>41.134614047133503</v>
      </c>
      <c r="B923" s="84">
        <v>2.2852563359518601</v>
      </c>
      <c r="C923" s="84">
        <v>6</v>
      </c>
    </row>
    <row r="924" spans="1:3">
      <c r="A924" s="84">
        <v>42.029972108952997</v>
      </c>
      <c r="B924" s="84">
        <v>2.3349984504973902</v>
      </c>
      <c r="C924" s="84">
        <v>6</v>
      </c>
    </row>
    <row r="925" spans="1:3">
      <c r="A925" s="84">
        <v>143.63829590960501</v>
      </c>
      <c r="B925" s="84">
        <v>7.9799053283113999</v>
      </c>
      <c r="C925" s="84">
        <v>6</v>
      </c>
    </row>
    <row r="926" spans="1:3">
      <c r="A926" s="84">
        <v>119.799698865305</v>
      </c>
      <c r="B926" s="84">
        <v>6.6555388258502797</v>
      </c>
      <c r="C926" s="84">
        <v>6</v>
      </c>
    </row>
    <row r="927" spans="1:3">
      <c r="A927" s="84">
        <v>51.852766610721702</v>
      </c>
      <c r="B927" s="84">
        <v>2.8807092561512002</v>
      </c>
      <c r="C927" s="84">
        <v>6</v>
      </c>
    </row>
    <row r="928" spans="1:3">
      <c r="A928" s="84">
        <v>135.68227095580801</v>
      </c>
      <c r="B928" s="84">
        <v>7.5379039419893301</v>
      </c>
      <c r="C928" s="84">
        <v>6</v>
      </c>
    </row>
    <row r="929" spans="1:3">
      <c r="A929" s="84">
        <v>165.93051240498599</v>
      </c>
      <c r="B929" s="84">
        <v>9.2183618002770196</v>
      </c>
      <c r="C929" s="84">
        <v>6</v>
      </c>
    </row>
    <row r="930" spans="1:3">
      <c r="A930" s="84">
        <v>30.0128784476337</v>
      </c>
      <c r="B930" s="84">
        <v>1.6673821359796499</v>
      </c>
      <c r="C930" s="84">
        <v>6</v>
      </c>
    </row>
    <row r="931" spans="1:3">
      <c r="A931" s="84">
        <v>171.96129702646101</v>
      </c>
      <c r="B931" s="84">
        <v>9.5534053903589609</v>
      </c>
      <c r="C931" s="84">
        <v>6</v>
      </c>
    </row>
    <row r="932" spans="1:3">
      <c r="A932" s="84">
        <v>43.4252870964404</v>
      </c>
      <c r="B932" s="84">
        <v>2.4125159498022501</v>
      </c>
      <c r="C932" s="84">
        <v>6</v>
      </c>
    </row>
    <row r="933" spans="1:3">
      <c r="A933" s="84">
        <v>81.659962443787506</v>
      </c>
      <c r="B933" s="84">
        <v>4.5366645802104202</v>
      </c>
      <c r="C933" s="84">
        <v>6</v>
      </c>
    </row>
    <row r="934" spans="1:3">
      <c r="A934" s="84">
        <v>106.538681244496</v>
      </c>
      <c r="B934" s="84">
        <v>5.9188156246942301</v>
      </c>
      <c r="C934" s="84">
        <v>6</v>
      </c>
    </row>
    <row r="935" spans="1:3">
      <c r="A935" s="84">
        <v>34.175711066304601</v>
      </c>
      <c r="B935" s="84">
        <v>1.8986506147947</v>
      </c>
      <c r="C935" s="84">
        <v>6</v>
      </c>
    </row>
    <row r="936" spans="1:3">
      <c r="A936" s="84">
        <v>278.20588573299398</v>
      </c>
      <c r="B936" s="84">
        <v>15.4558825407219</v>
      </c>
      <c r="C936" s="84">
        <v>6</v>
      </c>
    </row>
    <row r="937" spans="1:3">
      <c r="A937" s="84">
        <v>90.2765708412919</v>
      </c>
      <c r="B937" s="84">
        <v>5.0153650467384399</v>
      </c>
      <c r="C937" s="84">
        <v>6</v>
      </c>
    </row>
    <row r="938" spans="1:3">
      <c r="A938" s="84">
        <v>213.556208840522</v>
      </c>
      <c r="B938" s="84">
        <v>11.8642338244735</v>
      </c>
      <c r="C938" s="84">
        <v>6</v>
      </c>
    </row>
    <row r="939" spans="1:3">
      <c r="A939" s="84">
        <v>234.30461096464299</v>
      </c>
      <c r="B939" s="84">
        <v>13.016922831369101</v>
      </c>
      <c r="C939" s="84">
        <v>6</v>
      </c>
    </row>
    <row r="940" spans="1:3">
      <c r="A940" s="84">
        <v>59.652792483105998</v>
      </c>
      <c r="B940" s="84">
        <v>3.3140440268392202</v>
      </c>
      <c r="C940" s="84">
        <v>6</v>
      </c>
    </row>
    <row r="941" spans="1:3">
      <c r="A941" s="84">
        <v>142.97378140055801</v>
      </c>
      <c r="B941" s="84">
        <v>7.9429878555865701</v>
      </c>
      <c r="C941" s="84">
        <v>6</v>
      </c>
    </row>
    <row r="942" spans="1:3">
      <c r="A942" s="84">
        <v>75.684561930265801</v>
      </c>
      <c r="B942" s="84">
        <v>4.2046978850147703</v>
      </c>
      <c r="C942" s="84">
        <v>6</v>
      </c>
    </row>
    <row r="943" spans="1:3">
      <c r="A943" s="84">
        <v>171.50944680742401</v>
      </c>
      <c r="B943" s="84">
        <v>9.5283026004124398</v>
      </c>
      <c r="C943" s="84">
        <v>6</v>
      </c>
    </row>
    <row r="944" spans="1:3">
      <c r="A944" s="84">
        <v>263.18123283767301</v>
      </c>
      <c r="B944" s="84">
        <v>14.621179602092999</v>
      </c>
      <c r="C944" s="84">
        <v>6</v>
      </c>
    </row>
    <row r="945" spans="1:3">
      <c r="A945" s="84">
        <v>51.023997625219501</v>
      </c>
      <c r="B945" s="84">
        <v>2.8346665347344202</v>
      </c>
      <c r="C945" s="84">
        <v>6</v>
      </c>
    </row>
    <row r="946" spans="1:3">
      <c r="A946" s="84">
        <v>44.939978332380598</v>
      </c>
      <c r="B946" s="84">
        <v>2.4966654629100402</v>
      </c>
      <c r="C946" s="84">
        <v>6</v>
      </c>
    </row>
    <row r="947" spans="1:3">
      <c r="A947" s="84">
        <v>89.783871358342694</v>
      </c>
      <c r="B947" s="84">
        <v>4.9879928532412601</v>
      </c>
      <c r="C947" s="84">
        <v>6</v>
      </c>
    </row>
    <row r="948" spans="1:3">
      <c r="A948" s="84">
        <v>64.825014178296101</v>
      </c>
      <c r="B948" s="84">
        <v>3.6013896765720101</v>
      </c>
      <c r="C948" s="84">
        <v>6</v>
      </c>
    </row>
    <row r="949" spans="1:3">
      <c r="A949" s="84">
        <v>155.55736117265801</v>
      </c>
      <c r="B949" s="84">
        <v>8.6420756207032099</v>
      </c>
      <c r="C949" s="84">
        <v>6</v>
      </c>
    </row>
    <row r="950" spans="1:3">
      <c r="A950" s="84">
        <v>96.130545018875097</v>
      </c>
      <c r="B950" s="84">
        <v>5.3405858343819501</v>
      </c>
      <c r="C950" s="84">
        <v>6</v>
      </c>
    </row>
    <row r="951" spans="1:3">
      <c r="A951" s="84">
        <v>90.7019166585129</v>
      </c>
      <c r="B951" s="84">
        <v>5.0389953699173802</v>
      </c>
      <c r="C951" s="84">
        <v>6</v>
      </c>
    </row>
    <row r="952" spans="1:3">
      <c r="A952" s="84">
        <v>118.892301064821</v>
      </c>
      <c r="B952" s="84">
        <v>6.6051278369345097</v>
      </c>
      <c r="C952" s="84">
        <v>6</v>
      </c>
    </row>
    <row r="953" spans="1:3">
      <c r="A953" s="84">
        <v>136.06315749564601</v>
      </c>
      <c r="B953" s="84">
        <v>7.5590643053136901</v>
      </c>
      <c r="C953" s="84">
        <v>6</v>
      </c>
    </row>
    <row r="954" spans="1:3">
      <c r="A954" s="84">
        <v>281.712887306391</v>
      </c>
      <c r="B954" s="84">
        <v>15.650715961466201</v>
      </c>
      <c r="C954" s="84">
        <v>6</v>
      </c>
    </row>
    <row r="955" spans="1:3">
      <c r="A955" s="84">
        <v>109.683145085696</v>
      </c>
      <c r="B955" s="84">
        <v>6.0935080603164602</v>
      </c>
      <c r="C955" s="84">
        <v>6</v>
      </c>
    </row>
    <row r="956" spans="1:3">
      <c r="A956" s="84">
        <v>48.9718989255244</v>
      </c>
      <c r="B956" s="84">
        <v>2.7206610514180198</v>
      </c>
      <c r="C956" s="84">
        <v>6</v>
      </c>
    </row>
    <row r="957" spans="1:3">
      <c r="A957" s="84">
        <v>394.59480098747298</v>
      </c>
      <c r="B957" s="84">
        <v>21.921933388193001</v>
      </c>
      <c r="C957" s="84">
        <v>6</v>
      </c>
    </row>
    <row r="958" spans="1:3">
      <c r="A958" s="84">
        <v>28.492667806422102</v>
      </c>
      <c r="B958" s="84">
        <v>1.58292598924567</v>
      </c>
      <c r="C958" s="84">
        <v>6</v>
      </c>
    </row>
    <row r="959" spans="1:3">
      <c r="A959" s="84">
        <v>96.9868819500672</v>
      </c>
      <c r="B959" s="84">
        <v>5.38816010833707</v>
      </c>
      <c r="C959" s="84">
        <v>6</v>
      </c>
    </row>
    <row r="960" spans="1:3">
      <c r="A960" s="84">
        <v>191.29332474972901</v>
      </c>
      <c r="B960" s="84">
        <v>10.6274069305405</v>
      </c>
      <c r="C960" s="84">
        <v>6</v>
      </c>
    </row>
    <row r="961" spans="1:3">
      <c r="A961" s="84">
        <v>243.49727152186301</v>
      </c>
      <c r="B961" s="84">
        <v>13.527626195659</v>
      </c>
      <c r="C961" s="84">
        <v>6</v>
      </c>
    </row>
    <row r="962" spans="1:3">
      <c r="A962" s="84">
        <v>166.84038803508301</v>
      </c>
      <c r="B962" s="84">
        <v>9.2689104463934804</v>
      </c>
      <c r="C962" s="84">
        <v>6</v>
      </c>
    </row>
    <row r="963" spans="1:3">
      <c r="A963" s="84">
        <v>52.377283266586801</v>
      </c>
      <c r="B963" s="84">
        <v>2.9098490703659299</v>
      </c>
      <c r="C963" s="84">
        <v>6</v>
      </c>
    </row>
    <row r="964" spans="1:3">
      <c r="A964" s="84">
        <v>50.113867733247901</v>
      </c>
      <c r="B964" s="84">
        <v>2.7841037629582202</v>
      </c>
      <c r="C964" s="84">
        <v>6</v>
      </c>
    </row>
    <row r="965" spans="1:3">
      <c r="A965" s="84">
        <v>66.432783088940496</v>
      </c>
      <c r="B965" s="84">
        <v>3.6907101716078099</v>
      </c>
      <c r="C965" s="84">
        <v>6</v>
      </c>
    </row>
    <row r="966" spans="1:3">
      <c r="A966" s="84">
        <v>38.797437529761702</v>
      </c>
      <c r="B966" s="84">
        <v>2.1554131960978702</v>
      </c>
      <c r="C966" s="84">
        <v>6</v>
      </c>
    </row>
    <row r="967" spans="1:3">
      <c r="A967" s="84">
        <v>90.709590572352994</v>
      </c>
      <c r="B967" s="84">
        <v>5.0394216984640501</v>
      </c>
      <c r="C967" s="84">
        <v>6</v>
      </c>
    </row>
    <row r="968" spans="1:3">
      <c r="A968" s="84">
        <v>176.88688350689301</v>
      </c>
      <c r="B968" s="84">
        <v>9.8270490837162807</v>
      </c>
      <c r="C968" s="84">
        <v>6</v>
      </c>
    </row>
    <row r="969" spans="1:3">
      <c r="A969" s="84">
        <v>70.457538651581402</v>
      </c>
      <c r="B969" s="84">
        <v>3.9143077028656399</v>
      </c>
      <c r="C969" s="84">
        <v>6</v>
      </c>
    </row>
    <row r="970" spans="1:3">
      <c r="A970" s="84">
        <v>75.415799125950301</v>
      </c>
      <c r="B970" s="84">
        <v>4.1897666181083499</v>
      </c>
      <c r="C970" s="84">
        <v>6</v>
      </c>
    </row>
    <row r="971" spans="1:3">
      <c r="A971" s="84">
        <v>54.172713080179001</v>
      </c>
      <c r="B971" s="84">
        <v>3.0095951711210498</v>
      </c>
      <c r="C971" s="84">
        <v>6</v>
      </c>
    </row>
    <row r="972" spans="1:3">
      <c r="A972" s="84">
        <v>603.591084380702</v>
      </c>
      <c r="B972" s="84">
        <v>33.532838021150098</v>
      </c>
      <c r="C972" s="84">
        <v>6</v>
      </c>
    </row>
    <row r="973" spans="1:3">
      <c r="A973" s="84">
        <v>69.992072113966103</v>
      </c>
      <c r="B973" s="84">
        <v>3.8884484507758899</v>
      </c>
      <c r="C973" s="84">
        <v>6</v>
      </c>
    </row>
    <row r="974" spans="1:3">
      <c r="A974" s="84">
        <v>88.6586058965799</v>
      </c>
      <c r="B974" s="84">
        <v>4.9254781053655501</v>
      </c>
      <c r="C974" s="84">
        <v>6</v>
      </c>
    </row>
    <row r="975" spans="1:3">
      <c r="A975" s="84">
        <v>40.666565933385499</v>
      </c>
      <c r="B975" s="84">
        <v>2.2592536629658602</v>
      </c>
      <c r="C975" s="84">
        <v>6</v>
      </c>
    </row>
    <row r="976" spans="1:3">
      <c r="A976" s="84">
        <v>41.147900929416302</v>
      </c>
      <c r="B976" s="84">
        <v>2.2859944960786902</v>
      </c>
      <c r="C976" s="84">
        <v>6</v>
      </c>
    </row>
    <row r="977" spans="1:3">
      <c r="A977" s="84">
        <v>77.449390963952993</v>
      </c>
      <c r="B977" s="84">
        <v>4.3027439424418397</v>
      </c>
      <c r="C977" s="84">
        <v>6</v>
      </c>
    </row>
    <row r="978" spans="1:3">
      <c r="A978" s="84">
        <v>30.459821277574999</v>
      </c>
      <c r="B978" s="84">
        <v>1.6922122931986101</v>
      </c>
      <c r="C978" s="84">
        <v>6</v>
      </c>
    </row>
    <row r="979" spans="1:3">
      <c r="A979" s="84">
        <v>31.679874337152299</v>
      </c>
      <c r="B979" s="84">
        <v>1.75999301873068</v>
      </c>
      <c r="C979" s="84">
        <v>6</v>
      </c>
    </row>
    <row r="980" spans="1:3">
      <c r="A980" s="84">
        <v>83.832256874400201</v>
      </c>
      <c r="B980" s="84">
        <v>4.6573476041333501</v>
      </c>
      <c r="C980" s="84">
        <v>6</v>
      </c>
    </row>
    <row r="981" spans="1:3">
      <c r="A981" s="84">
        <v>165.97372107216799</v>
      </c>
      <c r="B981" s="84">
        <v>9.2207622817871204</v>
      </c>
      <c r="C981" s="84">
        <v>6</v>
      </c>
    </row>
    <row r="982" spans="1:3">
      <c r="A982" s="84">
        <v>40.674348982246201</v>
      </c>
      <c r="B982" s="84">
        <v>2.2596860545692299</v>
      </c>
      <c r="C982" s="84">
        <v>6</v>
      </c>
    </row>
    <row r="983" spans="1:3">
      <c r="A983" s="84">
        <v>275.45507301895299</v>
      </c>
      <c r="B983" s="84">
        <v>15.303059612164001</v>
      </c>
      <c r="C983" s="84">
        <v>6</v>
      </c>
    </row>
    <row r="984" spans="1:3">
      <c r="A984" s="84">
        <v>70.568967120704201</v>
      </c>
      <c r="B984" s="84">
        <v>3.9204981733724602</v>
      </c>
      <c r="C984" s="84">
        <v>6</v>
      </c>
    </row>
    <row r="985" spans="1:3">
      <c r="A985" s="84">
        <v>52.726384098496503</v>
      </c>
      <c r="B985" s="84">
        <v>2.92924356102758</v>
      </c>
      <c r="C985" s="84">
        <v>6</v>
      </c>
    </row>
    <row r="986" spans="1:3">
      <c r="A986" s="84">
        <v>93.510740691638105</v>
      </c>
      <c r="B986" s="84">
        <v>5.1950411495354496</v>
      </c>
      <c r="C986" s="84">
        <v>6</v>
      </c>
    </row>
    <row r="987" spans="1:3">
      <c r="A987" s="84">
        <v>28.242891164605101</v>
      </c>
      <c r="B987" s="84">
        <v>1.5690495091447301</v>
      </c>
      <c r="C987" s="84">
        <v>6</v>
      </c>
    </row>
    <row r="988" spans="1:3">
      <c r="A988" s="84">
        <v>83.815778717332094</v>
      </c>
      <c r="B988" s="84">
        <v>4.6564321509628899</v>
      </c>
      <c r="C988" s="84">
        <v>6</v>
      </c>
    </row>
    <row r="989" spans="1:3">
      <c r="A989" s="84">
        <v>315.21524605321002</v>
      </c>
      <c r="B989" s="84">
        <v>17.511958114067198</v>
      </c>
      <c r="C989" s="84">
        <v>6</v>
      </c>
    </row>
    <row r="990" spans="1:3">
      <c r="A990" s="84">
        <v>90.939659002234805</v>
      </c>
      <c r="B990" s="84">
        <v>5.0522032779019304</v>
      </c>
      <c r="C990" s="84">
        <v>6</v>
      </c>
    </row>
    <row r="991" spans="1:3">
      <c r="A991" s="84">
        <v>144.52324006282399</v>
      </c>
      <c r="B991" s="84">
        <v>8.0290688923791098</v>
      </c>
      <c r="C991" s="84">
        <v>6</v>
      </c>
    </row>
    <row r="992" spans="1:3">
      <c r="A992" s="84">
        <v>56.993819635946899</v>
      </c>
      <c r="B992" s="84">
        <v>3.1663233131081601</v>
      </c>
      <c r="C992" s="84">
        <v>6</v>
      </c>
    </row>
    <row r="993" spans="1:3">
      <c r="A993" s="84">
        <v>98.323411698464199</v>
      </c>
      <c r="B993" s="84">
        <v>5.4624117610257903</v>
      </c>
      <c r="C993" s="84">
        <v>6</v>
      </c>
    </row>
    <row r="994" spans="1:3">
      <c r="A994" s="84">
        <v>74.080520211428606</v>
      </c>
      <c r="B994" s="84">
        <v>4.1155844561904802</v>
      </c>
      <c r="C994" s="84">
        <v>6</v>
      </c>
    </row>
    <row r="995" spans="1:3">
      <c r="A995" s="84">
        <v>80.747402832055997</v>
      </c>
      <c r="B995" s="84">
        <v>4.4859668240031096</v>
      </c>
      <c r="C995" s="84">
        <v>6</v>
      </c>
    </row>
    <row r="996" spans="1:3">
      <c r="A996" s="84">
        <v>111.862101406167</v>
      </c>
      <c r="B996" s="84">
        <v>6.21456118923148</v>
      </c>
      <c r="C996" s="84">
        <v>6</v>
      </c>
    </row>
    <row r="997" spans="1:3">
      <c r="A997" s="84">
        <v>42.885545805454299</v>
      </c>
      <c r="B997" s="84">
        <v>2.3825303225252399</v>
      </c>
      <c r="C997" s="84">
        <v>6</v>
      </c>
    </row>
    <row r="998" spans="1:3">
      <c r="A998" s="84">
        <v>81.233016487135899</v>
      </c>
      <c r="B998" s="84">
        <v>4.51294536039644</v>
      </c>
      <c r="C998" s="84">
        <v>6</v>
      </c>
    </row>
    <row r="999" spans="1:3">
      <c r="A999" s="84">
        <v>82.999646570277505</v>
      </c>
      <c r="B999" s="84">
        <v>4.6110914761265303</v>
      </c>
      <c r="C999" s="84">
        <v>6</v>
      </c>
    </row>
    <row r="1000" spans="1:3">
      <c r="A1000" s="84">
        <v>37.250059612816401</v>
      </c>
      <c r="B1000" s="84">
        <v>2.0694477562675799</v>
      </c>
      <c r="C1000" s="84">
        <v>6</v>
      </c>
    </row>
    <row r="1001" spans="1:3">
      <c r="A1001" s="84">
        <v>45.030051793460501</v>
      </c>
      <c r="B1001" s="84">
        <v>2.5016695440811398</v>
      </c>
      <c r="C1001" s="84">
        <v>6</v>
      </c>
    </row>
    <row r="1002" spans="1:3">
      <c r="A1002" s="84">
        <v>45.503244888718498</v>
      </c>
      <c r="B1002" s="84">
        <v>2.5279580493732499</v>
      </c>
      <c r="C1002" s="84">
        <v>6</v>
      </c>
    </row>
    <row r="1003" spans="1:3">
      <c r="A1003" s="84">
        <v>165.679098895213</v>
      </c>
      <c r="B1003" s="84">
        <v>9.2043943830673793</v>
      </c>
      <c r="C1003" s="84">
        <v>6</v>
      </c>
    </row>
    <row r="1004" spans="1:3">
      <c r="A1004" s="84">
        <v>52.538188605317799</v>
      </c>
      <c r="B1004" s="84">
        <v>2.9187882558509899</v>
      </c>
      <c r="C1004" s="84">
        <v>6</v>
      </c>
    </row>
    <row r="1005" spans="1:3">
      <c r="A1005" s="84">
        <v>33.634106174070197</v>
      </c>
      <c r="B1005" s="84">
        <v>1.86856145411501</v>
      </c>
      <c r="C1005" s="84">
        <v>6</v>
      </c>
    </row>
    <row r="1006" spans="1:3">
      <c r="A1006" s="84">
        <v>404.07297292779901</v>
      </c>
      <c r="B1006" s="84">
        <v>22.4484984959889</v>
      </c>
      <c r="C1006" s="84">
        <v>6</v>
      </c>
    </row>
    <row r="1007" spans="1:3">
      <c r="A1007" s="84">
        <v>156.97217104425201</v>
      </c>
      <c r="B1007" s="84">
        <v>8.7206761691251202</v>
      </c>
      <c r="C1007" s="84">
        <v>6</v>
      </c>
    </row>
    <row r="1008" spans="1:3">
      <c r="A1008" s="84">
        <v>45.4767854117054</v>
      </c>
      <c r="B1008" s="84">
        <v>2.5264880784280801</v>
      </c>
      <c r="C1008" s="84">
        <v>6</v>
      </c>
    </row>
    <row r="1009" spans="1:3">
      <c r="A1009" s="84">
        <v>75.764040913741795</v>
      </c>
      <c r="B1009" s="84">
        <v>4.2091133840967698</v>
      </c>
      <c r="C1009" s="84">
        <v>6</v>
      </c>
    </row>
    <row r="1010" spans="1:3">
      <c r="A1010" s="84">
        <v>62.245328390478903</v>
      </c>
      <c r="B1010" s="84">
        <v>3.45807379947105</v>
      </c>
      <c r="C1010" s="84">
        <v>6</v>
      </c>
    </row>
    <row r="1011" spans="1:3">
      <c r="A1011" s="84">
        <v>270.07136447570201</v>
      </c>
      <c r="B1011" s="84">
        <v>15.0039646930946</v>
      </c>
      <c r="C1011" s="84">
        <v>6</v>
      </c>
    </row>
    <row r="1012" spans="1:3">
      <c r="A1012" s="84">
        <v>86.379182931394595</v>
      </c>
      <c r="B1012" s="84">
        <v>4.7988434961885904</v>
      </c>
      <c r="C1012" s="84">
        <v>6</v>
      </c>
    </row>
    <row r="1013" spans="1:3">
      <c r="A1013" s="84">
        <v>88.522828818922605</v>
      </c>
      <c r="B1013" s="84">
        <v>4.91793493438459</v>
      </c>
      <c r="C1013" s="84">
        <v>6</v>
      </c>
    </row>
    <row r="1014" spans="1:3">
      <c r="A1014" s="84">
        <v>75.480720632713002</v>
      </c>
      <c r="B1014" s="84">
        <v>4.1933733684840497</v>
      </c>
      <c r="C1014" s="84">
        <v>6</v>
      </c>
    </row>
    <row r="1015" spans="1:3">
      <c r="A1015" s="84">
        <v>109.664294559281</v>
      </c>
      <c r="B1015" s="84">
        <v>6.0924608088489398</v>
      </c>
      <c r="C1015" s="84">
        <v>6</v>
      </c>
    </row>
    <row r="1016" spans="1:3">
      <c r="A1016" s="84">
        <v>311.133614983298</v>
      </c>
      <c r="B1016" s="84">
        <v>17.285200832405401</v>
      </c>
      <c r="C1016" s="84">
        <v>6</v>
      </c>
    </row>
    <row r="1017" spans="1:3">
      <c r="A1017" s="84">
        <v>43.123079574807797</v>
      </c>
      <c r="B1017" s="84">
        <v>2.3957266430448798</v>
      </c>
      <c r="C1017" s="84">
        <v>6</v>
      </c>
    </row>
    <row r="1018" spans="1:3">
      <c r="A1018" s="84">
        <v>95.276169115640201</v>
      </c>
      <c r="B1018" s="84">
        <v>5.29312050642445</v>
      </c>
      <c r="C1018" s="84">
        <v>6</v>
      </c>
    </row>
    <row r="1019" spans="1:3">
      <c r="A1019" s="84">
        <v>114.35011602656201</v>
      </c>
      <c r="B1019" s="84">
        <v>6.3527842236978698</v>
      </c>
      <c r="C1019" s="84">
        <v>6</v>
      </c>
    </row>
    <row r="1020" spans="1:3">
      <c r="A1020" s="84">
        <v>269.674601773657</v>
      </c>
      <c r="B1020" s="84">
        <v>14.9819223207587</v>
      </c>
      <c r="C1020" s="84">
        <v>6</v>
      </c>
    </row>
    <row r="1021" spans="1:3">
      <c r="A1021" s="84">
        <v>124.297045770786</v>
      </c>
      <c r="B1021" s="84">
        <v>6.90539143171035</v>
      </c>
      <c r="C1021" s="84">
        <v>6</v>
      </c>
    </row>
    <row r="1022" spans="1:3">
      <c r="A1022" s="84">
        <v>33.494821688919103</v>
      </c>
      <c r="B1022" s="84">
        <v>1.86082342716217</v>
      </c>
      <c r="C1022" s="84">
        <v>6</v>
      </c>
    </row>
    <row r="1023" spans="1:3">
      <c r="A1023" s="84">
        <v>36.728413722531997</v>
      </c>
      <c r="B1023" s="84">
        <v>2.0404674290295501</v>
      </c>
      <c r="C1023" s="84">
        <v>6</v>
      </c>
    </row>
    <row r="1024" spans="1:3">
      <c r="A1024" s="84">
        <v>79.5998361502281</v>
      </c>
      <c r="B1024" s="84">
        <v>4.4222131194571199</v>
      </c>
      <c r="C1024" s="84">
        <v>6</v>
      </c>
    </row>
    <row r="1025" spans="1:3">
      <c r="A1025" s="84">
        <v>307.771891255963</v>
      </c>
      <c r="B1025" s="84">
        <v>17.0984384031091</v>
      </c>
      <c r="C1025" s="84">
        <v>6</v>
      </c>
    </row>
    <row r="1026" spans="1:3">
      <c r="A1026" s="84">
        <v>28.075779846421401</v>
      </c>
      <c r="B1026" s="84">
        <v>1.55976554702341</v>
      </c>
      <c r="C1026" s="84">
        <v>6</v>
      </c>
    </row>
    <row r="1027" spans="1:3">
      <c r="A1027" s="84">
        <v>74.473325628593102</v>
      </c>
      <c r="B1027" s="84">
        <v>4.13740697936628</v>
      </c>
      <c r="C1027" s="84">
        <v>6</v>
      </c>
    </row>
    <row r="1028" spans="1:3">
      <c r="A1028" s="84">
        <v>76.302443416816004</v>
      </c>
      <c r="B1028" s="84">
        <v>4.2390246342675599</v>
      </c>
      <c r="C1028" s="84">
        <v>6</v>
      </c>
    </row>
    <row r="1029" spans="1:3">
      <c r="A1029" s="84">
        <v>60.3184083975733</v>
      </c>
      <c r="B1029" s="84">
        <v>3.3510226887540702</v>
      </c>
      <c r="C1029" s="84">
        <v>6</v>
      </c>
    </row>
    <row r="1030" spans="1:3">
      <c r="A1030" s="84">
        <v>40.372014608278398</v>
      </c>
      <c r="B1030" s="84">
        <v>2.24288970045991</v>
      </c>
      <c r="C1030" s="84">
        <v>6</v>
      </c>
    </row>
    <row r="1031" spans="1:3">
      <c r="A1031" s="84">
        <v>139.990338667608</v>
      </c>
      <c r="B1031" s="84">
        <v>7.7772410370893601</v>
      </c>
      <c r="C1031" s="84">
        <v>6</v>
      </c>
    </row>
    <row r="1032" spans="1:3">
      <c r="A1032" s="84">
        <v>86.479774401209397</v>
      </c>
      <c r="B1032" s="84">
        <v>4.8044319111783</v>
      </c>
      <c r="C1032" s="84">
        <v>6</v>
      </c>
    </row>
    <row r="1033" spans="1:3">
      <c r="A1033" s="84">
        <v>167.32000074004901</v>
      </c>
      <c r="B1033" s="84">
        <v>9.2955555966693808</v>
      </c>
      <c r="C1033" s="84">
        <v>6</v>
      </c>
    </row>
    <row r="1034" spans="1:3">
      <c r="A1034" s="84">
        <v>140.082932435809</v>
      </c>
      <c r="B1034" s="84">
        <v>7.78238513532271</v>
      </c>
      <c r="C1034" s="84">
        <v>6</v>
      </c>
    </row>
    <row r="1035" spans="1:3">
      <c r="A1035" s="84">
        <v>46.330867642334297</v>
      </c>
      <c r="B1035" s="84">
        <v>2.57393709124079</v>
      </c>
      <c r="C1035" s="84">
        <v>6</v>
      </c>
    </row>
    <row r="1036" spans="1:3">
      <c r="A1036" s="84">
        <v>59.481965804646002</v>
      </c>
      <c r="B1036" s="84">
        <v>3.3045536558136699</v>
      </c>
      <c r="C1036" s="84">
        <v>6</v>
      </c>
    </row>
    <row r="1037" spans="1:3">
      <c r="A1037" s="84">
        <v>130.14061521937199</v>
      </c>
      <c r="B1037" s="84">
        <v>7.2300341788540203</v>
      </c>
      <c r="C1037" s="84">
        <v>6</v>
      </c>
    </row>
    <row r="1038" spans="1:3">
      <c r="A1038" s="84">
        <v>44.856524581580899</v>
      </c>
      <c r="B1038" s="84">
        <v>2.4920291434211599</v>
      </c>
      <c r="C1038" s="84">
        <v>6</v>
      </c>
    </row>
    <row r="1039" spans="1:3">
      <c r="A1039" s="84">
        <v>145.61566740297201</v>
      </c>
      <c r="B1039" s="84">
        <v>8.0897593001651007</v>
      </c>
      <c r="C1039" s="84">
        <v>6</v>
      </c>
    </row>
    <row r="1040" spans="1:3">
      <c r="A1040" s="84">
        <v>191.192090123702</v>
      </c>
      <c r="B1040" s="84">
        <v>10.621782784650099</v>
      </c>
      <c r="C1040" s="84">
        <v>6</v>
      </c>
    </row>
    <row r="1041" spans="1:3">
      <c r="A1041" s="84">
        <v>124.185256880475</v>
      </c>
      <c r="B1041" s="84">
        <v>6.8991809378041902</v>
      </c>
      <c r="C1041" s="84">
        <v>6</v>
      </c>
    </row>
    <row r="1042" spans="1:3">
      <c r="A1042" s="84">
        <v>46.471147909756297</v>
      </c>
      <c r="B1042" s="84">
        <v>2.5817304394309102</v>
      </c>
      <c r="C1042" s="84">
        <v>6</v>
      </c>
    </row>
    <row r="1043" spans="1:3">
      <c r="A1043" s="84">
        <v>52.902476387013401</v>
      </c>
      <c r="B1043" s="84">
        <v>2.9390264659451901</v>
      </c>
      <c r="C1043" s="84">
        <v>6</v>
      </c>
    </row>
    <row r="1044" spans="1:3">
      <c r="A1044" s="84">
        <v>214.905838688046</v>
      </c>
      <c r="B1044" s="84">
        <v>11.939213260447</v>
      </c>
      <c r="C1044" s="84">
        <v>6</v>
      </c>
    </row>
    <row r="1045" spans="1:3">
      <c r="A1045" s="84">
        <v>66.982618833926395</v>
      </c>
      <c r="B1045" s="84">
        <v>3.7212566018848001</v>
      </c>
      <c r="C1045" s="84">
        <v>6</v>
      </c>
    </row>
    <row r="1046" spans="1:3">
      <c r="A1046" s="84">
        <v>84.892115214893593</v>
      </c>
      <c r="B1046" s="84">
        <v>4.7162286230496502</v>
      </c>
      <c r="C1046" s="84">
        <v>6</v>
      </c>
    </row>
    <row r="1047" spans="1:3">
      <c r="A1047" s="84">
        <v>27.696590899611699</v>
      </c>
      <c r="B1047" s="84">
        <v>1.53869949442287</v>
      </c>
      <c r="C1047" s="84">
        <v>6</v>
      </c>
    </row>
    <row r="1048" spans="1:3">
      <c r="A1048" s="84">
        <v>222.605659486766</v>
      </c>
      <c r="B1048" s="84">
        <v>12.3669810825981</v>
      </c>
      <c r="C1048" s="84">
        <v>6</v>
      </c>
    </row>
    <row r="1049" spans="1:3">
      <c r="A1049" s="84">
        <v>65.593638906791199</v>
      </c>
      <c r="B1049" s="84">
        <v>3.6440910503772899</v>
      </c>
      <c r="C1049" s="84">
        <v>6</v>
      </c>
    </row>
    <row r="1050" spans="1:3">
      <c r="A1050" s="84">
        <v>71.740929878447204</v>
      </c>
      <c r="B1050" s="84">
        <v>3.9856072154692899</v>
      </c>
      <c r="C1050" s="84">
        <v>6</v>
      </c>
    </row>
    <row r="1051" spans="1:3">
      <c r="A1051" s="84">
        <v>45.057841259681197</v>
      </c>
      <c r="B1051" s="84">
        <v>2.5032134033156201</v>
      </c>
      <c r="C1051" s="84">
        <v>6</v>
      </c>
    </row>
    <row r="1052" spans="1:3">
      <c r="A1052" s="84">
        <v>106.70130887168</v>
      </c>
      <c r="B1052" s="84">
        <v>5.92785049287113</v>
      </c>
      <c r="C1052" s="84">
        <v>6</v>
      </c>
    </row>
    <row r="1053" spans="1:3">
      <c r="A1053" s="84">
        <v>240.98680648881799</v>
      </c>
      <c r="B1053" s="84">
        <v>13.3881559160455</v>
      </c>
      <c r="C1053" s="84">
        <v>6</v>
      </c>
    </row>
    <row r="1054" spans="1:3">
      <c r="A1054" s="84">
        <v>577.58726489003595</v>
      </c>
      <c r="B1054" s="84">
        <v>32.088181382779801</v>
      </c>
      <c r="C1054" s="84">
        <v>6</v>
      </c>
    </row>
    <row r="1055" spans="1:3">
      <c r="A1055" s="84">
        <v>152.44648616212399</v>
      </c>
      <c r="B1055" s="84">
        <v>8.4692492312290995</v>
      </c>
      <c r="C1055" s="84">
        <v>6</v>
      </c>
    </row>
    <row r="1056" spans="1:3">
      <c r="A1056" s="84">
        <v>419.71015680496498</v>
      </c>
      <c r="B1056" s="84">
        <v>23.3172309336091</v>
      </c>
      <c r="C1056" s="84">
        <v>6</v>
      </c>
    </row>
    <row r="1057" spans="1:3">
      <c r="A1057" s="84">
        <v>70.373516993183699</v>
      </c>
      <c r="B1057" s="84">
        <v>3.90963983295465</v>
      </c>
      <c r="C1057" s="84">
        <v>6</v>
      </c>
    </row>
    <row r="1058" spans="1:3">
      <c r="A1058" s="84">
        <v>124.629855635124</v>
      </c>
      <c r="B1058" s="84">
        <v>6.9238808686180002</v>
      </c>
      <c r="C1058" s="84">
        <v>6</v>
      </c>
    </row>
    <row r="1059" spans="1:3">
      <c r="A1059" s="84">
        <v>132.12924545442601</v>
      </c>
      <c r="B1059" s="84">
        <v>7.3405136363569996</v>
      </c>
      <c r="C1059" s="84">
        <v>6</v>
      </c>
    </row>
    <row r="1060" spans="1:3">
      <c r="A1060" s="84">
        <v>108.398163261948</v>
      </c>
      <c r="B1060" s="84">
        <v>6.0221201812193303</v>
      </c>
      <c r="C1060" s="84">
        <v>6</v>
      </c>
    </row>
    <row r="1061" spans="1:3">
      <c r="A1061" s="84">
        <v>288.054488320205</v>
      </c>
      <c r="B1061" s="84">
        <v>16.0030271289003</v>
      </c>
      <c r="C1061" s="84">
        <v>6</v>
      </c>
    </row>
    <row r="1062" spans="1:3">
      <c r="A1062" s="84">
        <v>254.13691747338299</v>
      </c>
      <c r="B1062" s="84">
        <v>14.118717637410199</v>
      </c>
      <c r="C1062" s="84">
        <v>6</v>
      </c>
    </row>
    <row r="1063" spans="1:3">
      <c r="A1063" s="84">
        <v>27.044873028562499</v>
      </c>
      <c r="B1063" s="84">
        <v>1.5024929460312499</v>
      </c>
      <c r="C1063" s="84">
        <v>6</v>
      </c>
    </row>
    <row r="1064" spans="1:3">
      <c r="A1064" s="84">
        <v>44.035440568265599</v>
      </c>
      <c r="B1064" s="84">
        <v>2.4464133649036501</v>
      </c>
      <c r="C1064" s="84">
        <v>6</v>
      </c>
    </row>
    <row r="1065" spans="1:3">
      <c r="A1065" s="84">
        <v>152.77874412800199</v>
      </c>
      <c r="B1065" s="84">
        <v>8.4877080071112392</v>
      </c>
      <c r="C1065" s="84">
        <v>6</v>
      </c>
    </row>
    <row r="1066" spans="1:3">
      <c r="A1066" s="84">
        <v>101.993122441496</v>
      </c>
      <c r="B1066" s="84">
        <v>5.6662845800831203</v>
      </c>
      <c r="C1066" s="84">
        <v>6</v>
      </c>
    </row>
    <row r="1067" spans="1:3">
      <c r="A1067" s="84">
        <v>78.023185629790603</v>
      </c>
      <c r="B1067" s="84">
        <v>4.3346214238772598</v>
      </c>
      <c r="C1067" s="84">
        <v>6</v>
      </c>
    </row>
    <row r="1068" spans="1:3">
      <c r="A1068" s="84">
        <v>408.986759926677</v>
      </c>
      <c r="B1068" s="84">
        <v>22.7214866625932</v>
      </c>
      <c r="C1068" s="84">
        <v>6</v>
      </c>
    </row>
    <row r="1069" spans="1:3">
      <c r="A1069" s="84">
        <v>28.977157140649702</v>
      </c>
      <c r="B1069" s="84">
        <v>1.6098420633694299</v>
      </c>
      <c r="C1069" s="84">
        <v>6</v>
      </c>
    </row>
    <row r="1070" spans="1:3">
      <c r="A1070" s="84">
        <v>138.97223691962799</v>
      </c>
      <c r="B1070" s="84">
        <v>7.7206798288682101</v>
      </c>
      <c r="C1070" s="84">
        <v>6</v>
      </c>
    </row>
    <row r="1071" spans="1:3">
      <c r="A1071" s="84">
        <v>190.214703552636</v>
      </c>
      <c r="B1071" s="84">
        <v>10.567483530702001</v>
      </c>
      <c r="C1071" s="84">
        <v>6</v>
      </c>
    </row>
    <row r="1072" spans="1:3">
      <c r="A1072" s="84">
        <v>29.761557672321299</v>
      </c>
      <c r="B1072" s="84">
        <v>1.65341987068451</v>
      </c>
      <c r="C1072" s="84">
        <v>6</v>
      </c>
    </row>
    <row r="1073" spans="1:3">
      <c r="A1073" s="84">
        <v>121.759414889572</v>
      </c>
      <c r="B1073" s="84">
        <v>6.76441193830955</v>
      </c>
      <c r="C1073" s="84">
        <v>6</v>
      </c>
    </row>
    <row r="1074" spans="1:3">
      <c r="A1074" s="84">
        <v>435.74471008009198</v>
      </c>
      <c r="B1074" s="84">
        <v>24.208039448893999</v>
      </c>
      <c r="C1074" s="84">
        <v>6</v>
      </c>
    </row>
    <row r="1075" spans="1:3">
      <c r="A1075" s="84">
        <v>54.988701866524501</v>
      </c>
      <c r="B1075" s="84">
        <v>3.0549278814735801</v>
      </c>
      <c r="C1075" s="84">
        <v>6</v>
      </c>
    </row>
    <row r="1076" spans="1:3">
      <c r="A1076" s="84">
        <v>131.90199678946399</v>
      </c>
      <c r="B1076" s="84">
        <v>7.3278887105257597</v>
      </c>
      <c r="C1076" s="84">
        <v>6</v>
      </c>
    </row>
    <row r="1077" spans="1:3">
      <c r="A1077" s="84">
        <v>140.024956227503</v>
      </c>
      <c r="B1077" s="84">
        <v>7.7791642348612902</v>
      </c>
      <c r="C1077" s="84">
        <v>6</v>
      </c>
    </row>
    <row r="1078" spans="1:3">
      <c r="A1078" s="84">
        <v>45.197215290191899</v>
      </c>
      <c r="B1078" s="84">
        <v>2.5109564050106599</v>
      </c>
      <c r="C1078" s="84">
        <v>6</v>
      </c>
    </row>
    <row r="1079" spans="1:3">
      <c r="A1079" s="84">
        <v>49.960782739926003</v>
      </c>
      <c r="B1079" s="84">
        <v>2.7755990411070002</v>
      </c>
      <c r="C1079" s="84">
        <v>6</v>
      </c>
    </row>
    <row r="1080" spans="1:3">
      <c r="A1080" s="84">
        <v>40.353236708894897</v>
      </c>
      <c r="B1080" s="84">
        <v>2.2418464838275001</v>
      </c>
      <c r="C1080" s="84">
        <v>6</v>
      </c>
    </row>
    <row r="1081" spans="1:3">
      <c r="A1081" s="84">
        <v>74.342340822198295</v>
      </c>
      <c r="B1081" s="84">
        <v>4.1301300456776904</v>
      </c>
      <c r="C1081" s="84">
        <v>6</v>
      </c>
    </row>
    <row r="1082" spans="1:3">
      <c r="A1082" s="84">
        <v>115.943544602397</v>
      </c>
      <c r="B1082" s="84">
        <v>6.4413080334665098</v>
      </c>
      <c r="C1082" s="84">
        <v>6</v>
      </c>
    </row>
    <row r="1083" spans="1:3">
      <c r="A1083" s="84">
        <v>39.1006292714236</v>
      </c>
      <c r="B1083" s="84">
        <v>0.66390115802794603</v>
      </c>
      <c r="C1083" s="84">
        <v>6</v>
      </c>
    </row>
    <row r="1084" spans="1:3">
      <c r="A1084" s="84">
        <v>169.63420314894199</v>
      </c>
      <c r="B1084" s="84">
        <v>9.4241223971634192</v>
      </c>
      <c r="C1084" s="84">
        <v>6</v>
      </c>
    </row>
    <row r="1085" spans="1:3">
      <c r="A1085" s="84">
        <v>60.878420094916699</v>
      </c>
      <c r="B1085" s="84">
        <v>3.38213444971759</v>
      </c>
      <c r="C1085" s="84">
        <v>6</v>
      </c>
    </row>
    <row r="1086" spans="1:3">
      <c r="A1086" s="84">
        <v>112.753816559185</v>
      </c>
      <c r="B1086" s="84">
        <v>6.2641009199547204</v>
      </c>
      <c r="C1086" s="84">
        <v>6</v>
      </c>
    </row>
    <row r="1087" spans="1:3">
      <c r="A1087" s="84">
        <v>92.974287233107404</v>
      </c>
      <c r="B1087" s="84">
        <v>5.1652381796170799</v>
      </c>
      <c r="C1087" s="84">
        <v>6</v>
      </c>
    </row>
    <row r="1088" spans="1:3">
      <c r="A1088" s="84">
        <v>44.824162288639599</v>
      </c>
      <c r="B1088" s="84">
        <v>2.4902312382577598</v>
      </c>
      <c r="C1088" s="84">
        <v>6</v>
      </c>
    </row>
    <row r="1089" spans="1:3">
      <c r="A1089" s="84">
        <v>46.9391055080022</v>
      </c>
      <c r="B1089" s="84">
        <v>2.6077280837779</v>
      </c>
      <c r="C1089" s="84">
        <v>6</v>
      </c>
    </row>
    <row r="1090" spans="1:3">
      <c r="A1090" s="84">
        <v>57.7565795720217</v>
      </c>
      <c r="B1090" s="84">
        <v>3.2086988651123098</v>
      </c>
      <c r="C1090" s="84">
        <v>6</v>
      </c>
    </row>
    <row r="1091" spans="1:3">
      <c r="A1091" s="84">
        <v>268.81022044457501</v>
      </c>
      <c r="B1091" s="84">
        <v>14.9339011358097</v>
      </c>
      <c r="C1091" s="84">
        <v>6</v>
      </c>
    </row>
    <row r="1092" spans="1:3">
      <c r="A1092" s="84">
        <v>66.941575131559503</v>
      </c>
      <c r="B1092" s="84">
        <v>3.7189763961977498</v>
      </c>
      <c r="C1092" s="84">
        <v>6</v>
      </c>
    </row>
  </sheetData>
  <mergeCells count="3">
    <mergeCell ref="A1:C1"/>
    <mergeCell ref="E1:G1"/>
    <mergeCell ref="K1:L1"/>
  </mergeCells>
  <pageMargins left="0.7" right="0.7" top="0.75" bottom="0.75" header="0.3" footer="0.3"/>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62"/>
  <sheetViews>
    <sheetView workbookViewId="0">
      <selection activeCell="B30" sqref="B30"/>
    </sheetView>
  </sheetViews>
  <sheetFormatPr baseColWidth="10" defaultColWidth="8.83203125" defaultRowHeight="14" x14ac:dyDescent="0"/>
  <cols>
    <col min="1" max="1" width="31.5" style="84" customWidth="1"/>
    <col min="2" max="2" width="8.83203125" style="84"/>
    <col min="3" max="3" width="18.83203125" style="84" customWidth="1"/>
    <col min="4" max="4" width="18.1640625" style="84" customWidth="1"/>
    <col min="5" max="5" width="20.5" style="84" customWidth="1"/>
    <col min="6" max="6" width="17.83203125" style="84" customWidth="1"/>
    <col min="7" max="7" width="22.1640625" style="84" customWidth="1"/>
    <col min="8" max="8" width="23.33203125" style="84" customWidth="1"/>
    <col min="9" max="9" width="18.83203125" style="84" bestFit="1" customWidth="1"/>
    <col min="10" max="10" width="22.33203125" style="84" customWidth="1"/>
    <col min="11" max="11" width="18.83203125" style="84" bestFit="1" customWidth="1"/>
    <col min="12" max="12" width="8.83203125" style="84"/>
    <col min="13" max="13" width="10" style="84" bestFit="1" customWidth="1"/>
    <col min="14" max="14" width="12.1640625" style="84" bestFit="1" customWidth="1"/>
    <col min="15" max="15" width="8.6640625" style="84" bestFit="1" customWidth="1"/>
    <col min="16" max="16" width="12.1640625" style="84" bestFit="1" customWidth="1"/>
    <col min="17" max="19" width="8.83203125" style="84"/>
    <col min="20" max="20" width="9.1640625" style="84" customWidth="1"/>
    <col min="21" max="16384" width="8.83203125" style="84"/>
  </cols>
  <sheetData>
    <row r="1" spans="1:7" ht="16">
      <c r="A1" s="135"/>
      <c r="B1" s="135"/>
      <c r="C1" s="135"/>
      <c r="D1" s="132"/>
      <c r="E1" s="229" t="s">
        <v>123</v>
      </c>
      <c r="F1" s="229"/>
      <c r="G1" s="229"/>
    </row>
    <row r="2" spans="1:7">
      <c r="A2" s="135"/>
      <c r="B2" s="135"/>
      <c r="C2" s="135"/>
      <c r="D2" s="136"/>
      <c r="E2" s="161" t="s">
        <v>113</v>
      </c>
      <c r="F2" s="160" t="s">
        <v>114</v>
      </c>
      <c r="G2" s="164" t="s">
        <v>117</v>
      </c>
    </row>
    <row r="3" spans="1:7">
      <c r="A3" s="133" t="s">
        <v>119</v>
      </c>
      <c r="B3" s="228" t="s">
        <v>125</v>
      </c>
      <c r="C3" s="133" t="s">
        <v>115</v>
      </c>
      <c r="D3" s="137"/>
      <c r="E3" s="146">
        <f>27/30*100</f>
        <v>90</v>
      </c>
      <c r="F3" s="142">
        <f>3/30*100</f>
        <v>10</v>
      </c>
      <c r="G3" s="142">
        <v>100</v>
      </c>
    </row>
    <row r="4" spans="1:7">
      <c r="A4" s="133"/>
      <c r="B4" s="228"/>
      <c r="C4" s="230" t="s">
        <v>121</v>
      </c>
      <c r="D4" s="133" t="s">
        <v>116</v>
      </c>
      <c r="E4" s="162">
        <f>AVERAGE(F30:F56)</f>
        <v>5.2225199374029456</v>
      </c>
      <c r="F4" s="143">
        <f>AVERAGE(F57:F59)</f>
        <v>14.11557583993075</v>
      </c>
      <c r="G4" s="144">
        <f>AVERAGE(F30:F59)</f>
        <v>6.1118255276557258</v>
      </c>
    </row>
    <row r="5" spans="1:7">
      <c r="A5" s="137"/>
      <c r="B5" s="228"/>
      <c r="C5" s="230"/>
      <c r="D5" s="133" t="s">
        <v>22</v>
      </c>
      <c r="E5" s="143">
        <f>STDEV(F30:F56)</f>
        <v>2.8595548361876877</v>
      </c>
      <c r="F5" s="143">
        <f>STDEV(F57:F59)</f>
        <v>0.69809147934357385</v>
      </c>
      <c r="G5" s="143">
        <f>STDEV(F30:F59)</f>
        <v>3.8377052261787328</v>
      </c>
    </row>
    <row r="6" spans="1:7">
      <c r="A6" s="137"/>
      <c r="B6" s="228"/>
      <c r="C6" s="230" t="s">
        <v>122</v>
      </c>
      <c r="D6" s="133" t="s">
        <v>116</v>
      </c>
      <c r="E6" s="162">
        <f>AVERAGE(K30:K56)</f>
        <v>2.7603369552894343</v>
      </c>
      <c r="F6" s="143">
        <f>AVERAGE(K57:K59)</f>
        <v>1.9992657774647924</v>
      </c>
      <c r="G6" s="144">
        <f>AVERAGE(K30:K59)</f>
        <v>2.6842298375069698</v>
      </c>
    </row>
    <row r="7" spans="1:7">
      <c r="A7" s="137"/>
      <c r="B7" s="228"/>
      <c r="C7" s="230"/>
      <c r="D7" s="133" t="s">
        <v>22</v>
      </c>
      <c r="E7" s="143">
        <f>STDEV(K30:K56)</f>
        <v>0.49585029213837195</v>
      </c>
      <c r="F7" s="143">
        <f>STDEV(K57:K59)</f>
        <v>0.6223232741515724</v>
      </c>
      <c r="G7" s="143">
        <f>STDEV(K30:K59)</f>
        <v>0.54869899557135859</v>
      </c>
    </row>
    <row r="8" spans="1:7">
      <c r="A8" s="137"/>
      <c r="B8" s="228"/>
      <c r="C8" s="230" t="s">
        <v>124</v>
      </c>
      <c r="D8" s="133" t="s">
        <v>116</v>
      </c>
      <c r="E8" s="144">
        <f>AVERAGE(H30:H56)</f>
        <v>9.3188876046713526E-2</v>
      </c>
      <c r="F8" s="144">
        <f>AVERAGE(H57:H59)</f>
        <v>0.87400632404666168</v>
      </c>
      <c r="G8" s="163">
        <f>AVERAGE(H30:H59)</f>
        <v>0.17127062084670833</v>
      </c>
    </row>
    <row r="9" spans="1:7">
      <c r="A9" s="137"/>
      <c r="B9" s="228"/>
      <c r="C9" s="230"/>
      <c r="D9" s="133" t="s">
        <v>22</v>
      </c>
      <c r="E9" s="143">
        <f>STDEV(H30:H56)</f>
        <v>6.7614296432906076E-2</v>
      </c>
      <c r="F9" s="143">
        <f>STDEV(H57:H59)</f>
        <v>0.41924021186408961</v>
      </c>
      <c r="G9" s="143">
        <f>STDEV(H30:H59)</f>
        <v>0.2701540828411052</v>
      </c>
    </row>
    <row r="10" spans="1:7">
      <c r="A10" s="137"/>
      <c r="B10" s="228" t="s">
        <v>126</v>
      </c>
      <c r="C10" s="133" t="s">
        <v>115</v>
      </c>
      <c r="D10" s="133"/>
      <c r="E10" s="142">
        <f>13/30*100</f>
        <v>43.333333333333336</v>
      </c>
      <c r="F10" s="146">
        <f>17/30*100</f>
        <v>56.666666666666664</v>
      </c>
      <c r="G10" s="142">
        <v>100</v>
      </c>
    </row>
    <row r="11" spans="1:7">
      <c r="A11" s="137"/>
      <c r="B11" s="228"/>
      <c r="C11" s="230" t="s">
        <v>121</v>
      </c>
      <c r="D11" s="133" t="s">
        <v>116</v>
      </c>
      <c r="E11" s="162">
        <f>AVERAGE(F60:F72)</f>
        <v>5.2352239615164908</v>
      </c>
      <c r="F11" s="162">
        <f>AVERAGE(F73:F89)</f>
        <v>9.2253318633038184</v>
      </c>
      <c r="G11" s="144">
        <f>AVERAGE(F60:F89)</f>
        <v>7.4962851058626434</v>
      </c>
    </row>
    <row r="12" spans="1:7">
      <c r="A12" s="137"/>
      <c r="B12" s="228"/>
      <c r="C12" s="230"/>
      <c r="D12" s="133" t="s">
        <v>22</v>
      </c>
      <c r="E12" s="143">
        <f>STDEV(F60:F72)</f>
        <v>3.4975863264423723</v>
      </c>
      <c r="F12" s="143">
        <f>STDEV(F73:F89)</f>
        <v>2.9574410465620953</v>
      </c>
      <c r="G12" s="143">
        <f>STDEV(F60:F89)</f>
        <v>3.7325458411554666</v>
      </c>
    </row>
    <row r="13" spans="1:7">
      <c r="A13" s="136"/>
      <c r="B13" s="228"/>
      <c r="C13" s="230" t="s">
        <v>122</v>
      </c>
      <c r="D13" s="133" t="s">
        <v>116</v>
      </c>
      <c r="E13" s="162">
        <f>AVERAGE(K60:K72)</f>
        <v>2.5089785710676784</v>
      </c>
      <c r="F13" s="162">
        <f>AVERAGE(K73:K89)</f>
        <v>1.7275632477643554</v>
      </c>
      <c r="G13" s="148">
        <f>AVERAGE(K60:K89)</f>
        <v>2.066176554529128</v>
      </c>
    </row>
    <row r="14" spans="1:7">
      <c r="A14" s="138"/>
      <c r="B14" s="228"/>
      <c r="C14" s="230"/>
      <c r="D14" s="133" t="s">
        <v>22</v>
      </c>
      <c r="E14" s="143">
        <f>STDEV(K60:K72)</f>
        <v>0.80482143924092331</v>
      </c>
      <c r="F14" s="143">
        <f>STDEV(K73:K89)</f>
        <v>0.39859894709423921</v>
      </c>
      <c r="G14" s="143">
        <f>STDEV(K60:K89)</f>
        <v>0.71470052012648655</v>
      </c>
    </row>
    <row r="15" spans="1:7">
      <c r="A15" s="138"/>
      <c r="B15" s="228"/>
      <c r="C15" s="230" t="s">
        <v>124</v>
      </c>
      <c r="D15" s="133" t="s">
        <v>116</v>
      </c>
      <c r="E15" s="143">
        <f>AVERAGE(H60:H72)</f>
        <v>0.23482218404086375</v>
      </c>
      <c r="F15" s="143">
        <f>AVERAGE(H73:H89)</f>
        <v>1.0806876220982411</v>
      </c>
      <c r="G15" s="163">
        <f>AVERAGE(H60:H89)</f>
        <v>0.71414593227337764</v>
      </c>
    </row>
    <row r="16" spans="1:7">
      <c r="A16" s="138"/>
      <c r="B16" s="228"/>
      <c r="C16" s="230"/>
      <c r="D16" s="133" t="s">
        <v>22</v>
      </c>
      <c r="E16" s="143">
        <f>STDEV(H60:H72)</f>
        <v>0.10801746882799559</v>
      </c>
      <c r="F16" s="143">
        <f>STDEV(H73:H89)</f>
        <v>0.59956539355745153</v>
      </c>
      <c r="G16" s="143">
        <f>STDEV(H60:H89)</f>
        <v>0.62041243125457868</v>
      </c>
    </row>
    <row r="17" spans="1:11">
      <c r="A17" s="133" t="s">
        <v>120</v>
      </c>
      <c r="B17" s="228" t="s">
        <v>118</v>
      </c>
      <c r="C17" s="133" t="s">
        <v>115</v>
      </c>
      <c r="D17" s="150"/>
      <c r="E17" s="149">
        <f>8/9*100</f>
        <v>88.888888888888886</v>
      </c>
      <c r="F17" s="147">
        <f>1/9*100</f>
        <v>11.111111111111111</v>
      </c>
      <c r="G17" s="142">
        <v>100</v>
      </c>
    </row>
    <row r="18" spans="1:11">
      <c r="A18" s="134"/>
      <c r="B18" s="228"/>
      <c r="C18" s="230" t="s">
        <v>121</v>
      </c>
      <c r="D18" s="133" t="s">
        <v>116</v>
      </c>
      <c r="E18" s="144">
        <f>AVERAGE(F90:F97)</f>
        <v>1.0908516996808719</v>
      </c>
      <c r="F18" s="143">
        <f>F98</f>
        <v>1.8203752137710891</v>
      </c>
      <c r="G18" s="163">
        <f>AVERAGE(F90:F98)</f>
        <v>1.1719098679131181</v>
      </c>
    </row>
    <row r="19" spans="1:11">
      <c r="A19" s="137"/>
      <c r="B19" s="228"/>
      <c r="C19" s="230"/>
      <c r="D19" s="133" t="s">
        <v>22</v>
      </c>
      <c r="E19" s="143">
        <f>STDEV(F90:F97)</f>
        <v>0.46165074018957275</v>
      </c>
      <c r="F19" s="143" t="s">
        <v>6</v>
      </c>
      <c r="G19" s="143">
        <f>STDEV(F90:F98)</f>
        <v>0.49559567180554309</v>
      </c>
    </row>
    <row r="20" spans="1:11">
      <c r="A20" s="137"/>
      <c r="B20" s="228"/>
      <c r="C20" s="230" t="s">
        <v>122</v>
      </c>
      <c r="D20" s="133" t="s">
        <v>116</v>
      </c>
      <c r="E20" s="148">
        <f>AVERAGE(K90:K97)</f>
        <v>4.9688365198519682</v>
      </c>
      <c r="F20" s="145">
        <f>K98</f>
        <v>3.8304368258238064</v>
      </c>
      <c r="G20" s="163">
        <f>AVERAGE(K90:K98)</f>
        <v>4.8423476649599495</v>
      </c>
    </row>
    <row r="21" spans="1:11">
      <c r="A21" s="137"/>
      <c r="B21" s="228"/>
      <c r="C21" s="230"/>
      <c r="D21" s="133" t="s">
        <v>22</v>
      </c>
      <c r="E21" s="145">
        <f>STDEV(K90:K97)</f>
        <v>1.0392589224983602</v>
      </c>
      <c r="F21" s="145" t="s">
        <v>6</v>
      </c>
      <c r="G21" s="145">
        <f>STDEV(K90:K98)</f>
        <v>1.0435739519557043</v>
      </c>
    </row>
    <row r="22" spans="1:11">
      <c r="A22" s="137"/>
      <c r="B22" s="228"/>
      <c r="C22" s="230" t="s">
        <v>124</v>
      </c>
      <c r="D22" s="133" t="s">
        <v>116</v>
      </c>
      <c r="E22" s="145">
        <f>AVERAGE(H90:H97)</f>
        <v>0.1846678682645754</v>
      </c>
      <c r="F22" s="145">
        <f>H98</f>
        <v>0.66433722503248749</v>
      </c>
      <c r="G22" s="145">
        <f>AVERAGE(H90:H98)</f>
        <v>0.23796446346101005</v>
      </c>
    </row>
    <row r="23" spans="1:11">
      <c r="A23" s="133"/>
      <c r="B23" s="228"/>
      <c r="C23" s="230"/>
      <c r="D23" s="133" t="s">
        <v>22</v>
      </c>
      <c r="E23" s="143">
        <f>STDEV(H90:H97)</f>
        <v>0.10332092762571467</v>
      </c>
      <c r="F23" s="143" t="s">
        <v>6</v>
      </c>
      <c r="G23" s="145">
        <f>STDEV(H90:H98)</f>
        <v>0.18683028625078971</v>
      </c>
    </row>
    <row r="24" spans="1:11">
      <c r="D24" s="224"/>
      <c r="E24" s="224"/>
      <c r="F24" s="85"/>
      <c r="H24" s="86"/>
    </row>
    <row r="25" spans="1:11">
      <c r="B25" s="157" t="s">
        <v>113</v>
      </c>
      <c r="C25" s="91" t="s">
        <v>114</v>
      </c>
      <c r="D25" s="152"/>
      <c r="E25" s="152"/>
      <c r="F25" s="152"/>
      <c r="G25" s="152"/>
    </row>
    <row r="27" spans="1:11">
      <c r="A27" s="165"/>
      <c r="B27" s="227" t="s">
        <v>90</v>
      </c>
      <c r="C27" s="227"/>
      <c r="D27" s="227"/>
      <c r="E27" s="227"/>
      <c r="F27" s="227"/>
      <c r="G27" s="227"/>
      <c r="H27" s="227"/>
      <c r="I27" s="227"/>
      <c r="J27" s="227"/>
      <c r="K27" s="165"/>
    </row>
    <row r="28" spans="1:11">
      <c r="A28" s="166"/>
      <c r="B28" s="167" t="s">
        <v>91</v>
      </c>
      <c r="C28" s="166"/>
      <c r="D28" s="167" t="s">
        <v>92</v>
      </c>
      <c r="E28" s="167" t="s">
        <v>93</v>
      </c>
      <c r="F28" s="167" t="s">
        <v>94</v>
      </c>
      <c r="G28" s="167" t="s">
        <v>95</v>
      </c>
      <c r="H28" s="167" t="s">
        <v>96</v>
      </c>
      <c r="I28" s="167" t="s">
        <v>97</v>
      </c>
      <c r="J28" s="167" t="s">
        <v>98</v>
      </c>
      <c r="K28" s="167" t="s">
        <v>98</v>
      </c>
    </row>
    <row r="29" spans="1:11" ht="16">
      <c r="A29" s="181"/>
      <c r="B29" s="167" t="s">
        <v>130</v>
      </c>
      <c r="C29" s="166"/>
      <c r="D29" s="168"/>
      <c r="E29" s="168" t="s">
        <v>99</v>
      </c>
      <c r="F29" s="168"/>
      <c r="G29" s="168" t="s">
        <v>100</v>
      </c>
      <c r="H29" s="169" t="s">
        <v>101</v>
      </c>
      <c r="I29" s="168" t="s">
        <v>102</v>
      </c>
      <c r="J29" s="168" t="s">
        <v>103</v>
      </c>
      <c r="K29" s="168" t="s">
        <v>104</v>
      </c>
    </row>
    <row r="30" spans="1:11" ht="15">
      <c r="A30" s="180" t="s">
        <v>119</v>
      </c>
      <c r="B30" s="105">
        <v>1</v>
      </c>
      <c r="C30" s="170" t="s">
        <v>88</v>
      </c>
      <c r="D30" s="106">
        <v>0.61560000000000004</v>
      </c>
      <c r="E30" s="106">
        <v>8.0207682698313548E-2</v>
      </c>
      <c r="F30" s="106">
        <f>E30/0.021</f>
        <v>3.8194134618244546</v>
      </c>
      <c r="G30" s="107">
        <v>4.9373828856964397E-2</v>
      </c>
      <c r="H30" s="158">
        <v>2.183141016870959E-2</v>
      </c>
      <c r="I30" s="108">
        <v>4.7541000000000007E-3</v>
      </c>
      <c r="J30" s="171">
        <v>2.9952354599188062E-12</v>
      </c>
      <c r="K30" s="172">
        <f>J30*1000000000000</f>
        <v>2.9952354599188062</v>
      </c>
    </row>
    <row r="31" spans="1:11">
      <c r="A31" s="85" t="s">
        <v>127</v>
      </c>
      <c r="B31" s="94">
        <v>2</v>
      </c>
      <c r="C31" s="90" t="s">
        <v>88</v>
      </c>
      <c r="D31" s="95">
        <v>1.2136</v>
      </c>
      <c r="E31" s="95">
        <v>6.6948185142245611E-2</v>
      </c>
      <c r="F31" s="95">
        <f t="shared" ref="F31:F49" si="0">E31/0.021</f>
        <v>3.1880088162974101</v>
      </c>
      <c r="G31" s="96">
        <v>7.8798715776331046E-2</v>
      </c>
      <c r="H31" s="156">
        <v>3.5923743362076287E-2</v>
      </c>
      <c r="I31" s="97">
        <v>5.3353999999999997E-3</v>
      </c>
      <c r="J31" s="98">
        <v>2.6688999700116203E-12</v>
      </c>
      <c r="K31" s="99">
        <f t="shared" ref="K31:K94" si="1">J31*1000000000000</f>
        <v>2.6688999700116205</v>
      </c>
    </row>
    <row r="32" spans="1:11">
      <c r="B32" s="94">
        <v>3</v>
      </c>
      <c r="C32" s="90" t="s">
        <v>88</v>
      </c>
      <c r="D32" s="95">
        <v>0.95740000000000003</v>
      </c>
      <c r="E32" s="95">
        <v>8.6934342603258191E-2</v>
      </c>
      <c r="F32" s="95">
        <f t="shared" si="0"/>
        <v>4.1397306001551515</v>
      </c>
      <c r="G32" s="96">
        <v>8.3231857824584504E-2</v>
      </c>
      <c r="H32" s="156">
        <v>3.6800354846654143E-2</v>
      </c>
      <c r="I32" s="97">
        <v>4.0010000000000002E-3</v>
      </c>
      <c r="J32" s="98">
        <v>3.5590224693826538E-12</v>
      </c>
      <c r="K32" s="99">
        <f t="shared" si="1"/>
        <v>3.5590224693826538</v>
      </c>
    </row>
    <row r="33" spans="2:11">
      <c r="B33" s="94">
        <v>4</v>
      </c>
      <c r="C33" s="90" t="s">
        <v>88</v>
      </c>
      <c r="D33" s="95">
        <v>0.91200000000000003</v>
      </c>
      <c r="E33" s="95">
        <v>7.6915791149315516E-2</v>
      </c>
      <c r="F33" s="95">
        <f t="shared" si="0"/>
        <v>3.6626567213959769</v>
      </c>
      <c r="G33" s="96">
        <v>7.0147246099968155E-2</v>
      </c>
      <c r="H33" s="156">
        <v>3.101541229599861E-2</v>
      </c>
      <c r="I33" s="97">
        <v>4.4833999999999994E-3</v>
      </c>
      <c r="J33" s="98">
        <v>3.176082638176384E-12</v>
      </c>
      <c r="K33" s="99">
        <f t="shared" si="1"/>
        <v>3.1760826381763838</v>
      </c>
    </row>
    <row r="34" spans="2:11">
      <c r="B34" s="94">
        <v>5</v>
      </c>
      <c r="C34" s="90" t="s">
        <v>88</v>
      </c>
      <c r="D34" s="95">
        <v>0.77339999999999998</v>
      </c>
      <c r="E34" s="95">
        <v>5.2171301629093302E-2</v>
      </c>
      <c r="F34" s="95">
        <f t="shared" si="0"/>
        <v>2.4843476966234905</v>
      </c>
      <c r="G34" s="96">
        <v>4.035050189238111E-2</v>
      </c>
      <c r="H34" s="156">
        <v>1.7840336790831465E-2</v>
      </c>
      <c r="I34" s="97">
        <v>3.6991000000000003E-3</v>
      </c>
      <c r="J34" s="98">
        <v>3.8494901192181873E-12</v>
      </c>
      <c r="K34" s="99">
        <f t="shared" si="1"/>
        <v>3.8494901192181872</v>
      </c>
    </row>
    <row r="35" spans="2:11">
      <c r="B35" s="94">
        <v>6</v>
      </c>
      <c r="C35" s="90" t="s">
        <v>88</v>
      </c>
      <c r="D35" s="95">
        <v>0.68500000000000005</v>
      </c>
      <c r="E35" s="95">
        <v>8.4447628143903219E-2</v>
      </c>
      <c r="F35" s="95">
        <f t="shared" si="0"/>
        <v>4.0213156259001535</v>
      </c>
      <c r="G35" s="96">
        <v>5.7842247691817894E-2</v>
      </c>
      <c r="H35" s="156">
        <v>2.557674281883441E-2</v>
      </c>
      <c r="I35" s="97">
        <v>4.9705000000000001E-3</v>
      </c>
      <c r="J35" s="98">
        <v>2.8648322905140322E-12</v>
      </c>
      <c r="K35" s="99">
        <f t="shared" si="1"/>
        <v>2.8648322905140322</v>
      </c>
    </row>
    <row r="36" spans="2:11">
      <c r="B36" s="94">
        <v>7</v>
      </c>
      <c r="C36" s="90" t="s">
        <v>88</v>
      </c>
      <c r="D36" s="95">
        <v>0.92279999999999995</v>
      </c>
      <c r="E36" s="95">
        <v>5.2261054550980096E-2</v>
      </c>
      <c r="F36" s="95">
        <f t="shared" si="0"/>
        <v>2.4886216452847663</v>
      </c>
      <c r="G36" s="96">
        <v>4.8224433976599305E-2</v>
      </c>
      <c r="H36" s="156">
        <v>2.1323228637121338E-2</v>
      </c>
      <c r="I36" s="97">
        <v>4.4155000000000002E-3</v>
      </c>
      <c r="J36" s="98">
        <v>3.2249233155927975E-12</v>
      </c>
      <c r="K36" s="99">
        <f t="shared" si="1"/>
        <v>3.2249233155927977</v>
      </c>
    </row>
    <row r="37" spans="2:11">
      <c r="B37" s="94">
        <v>8</v>
      </c>
      <c r="C37" s="90" t="s">
        <v>88</v>
      </c>
      <c r="D37" s="95">
        <v>0.94830000000000003</v>
      </c>
      <c r="E37" s="95">
        <v>0.16675402759577584</v>
      </c>
      <c r="F37" s="95">
        <f t="shared" si="0"/>
        <v>7.9406679807512299</v>
      </c>
      <c r="G37" s="96">
        <v>0.15812071224851615</v>
      </c>
      <c r="H37" s="156">
        <v>6.9918047460180238E-2</v>
      </c>
      <c r="I37" s="97">
        <v>6.1349999999999998E-3</v>
      </c>
      <c r="J37" s="98">
        <v>2.3210511654441724E-12</v>
      </c>
      <c r="K37" s="99">
        <f t="shared" si="1"/>
        <v>2.3210511654441723</v>
      </c>
    </row>
    <row r="38" spans="2:11">
      <c r="B38" s="94">
        <v>9</v>
      </c>
      <c r="C38" s="90" t="s">
        <v>88</v>
      </c>
      <c r="D38" s="95">
        <v>1.2477</v>
      </c>
      <c r="E38" s="95">
        <v>9.9856136897100017E-2</v>
      </c>
      <c r="F38" s="95">
        <f t="shared" si="0"/>
        <v>4.7550541379571438</v>
      </c>
      <c r="G38" s="96">
        <v>0.12458544711138032</v>
      </c>
      <c r="H38" s="156">
        <v>5.5087383441024006E-2</v>
      </c>
      <c r="I38" s="97">
        <v>5.0046999999999999E-3</v>
      </c>
      <c r="J38" s="98">
        <v>2.8452552400743299E-12</v>
      </c>
      <c r="K38" s="99">
        <f t="shared" si="1"/>
        <v>2.8452552400743301</v>
      </c>
    </row>
    <row r="39" spans="2:11">
      <c r="B39" s="94">
        <v>10</v>
      </c>
      <c r="C39" s="90" t="s">
        <v>88</v>
      </c>
      <c r="D39" s="95">
        <v>1.0028999999999999</v>
      </c>
      <c r="E39" s="95">
        <v>0.20029384472626044</v>
      </c>
      <c r="F39" s="95">
        <f t="shared" si="0"/>
        <v>9.5378021298219249</v>
      </c>
      <c r="G39" s="96">
        <v>0.2008738014228271</v>
      </c>
      <c r="H39" s="156">
        <v>8.8816252219832068E-2</v>
      </c>
      <c r="I39" s="97">
        <v>5.3956000000000004E-3</v>
      </c>
      <c r="J39" s="98">
        <v>2.6391224145600113E-12</v>
      </c>
      <c r="K39" s="99">
        <f t="shared" si="1"/>
        <v>2.6391224145600112</v>
      </c>
    </row>
    <row r="40" spans="2:11">
      <c r="B40" s="94">
        <v>11</v>
      </c>
      <c r="C40" s="90" t="s">
        <v>88</v>
      </c>
      <c r="D40" s="95">
        <v>1.1742999999999999</v>
      </c>
      <c r="E40" s="95">
        <v>0.13084701946472019</v>
      </c>
      <c r="F40" s="95">
        <f t="shared" si="0"/>
        <v>6.230810450700961</v>
      </c>
      <c r="G40" s="96">
        <v>0.15365723844282239</v>
      </c>
      <c r="H40" s="156">
        <v>6.7937584899624648E-2</v>
      </c>
      <c r="I40" s="97">
        <v>5.6632999999999996E-3</v>
      </c>
      <c r="J40" s="98">
        <v>2.5143730510479753E-12</v>
      </c>
      <c r="K40" s="99">
        <f t="shared" si="1"/>
        <v>2.5143730510479751</v>
      </c>
    </row>
    <row r="41" spans="2:11">
      <c r="B41" s="94">
        <v>12</v>
      </c>
      <c r="C41" s="90" t="s">
        <v>88</v>
      </c>
      <c r="D41" s="95">
        <v>1.8749</v>
      </c>
      <c r="E41" s="95">
        <v>0.21305016928285625</v>
      </c>
      <c r="F41" s="95">
        <f t="shared" si="0"/>
        <v>10.145246156326488</v>
      </c>
      <c r="G41" s="96">
        <v>0.39944158642219585</v>
      </c>
      <c r="H41" s="156">
        <v>0.17661484380406678</v>
      </c>
      <c r="I41" s="97">
        <v>6.5820999999999996E-3</v>
      </c>
      <c r="J41" s="98">
        <v>2.1633899363425046E-12</v>
      </c>
      <c r="K41" s="99">
        <f t="shared" si="1"/>
        <v>2.1633899363425044</v>
      </c>
    </row>
    <row r="42" spans="2:11">
      <c r="B42" s="94">
        <v>13</v>
      </c>
      <c r="C42" s="90" t="s">
        <v>88</v>
      </c>
      <c r="D42" s="95">
        <v>1.7396</v>
      </c>
      <c r="E42" s="95">
        <v>0.10831279173441025</v>
      </c>
      <c r="F42" s="95">
        <f t="shared" si="0"/>
        <v>5.157751987352869</v>
      </c>
      <c r="G42" s="96">
        <v>0.18842327931329872</v>
      </c>
      <c r="H42" s="156">
        <v>8.3309850990610168E-2</v>
      </c>
      <c r="I42" s="97">
        <v>5.1010000000000005E-3</v>
      </c>
      <c r="J42" s="98">
        <v>2.791540658694373E-12</v>
      </c>
      <c r="K42" s="99">
        <f t="shared" si="1"/>
        <v>2.7915406586943732</v>
      </c>
    </row>
    <row r="43" spans="2:11">
      <c r="B43" s="94">
        <v>14</v>
      </c>
      <c r="C43" s="90" t="s">
        <v>88</v>
      </c>
      <c r="D43" s="95">
        <v>1.4643999999999999</v>
      </c>
      <c r="E43" s="95">
        <v>0.16250042686883173</v>
      </c>
      <c r="F43" s="95">
        <f t="shared" si="0"/>
        <v>7.7381155651824631</v>
      </c>
      <c r="G43" s="96">
        <v>0.23797083632141516</v>
      </c>
      <c r="H43" s="156">
        <v>0.1052159147360331</v>
      </c>
      <c r="I43" s="97">
        <v>5.8935000000000003E-3</v>
      </c>
      <c r="J43" s="98">
        <v>2.4161616866038854E-12</v>
      </c>
      <c r="K43" s="99">
        <f t="shared" si="1"/>
        <v>2.4161616866038855</v>
      </c>
    </row>
    <row r="44" spans="2:11">
      <c r="B44" s="94">
        <v>15</v>
      </c>
      <c r="C44" s="90" t="s">
        <v>88</v>
      </c>
      <c r="D44" s="95">
        <v>2.0888</v>
      </c>
      <c r="E44" s="95">
        <v>2.1877759865423705E-2</v>
      </c>
      <c r="F44" s="95">
        <f t="shared" si="0"/>
        <v>1.0417980888297003</v>
      </c>
      <c r="G44" s="96">
        <v>4.5697063152730082E-2</v>
      </c>
      <c r="H44" s="156">
        <v>2.0205375172783382E-2</v>
      </c>
      <c r="I44" s="97">
        <v>3.6502000000000001E-3</v>
      </c>
      <c r="J44" s="98">
        <v>3.9010599145252304E-12</v>
      </c>
      <c r="K44" s="99">
        <f t="shared" si="1"/>
        <v>3.9010599145252303</v>
      </c>
    </row>
    <row r="45" spans="2:11">
      <c r="B45" s="94">
        <v>16</v>
      </c>
      <c r="C45" s="90" t="s">
        <v>88</v>
      </c>
      <c r="D45" s="95">
        <v>2.4051999999999998</v>
      </c>
      <c r="E45" s="95">
        <v>3.6080504025201264E-2</v>
      </c>
      <c r="F45" s="95">
        <f t="shared" si="0"/>
        <v>1.7181192392952982</v>
      </c>
      <c r="G45" s="96">
        <v>8.6783339166958351E-2</v>
      </c>
      <c r="H45" s="156">
        <v>3.8369929375660299E-2</v>
      </c>
      <c r="I45" s="97">
        <v>4.1721000000000006E-3</v>
      </c>
      <c r="J45" s="98">
        <v>3.4130650991107587E-12</v>
      </c>
      <c r="K45" s="99">
        <f t="shared" si="1"/>
        <v>3.4130650991107587</v>
      </c>
    </row>
    <row r="46" spans="2:11">
      <c r="B46" s="94">
        <v>17</v>
      </c>
      <c r="C46" s="90" t="s">
        <v>88</v>
      </c>
      <c r="D46" s="95">
        <v>3.3014000000000001</v>
      </c>
      <c r="E46" s="95">
        <v>0.11508652867322701</v>
      </c>
      <c r="F46" s="95">
        <f t="shared" si="0"/>
        <v>5.4803108892012862</v>
      </c>
      <c r="G46" s="96">
        <v>0.37991856124872753</v>
      </c>
      <c r="H46" s="156">
        <v>0.1679924819860224</v>
      </c>
      <c r="I46" s="97">
        <v>5.0945000000000001E-3</v>
      </c>
      <c r="J46" s="98">
        <v>2.7951023456668954E-12</v>
      </c>
      <c r="K46" s="99">
        <f t="shared" si="1"/>
        <v>2.7951023456668955</v>
      </c>
    </row>
    <row r="47" spans="2:11">
      <c r="B47" s="94">
        <v>18</v>
      </c>
      <c r="C47" s="90" t="s">
        <v>88</v>
      </c>
      <c r="D47" s="95">
        <v>2.4628000000000001</v>
      </c>
      <c r="E47" s="95">
        <v>0.17161734093583131</v>
      </c>
      <c r="F47" s="95">
        <f t="shared" si="0"/>
        <v>8.1722543302776813</v>
      </c>
      <c r="G47" s="96">
        <v>0.42265363381301474</v>
      </c>
      <c r="H47" s="156">
        <v>0.18687771811103313</v>
      </c>
      <c r="I47" s="97">
        <v>6.3963000000000006E-3</v>
      </c>
      <c r="J47" s="98">
        <v>2.2262321811047007E-12</v>
      </c>
      <c r="K47" s="99">
        <f t="shared" si="1"/>
        <v>2.2262321811047006</v>
      </c>
    </row>
    <row r="48" spans="2:11">
      <c r="B48" s="94">
        <v>19</v>
      </c>
      <c r="C48" s="90" t="s">
        <v>88</v>
      </c>
      <c r="D48" s="95">
        <v>1.1245000000000001</v>
      </c>
      <c r="E48" s="95">
        <v>0.12782212086659064</v>
      </c>
      <c r="F48" s="95">
        <f t="shared" si="0"/>
        <v>6.0867676603138401</v>
      </c>
      <c r="G48" s="96">
        <v>0.14373812238692513</v>
      </c>
      <c r="H48" s="156">
        <v>6.3552507108203135E-2</v>
      </c>
      <c r="I48" s="97">
        <v>5.1736000000000004E-3</v>
      </c>
      <c r="J48" s="98">
        <v>2.7523675777021799E-12</v>
      </c>
      <c r="K48" s="99">
        <f t="shared" si="1"/>
        <v>2.7523675777021799</v>
      </c>
    </row>
    <row r="49" spans="1:11">
      <c r="B49" s="94">
        <v>20</v>
      </c>
      <c r="C49" s="90" t="s">
        <v>88</v>
      </c>
      <c r="D49" s="95">
        <v>1.4272</v>
      </c>
      <c r="E49" s="95">
        <v>9.405824542421784E-2</v>
      </c>
      <c r="F49" s="95">
        <f t="shared" si="0"/>
        <v>4.4789640678198968</v>
      </c>
      <c r="G49" s="96">
        <v>0.13424398160670814</v>
      </c>
      <c r="H49" s="156">
        <v>5.9353853307798327E-2</v>
      </c>
      <c r="I49" s="97">
        <v>5.6917000000000001E-3</v>
      </c>
      <c r="J49" s="98">
        <v>2.5018270288314561E-12</v>
      </c>
      <c r="K49" s="99">
        <f t="shared" si="1"/>
        <v>2.5018270288314559</v>
      </c>
    </row>
    <row r="50" spans="1:11">
      <c r="B50" s="94">
        <v>21</v>
      </c>
      <c r="C50" s="100" t="s">
        <v>88</v>
      </c>
      <c r="D50" s="95">
        <v>9.2171000000000003</v>
      </c>
      <c r="E50" s="95">
        <v>3.2397480043825325E-2</v>
      </c>
      <c r="F50" s="95">
        <f t="shared" ref="F50:F53" si="2">E50/0.015</f>
        <v>2.1598320029216884</v>
      </c>
      <c r="G50" s="96">
        <v>0.29859915479730786</v>
      </c>
      <c r="H50" s="156">
        <v>0.18484204935917006</v>
      </c>
      <c r="I50" s="97">
        <v>5.7314000000000002E-3</v>
      </c>
      <c r="J50" s="98">
        <v>2.4844974875248626E-12</v>
      </c>
      <c r="K50" s="99">
        <f t="shared" si="1"/>
        <v>2.4844974875248624</v>
      </c>
    </row>
    <row r="51" spans="1:11">
      <c r="B51" s="94">
        <v>22</v>
      </c>
      <c r="C51" s="100" t="s">
        <v>88</v>
      </c>
      <c r="D51" s="95">
        <v>2.4327000000000001</v>
      </c>
      <c r="E51" s="95">
        <v>5.322989273605002E-2</v>
      </c>
      <c r="F51" s="95">
        <f t="shared" si="2"/>
        <v>3.5486595157366683</v>
      </c>
      <c r="G51" s="96">
        <v>0.12949821646898674</v>
      </c>
      <c r="H51" s="156">
        <v>8.0156619059386841E-2</v>
      </c>
      <c r="I51" s="97">
        <v>5.6980000000000008E-3</v>
      </c>
      <c r="J51" s="98">
        <v>2.4990608810108801E-12</v>
      </c>
      <c r="K51" s="99">
        <f t="shared" si="1"/>
        <v>2.4990608810108803</v>
      </c>
    </row>
    <row r="52" spans="1:11">
      <c r="B52" s="94">
        <v>23</v>
      </c>
      <c r="C52" s="100" t="s">
        <v>88</v>
      </c>
      <c r="D52" s="95">
        <v>3.0097999999999998</v>
      </c>
      <c r="E52" s="95">
        <v>5.023170405982906E-2</v>
      </c>
      <c r="F52" s="95">
        <f t="shared" si="2"/>
        <v>3.3487802706552707</v>
      </c>
      <c r="G52" s="96">
        <v>0.15118856837606837</v>
      </c>
      <c r="H52" s="156">
        <v>9.3585980288868428E-2</v>
      </c>
      <c r="I52" s="97">
        <v>4.8733000000000005E-3</v>
      </c>
      <c r="J52" s="98">
        <v>2.921972564791824E-12</v>
      </c>
      <c r="K52" s="99">
        <f t="shared" si="1"/>
        <v>2.9219725647918242</v>
      </c>
    </row>
    <row r="53" spans="1:11">
      <c r="B53" s="94">
        <v>24</v>
      </c>
      <c r="C53" s="100" t="s">
        <v>88</v>
      </c>
      <c r="D53" s="95">
        <v>4.1569000000000003</v>
      </c>
      <c r="E53" s="95">
        <v>6.4919238644119207E-2</v>
      </c>
      <c r="F53" s="95">
        <f t="shared" si="2"/>
        <v>4.3279492429412807</v>
      </c>
      <c r="G53" s="96">
        <v>0.26402517631000227</v>
      </c>
      <c r="H53" s="156">
        <v>0.16704683036884144</v>
      </c>
      <c r="I53" s="97">
        <v>6.0284000000000006E-3</v>
      </c>
      <c r="J53" s="98">
        <v>2.3620942372768887E-12</v>
      </c>
      <c r="K53" s="99">
        <f t="shared" si="1"/>
        <v>2.3620942372768887</v>
      </c>
    </row>
    <row r="54" spans="1:11">
      <c r="B54" s="94">
        <v>25</v>
      </c>
      <c r="C54" s="100" t="s">
        <v>88</v>
      </c>
      <c r="D54" s="95">
        <v>5.1398999999999999</v>
      </c>
      <c r="E54" s="95">
        <v>5.6726113072016845E-2</v>
      </c>
      <c r="F54" s="95">
        <f>E54/0.015</f>
        <v>3.78174087146779</v>
      </c>
      <c r="G54" s="96">
        <v>0.29156604124094371</v>
      </c>
      <c r="H54" s="156">
        <v>0.18048160334902713</v>
      </c>
      <c r="I54" s="97">
        <v>6.0247E-3</v>
      </c>
      <c r="J54" s="98">
        <v>2.3635448902020015E-12</v>
      </c>
      <c r="K54" s="99">
        <f t="shared" si="1"/>
        <v>2.3635448902020015</v>
      </c>
    </row>
    <row r="55" spans="1:11">
      <c r="B55" s="94">
        <v>26</v>
      </c>
      <c r="C55" s="90" t="s">
        <v>88</v>
      </c>
      <c r="D55" s="95">
        <v>1.968</v>
      </c>
      <c r="E55" s="95">
        <v>0.26978570818748399</v>
      </c>
      <c r="F55" s="95">
        <f>E55/0.021</f>
        <v>12.846938485118285</v>
      </c>
      <c r="G55" s="96">
        <v>0.53094851873986171</v>
      </c>
      <c r="H55" s="156">
        <v>0.23475304936176442</v>
      </c>
      <c r="I55" s="97">
        <v>6.9452999999999997E-3</v>
      </c>
      <c r="J55" s="98">
        <v>2.0502568499560851E-12</v>
      </c>
      <c r="K55" s="99">
        <f t="shared" si="1"/>
        <v>2.0502568499560851</v>
      </c>
    </row>
    <row r="56" spans="1:11">
      <c r="B56" s="94">
        <v>27</v>
      </c>
      <c r="C56" s="90" t="s">
        <v>88</v>
      </c>
      <c r="D56" s="95">
        <v>2.4946999999999999</v>
      </c>
      <c r="E56" s="95">
        <v>0.18283399406425335</v>
      </c>
      <c r="F56" s="95">
        <f>E56/0.021</f>
        <v>8.7063806697263502</v>
      </c>
      <c r="G56" s="96">
        <v>0.45612096791663959</v>
      </c>
      <c r="H56" s="156">
        <v>0.20167054994110933</v>
      </c>
      <c r="I56" s="97">
        <v>6.3893999999999999E-3</v>
      </c>
      <c r="J56" s="98">
        <v>2.2286363195292201E-12</v>
      </c>
      <c r="K56" s="99">
        <f t="shared" si="1"/>
        <v>2.2286363195292203</v>
      </c>
    </row>
    <row r="57" spans="1:11">
      <c r="B57" s="94">
        <v>28</v>
      </c>
      <c r="C57" s="90" t="s">
        <v>88</v>
      </c>
      <c r="D57" s="95">
        <v>3.286</v>
      </c>
      <c r="E57" s="95">
        <v>0.29952549622401925</v>
      </c>
      <c r="F57" s="95">
        <f>E57/0.021</f>
        <v>14.263118867810439</v>
      </c>
      <c r="G57" s="96">
        <v>0.98422776181247074</v>
      </c>
      <c r="H57" s="101">
        <v>0.43517963573128177</v>
      </c>
      <c r="I57" s="97">
        <v>5.2618999999999999E-3</v>
      </c>
      <c r="J57" s="98">
        <v>2.7061800680362602E-12</v>
      </c>
      <c r="K57" s="99">
        <f t="shared" si="1"/>
        <v>2.70618006803626</v>
      </c>
    </row>
    <row r="58" spans="1:11">
      <c r="B58" s="94">
        <v>29</v>
      </c>
      <c r="C58" s="100" t="s">
        <v>88</v>
      </c>
      <c r="D58" s="95">
        <v>7.3898999999999999</v>
      </c>
      <c r="E58" s="95">
        <v>0.20033259423503325</v>
      </c>
      <c r="F58" s="95">
        <f>E58/0.015</f>
        <v>13.355506282335551</v>
      </c>
      <c r="G58" s="96">
        <v>1.4805062823355506</v>
      </c>
      <c r="H58" s="101">
        <v>0.91640071876541651</v>
      </c>
      <c r="I58" s="97">
        <v>9.2824000000000014E-3</v>
      </c>
      <c r="J58" s="98">
        <v>1.5340481879686284E-12</v>
      </c>
      <c r="K58" s="99">
        <f t="shared" si="1"/>
        <v>1.5340481879686283</v>
      </c>
    </row>
    <row r="59" spans="1:11">
      <c r="B59" s="94">
        <v>30</v>
      </c>
      <c r="C59" s="102" t="s">
        <v>88</v>
      </c>
      <c r="D59" s="95">
        <v>9.2901000000000007</v>
      </c>
      <c r="E59" s="95">
        <v>0.22092153554469396</v>
      </c>
      <c r="F59" s="95">
        <f>E59/0.015</f>
        <v>14.728102369646264</v>
      </c>
      <c r="G59" s="96">
        <v>2.0523212328886262</v>
      </c>
      <c r="H59" s="101">
        <v>1.2704386176432867</v>
      </c>
      <c r="I59" s="97">
        <v>8.1019000000000004E-3</v>
      </c>
      <c r="J59" s="103">
        <v>1.7575690763894886E-12</v>
      </c>
      <c r="K59" s="104">
        <f t="shared" si="1"/>
        <v>1.7575690763894887</v>
      </c>
    </row>
    <row r="60" spans="1:11" ht="15">
      <c r="A60" s="180" t="s">
        <v>119</v>
      </c>
      <c r="B60" s="105">
        <v>1</v>
      </c>
      <c r="C60" s="88" t="s">
        <v>89</v>
      </c>
      <c r="D60" s="106">
        <v>0.98440000000000005</v>
      </c>
      <c r="E60" s="106">
        <v>0.15200367787908972</v>
      </c>
      <c r="F60" s="106">
        <f>E60/0.021</f>
        <v>7.2382703751947481</v>
      </c>
      <c r="G60" s="107">
        <v>0.1496283809669757</v>
      </c>
      <c r="H60" s="158">
        <v>6.6159605995417439E-2</v>
      </c>
      <c r="I60" s="108">
        <v>5.4859000000000002E-3</v>
      </c>
      <c r="J60" s="109">
        <v>2.5956814560965381E-12</v>
      </c>
      <c r="K60" s="99">
        <f t="shared" si="1"/>
        <v>2.5956814560965382</v>
      </c>
    </row>
    <row r="61" spans="1:11">
      <c r="A61" s="85" t="s">
        <v>128</v>
      </c>
      <c r="B61" s="110">
        <v>2</v>
      </c>
      <c r="C61" s="88" t="s">
        <v>89</v>
      </c>
      <c r="D61" s="95">
        <v>3.2713999999999999</v>
      </c>
      <c r="E61" s="95">
        <v>1.3368849677638277E-2</v>
      </c>
      <c r="F61" s="95">
        <f>E61/0.021</f>
        <v>0.6366118894113465</v>
      </c>
      <c r="G61" s="96">
        <v>4.3733966745843227E-2</v>
      </c>
      <c r="H61" s="156">
        <v>1.9337258292214828E-2</v>
      </c>
      <c r="I61" s="97">
        <v>2.9211000000000003E-3</v>
      </c>
      <c r="J61" s="98">
        <v>4.874755708465988E-12</v>
      </c>
      <c r="K61" s="99">
        <f t="shared" si="1"/>
        <v>4.8747557084659885</v>
      </c>
    </row>
    <row r="62" spans="1:11">
      <c r="B62" s="110">
        <v>3</v>
      </c>
      <c r="C62" s="88" t="s">
        <v>89</v>
      </c>
      <c r="D62" s="95">
        <v>1.7089000000000001</v>
      </c>
      <c r="E62" s="95">
        <v>0.18023059866962307</v>
      </c>
      <c r="F62" s="95">
        <f>E62/0.021</f>
        <v>8.5824094604582406</v>
      </c>
      <c r="G62" s="96">
        <v>0.308</v>
      </c>
      <c r="H62" s="156">
        <v>0.13617970340304159</v>
      </c>
      <c r="I62" s="97">
        <v>7.5659000000000004E-3</v>
      </c>
      <c r="J62" s="98">
        <v>1.8820826207060625E-12</v>
      </c>
      <c r="K62" s="99">
        <f t="shared" si="1"/>
        <v>1.8820826207060626</v>
      </c>
    </row>
    <row r="63" spans="1:11">
      <c r="B63" s="110">
        <v>4</v>
      </c>
      <c r="C63" s="100" t="s">
        <v>89</v>
      </c>
      <c r="D63" s="95">
        <v>10.111599999999999</v>
      </c>
      <c r="E63" s="95">
        <v>3.1354529207036026E-2</v>
      </c>
      <c r="F63" s="95">
        <f>E63/0.015</f>
        <v>2.0903019471357354</v>
      </c>
      <c r="G63" s="96">
        <v>0.31704449252187</v>
      </c>
      <c r="H63" s="156">
        <v>0.19625259587156069</v>
      </c>
      <c r="I63" s="97">
        <v>4.7087000000000006E-3</v>
      </c>
      <c r="J63" s="98">
        <v>3.0241147025718342E-12</v>
      </c>
      <c r="K63" s="99">
        <f t="shared" si="1"/>
        <v>3.024114702571834</v>
      </c>
    </row>
    <row r="64" spans="1:11">
      <c r="B64" s="110">
        <v>5</v>
      </c>
      <c r="C64" s="88" t="s">
        <v>89</v>
      </c>
      <c r="D64" s="95">
        <v>3.6389999999999998</v>
      </c>
      <c r="E64" s="95">
        <v>0.19313572542901716</v>
      </c>
      <c r="F64" s="95">
        <f>E64/0.021</f>
        <v>9.1969393061436744</v>
      </c>
      <c r="G64" s="96">
        <v>0.70282229470997026</v>
      </c>
      <c r="H64" s="156">
        <v>0.31075053115248957</v>
      </c>
      <c r="I64" s="97">
        <v>6.5357000000000002E-3</v>
      </c>
      <c r="J64" s="98">
        <v>2.1787488562816527E-12</v>
      </c>
      <c r="K64" s="99">
        <f t="shared" si="1"/>
        <v>2.1787488562816528</v>
      </c>
    </row>
    <row r="65" spans="2:11">
      <c r="B65" s="110">
        <v>6</v>
      </c>
      <c r="C65" s="88" t="s">
        <v>89</v>
      </c>
      <c r="D65" s="95">
        <v>1.7567999999999999</v>
      </c>
      <c r="E65" s="95">
        <v>0.27116438992658676</v>
      </c>
      <c r="F65" s="95">
        <f>E65/0.021</f>
        <v>12.912589996504131</v>
      </c>
      <c r="G65" s="96">
        <v>0.62201468265031135</v>
      </c>
      <c r="H65" s="156">
        <v>0.21063095061903647</v>
      </c>
      <c r="I65" s="97">
        <v>8.3327000000000019E-3</v>
      </c>
      <c r="J65" s="98">
        <v>1.708887743468503E-12</v>
      </c>
      <c r="K65" s="99">
        <f t="shared" si="1"/>
        <v>1.708887743468503</v>
      </c>
    </row>
    <row r="66" spans="2:11">
      <c r="B66" s="110">
        <v>7</v>
      </c>
      <c r="C66" s="100" t="s">
        <v>89</v>
      </c>
      <c r="D66" s="95">
        <v>8.0594000000000001</v>
      </c>
      <c r="E66" s="95">
        <v>4.7331882911392405E-2</v>
      </c>
      <c r="F66" s="95">
        <f t="shared" ref="F66:F72" si="3">E66/0.015</f>
        <v>3.1554588607594938</v>
      </c>
      <c r="G66" s="96">
        <v>0.38146756329113923</v>
      </c>
      <c r="H66" s="156">
        <v>0.23613030987662573</v>
      </c>
      <c r="I66" s="97">
        <v>6.2348999999999998E-3</v>
      </c>
      <c r="J66" s="98">
        <v>2.2838616337070361E-12</v>
      </c>
      <c r="K66" s="99">
        <f t="shared" si="1"/>
        <v>2.2838616337070361</v>
      </c>
    </row>
    <row r="67" spans="2:11">
      <c r="B67" s="110">
        <v>8</v>
      </c>
      <c r="C67" s="100" t="s">
        <v>89</v>
      </c>
      <c r="D67" s="95">
        <v>6.0705999999999998</v>
      </c>
      <c r="E67" s="95">
        <v>0.1037442396313364</v>
      </c>
      <c r="F67" s="95">
        <f t="shared" si="3"/>
        <v>6.9162826420890937</v>
      </c>
      <c r="G67" s="96">
        <v>0.62977150537634408</v>
      </c>
      <c r="H67" s="156">
        <v>0.38984399966616606</v>
      </c>
      <c r="I67" s="97">
        <v>6.6500999999999999E-3</v>
      </c>
      <c r="J67" s="98">
        <v>2.1412683869415494E-12</v>
      </c>
      <c r="K67" s="99">
        <f t="shared" si="1"/>
        <v>2.1412683869415492</v>
      </c>
    </row>
    <row r="68" spans="2:11">
      <c r="B68" s="110">
        <v>9</v>
      </c>
      <c r="C68" s="100" t="s">
        <v>89</v>
      </c>
      <c r="D68" s="95">
        <v>7.2675000000000001</v>
      </c>
      <c r="E68" s="95">
        <v>6.0386499727817095E-2</v>
      </c>
      <c r="F68" s="95">
        <f t="shared" si="3"/>
        <v>4.0257666485211399</v>
      </c>
      <c r="G68" s="96">
        <v>0.43885864634367627</v>
      </c>
      <c r="H68" s="156">
        <v>0.27165652546434327</v>
      </c>
      <c r="I68" s="97">
        <v>6.6553000000000003E-3</v>
      </c>
      <c r="J68" s="98">
        <v>2.1395953450633324E-12</v>
      </c>
      <c r="K68" s="99">
        <f t="shared" si="1"/>
        <v>2.1395953450633325</v>
      </c>
    </row>
    <row r="69" spans="2:11">
      <c r="B69" s="110">
        <v>10</v>
      </c>
      <c r="C69" s="100" t="s">
        <v>89</v>
      </c>
      <c r="D69" s="95">
        <v>6.3409000000000004</v>
      </c>
      <c r="E69" s="95">
        <v>6.9516259070142444E-2</v>
      </c>
      <c r="F69" s="95">
        <f t="shared" si="3"/>
        <v>4.63441727134283</v>
      </c>
      <c r="G69" s="96">
        <v>0.44080444325002238</v>
      </c>
      <c r="H69" s="156">
        <v>0.27285539281676846</v>
      </c>
      <c r="I69" s="97">
        <v>6.7660000000000003E-3</v>
      </c>
      <c r="J69" s="98">
        <v>2.1045889595033991E-12</v>
      </c>
      <c r="K69" s="99">
        <f t="shared" si="1"/>
        <v>2.1045889595033991</v>
      </c>
    </row>
    <row r="70" spans="2:11">
      <c r="B70" s="110">
        <v>11</v>
      </c>
      <c r="C70" s="100" t="s">
        <v>89</v>
      </c>
      <c r="D70" s="95">
        <v>11.120200000000001</v>
      </c>
      <c r="E70" s="95">
        <v>5.0585637311191589E-2</v>
      </c>
      <c r="F70" s="95">
        <f t="shared" si="3"/>
        <v>3.3723758207461061</v>
      </c>
      <c r="G70" s="96">
        <v>0.56252981185407647</v>
      </c>
      <c r="H70" s="156">
        <v>0.3482050526494046</v>
      </c>
      <c r="I70" s="97">
        <v>6.3391999999999997E-3</v>
      </c>
      <c r="J70" s="98">
        <v>2.2462848466683491E-12</v>
      </c>
      <c r="K70" s="99">
        <f t="shared" si="1"/>
        <v>2.2462848466683489</v>
      </c>
    </row>
    <row r="71" spans="2:11">
      <c r="B71" s="110">
        <v>12</v>
      </c>
      <c r="C71" s="100" t="s">
        <v>89</v>
      </c>
      <c r="D71" s="95">
        <v>12.827199999999999</v>
      </c>
      <c r="E71" s="95">
        <v>3.679392633306313E-2</v>
      </c>
      <c r="F71" s="95">
        <f t="shared" si="3"/>
        <v>2.4529284222042089</v>
      </c>
      <c r="G71" s="96">
        <v>0.47195476383479312</v>
      </c>
      <c r="H71" s="156">
        <v>0.29214822048784544</v>
      </c>
      <c r="I71" s="97">
        <v>5.7527999999999998E-3</v>
      </c>
      <c r="J71" s="98">
        <v>2.4752553365317756E-12</v>
      </c>
      <c r="K71" s="99">
        <f t="shared" si="1"/>
        <v>2.4752553365317755</v>
      </c>
    </row>
    <row r="72" spans="2:11" s="87" customFormat="1">
      <c r="B72" s="110">
        <v>13</v>
      </c>
      <c r="C72" s="100" t="s">
        <v>89</v>
      </c>
      <c r="D72" s="111">
        <v>11.458600000000001</v>
      </c>
      <c r="E72" s="111">
        <v>4.2653382888054328E-2</v>
      </c>
      <c r="F72" s="111">
        <f t="shared" si="3"/>
        <v>2.8435588592036218</v>
      </c>
      <c r="G72" s="112">
        <v>0.48876262380572472</v>
      </c>
      <c r="H72" s="159">
        <v>0.3025382462363152</v>
      </c>
      <c r="I72" s="113">
        <v>4.8081E-3</v>
      </c>
      <c r="J72" s="109">
        <v>2.9615958278737957E-12</v>
      </c>
      <c r="K72" s="99">
        <f t="shared" si="1"/>
        <v>2.9615958278737957</v>
      </c>
    </row>
    <row r="73" spans="2:11">
      <c r="B73" s="110">
        <v>14</v>
      </c>
      <c r="C73" s="88" t="s">
        <v>89</v>
      </c>
      <c r="D73" s="95">
        <v>6.3613</v>
      </c>
      <c r="E73" s="95">
        <v>0.15199514064106159</v>
      </c>
      <c r="F73" s="95">
        <f>E73/0.021</f>
        <v>7.2378638400505517</v>
      </c>
      <c r="G73" s="96">
        <v>0.96691897953462291</v>
      </c>
      <c r="H73" s="101">
        <v>0.42750656652709451</v>
      </c>
      <c r="I73" s="97">
        <v>5.6502999999999996E-3</v>
      </c>
      <c r="J73" s="98">
        <v>2.5201580270074152E-12</v>
      </c>
      <c r="K73" s="99">
        <f t="shared" si="1"/>
        <v>2.5201580270074153</v>
      </c>
    </row>
    <row r="74" spans="2:11">
      <c r="B74" s="110">
        <v>15</v>
      </c>
      <c r="C74" s="88" t="s">
        <v>89</v>
      </c>
      <c r="D74" s="95">
        <v>8.4003999999999994</v>
      </c>
      <c r="E74" s="95">
        <v>0.15902013826269912</v>
      </c>
      <c r="F74" s="95">
        <f>E74/0.021</f>
        <v>7.5723875363190052</v>
      </c>
      <c r="G74" s="96">
        <v>1.3358380923755135</v>
      </c>
      <c r="H74" s="101">
        <v>0.59063516720231957</v>
      </c>
      <c r="I74" s="97">
        <v>7.5763999999999996E-3</v>
      </c>
      <c r="J74" s="98">
        <v>1.8794742753814473E-12</v>
      </c>
      <c r="K74" s="99">
        <f t="shared" si="1"/>
        <v>1.8794742753814473</v>
      </c>
    </row>
    <row r="75" spans="2:11">
      <c r="B75" s="110">
        <v>16</v>
      </c>
      <c r="C75" s="88" t="s">
        <v>89</v>
      </c>
      <c r="D75" s="95">
        <v>6.0875000000000004</v>
      </c>
      <c r="E75" s="95">
        <v>0.166511166700471</v>
      </c>
      <c r="F75" s="95">
        <f>E75/0.021</f>
        <v>7.9291031762129043</v>
      </c>
      <c r="G75" s="96">
        <v>1.0136569535528361</v>
      </c>
      <c r="H75" s="101">
        <v>0.44817698112462773</v>
      </c>
      <c r="I75" s="97">
        <v>6.1203000000000004E-3</v>
      </c>
      <c r="J75" s="98">
        <v>2.3266259660474156E-12</v>
      </c>
      <c r="K75" s="99">
        <f t="shared" si="1"/>
        <v>2.3266259660474158</v>
      </c>
    </row>
    <row r="76" spans="2:11">
      <c r="B76" s="110">
        <v>17</v>
      </c>
      <c r="C76" s="88" t="s">
        <v>89</v>
      </c>
      <c r="D76" s="95">
        <v>7.2074999999999996</v>
      </c>
      <c r="E76" s="95">
        <v>0.21445210287829472</v>
      </c>
      <c r="F76" s="95">
        <f t="shared" ref="F76" si="4">E76/0.021</f>
        <v>10.212004898966415</v>
      </c>
      <c r="G76" s="96">
        <v>1.5575020741591679</v>
      </c>
      <c r="H76" s="101">
        <v>0.68341132156156825</v>
      </c>
      <c r="I76" s="97">
        <v>9.2160000000000002E-3</v>
      </c>
      <c r="J76" s="98">
        <v>1.5451007921006942E-12</v>
      </c>
      <c r="K76" s="99">
        <f t="shared" si="1"/>
        <v>1.5451007921006941</v>
      </c>
    </row>
    <row r="77" spans="2:11">
      <c r="B77" s="110">
        <v>18</v>
      </c>
      <c r="C77" s="88" t="s">
        <v>89</v>
      </c>
      <c r="D77" s="95">
        <v>6.7298</v>
      </c>
      <c r="E77" s="95">
        <v>0.21328104494434066</v>
      </c>
      <c r="F77" s="95">
        <f>E77/0.021</f>
        <v>10.156240235444793</v>
      </c>
      <c r="G77" s="96">
        <v>1.435316277848971</v>
      </c>
      <c r="H77" s="101">
        <v>0.63463150290401849</v>
      </c>
      <c r="I77" s="97">
        <v>1.0995100000000001E-2</v>
      </c>
      <c r="J77" s="98">
        <v>1.2950904402870368E-12</v>
      </c>
      <c r="K77" s="99">
        <f t="shared" si="1"/>
        <v>1.2950904402870367</v>
      </c>
    </row>
    <row r="78" spans="2:11">
      <c r="B78" s="110">
        <v>19</v>
      </c>
      <c r="C78" s="88" t="s">
        <v>89</v>
      </c>
      <c r="D78" s="95">
        <v>6.7061999999999999</v>
      </c>
      <c r="E78" s="95">
        <v>0.22156092083099382</v>
      </c>
      <c r="F78" s="95">
        <f>E78/0.021</f>
        <v>10.550520039571134</v>
      </c>
      <c r="G78" s="96">
        <v>1.4412549129702414</v>
      </c>
      <c r="H78" s="101">
        <v>0.65695688982411182</v>
      </c>
      <c r="I78" s="97">
        <v>5.5986000000000005E-3</v>
      </c>
      <c r="J78" s="98">
        <v>2.543430304004572E-12</v>
      </c>
      <c r="K78" s="99">
        <f t="shared" si="1"/>
        <v>2.543430304004572</v>
      </c>
    </row>
    <row r="79" spans="2:11">
      <c r="B79" s="110">
        <v>20</v>
      </c>
      <c r="C79" s="100" t="s">
        <v>89</v>
      </c>
      <c r="D79" s="95">
        <v>12.7995</v>
      </c>
      <c r="E79" s="95">
        <v>8.6411316909428756E-2</v>
      </c>
      <c r="F79" s="95">
        <f>E79/0.015</f>
        <v>5.7607544606285837</v>
      </c>
      <c r="G79" s="96">
        <v>1.106006114008272</v>
      </c>
      <c r="H79" s="101">
        <v>0.68463464634361293</v>
      </c>
      <c r="I79" s="97">
        <v>8.4463000000000003E-3</v>
      </c>
      <c r="J79" s="98">
        <v>1.6859037566745198E-12</v>
      </c>
      <c r="K79" s="99">
        <f t="shared" si="1"/>
        <v>1.6859037566745199</v>
      </c>
    </row>
    <row r="80" spans="2:11">
      <c r="B80" s="110">
        <v>21</v>
      </c>
      <c r="C80" s="100" t="s">
        <v>89</v>
      </c>
      <c r="D80" s="95">
        <v>16.495999999999999</v>
      </c>
      <c r="E80" s="95">
        <v>9.378169663439373E-2</v>
      </c>
      <c r="F80" s="95">
        <f>E80/0.015</f>
        <v>6.2521131089595823</v>
      </c>
      <c r="G80" s="96">
        <v>1.5470550945136008</v>
      </c>
      <c r="H80" s="101">
        <v>0.95761728818884795</v>
      </c>
      <c r="I80" s="97">
        <v>8.2129000000000004E-3</v>
      </c>
      <c r="J80" s="98">
        <v>1.733814961828343E-12</v>
      </c>
      <c r="K80" s="99">
        <f t="shared" si="1"/>
        <v>1.7338149618283429</v>
      </c>
    </row>
    <row r="81" spans="1:11">
      <c r="B81" s="110">
        <v>22</v>
      </c>
      <c r="C81" s="90" t="s">
        <v>89</v>
      </c>
      <c r="D81" s="95">
        <v>12.581899999999999</v>
      </c>
      <c r="E81" s="95">
        <v>0.16060144168175033</v>
      </c>
      <c r="F81" s="95">
        <f>E81/0.021</f>
        <v>7.6476876991309677</v>
      </c>
      <c r="G81" s="96">
        <v>2.0205773078022293</v>
      </c>
      <c r="H81" s="101">
        <v>0.89343482662897322</v>
      </c>
      <c r="I81" s="97">
        <v>1.26683E-2</v>
      </c>
      <c r="J81" s="98">
        <v>1.1240378661698885E-12</v>
      </c>
      <c r="K81" s="99">
        <f t="shared" si="1"/>
        <v>1.1240378661698884</v>
      </c>
    </row>
    <row r="82" spans="1:11">
      <c r="B82" s="110">
        <v>23</v>
      </c>
      <c r="C82" s="100" t="s">
        <v>89</v>
      </c>
      <c r="D82" s="95">
        <v>14.2636</v>
      </c>
      <c r="E82" s="95">
        <v>0.26386338855474656</v>
      </c>
      <c r="F82" s="95">
        <f t="shared" ref="F82:F89" si="5">E82/0.015</f>
        <v>17.590892570316438</v>
      </c>
      <c r="G82" s="96">
        <v>3.7634975906580843</v>
      </c>
      <c r="H82" s="101">
        <v>2.3297189442284965</v>
      </c>
      <c r="I82" s="97">
        <v>9.3851999999999998E-3</v>
      </c>
      <c r="J82" s="98">
        <v>1.5172451199761325E-12</v>
      </c>
      <c r="K82" s="99">
        <f t="shared" si="1"/>
        <v>1.5172451199761325</v>
      </c>
    </row>
    <row r="83" spans="1:11">
      <c r="B83" s="110">
        <v>24</v>
      </c>
      <c r="C83" s="100" t="s">
        <v>89</v>
      </c>
      <c r="D83" s="95">
        <v>11.5433</v>
      </c>
      <c r="E83" s="95">
        <v>0.16218155722999641</v>
      </c>
      <c r="F83" s="95">
        <f t="shared" si="5"/>
        <v>10.812103815333094</v>
      </c>
      <c r="G83" s="96">
        <v>2.8657729066771047</v>
      </c>
      <c r="H83" s="101">
        <v>1.158848581203038</v>
      </c>
      <c r="I83" s="97">
        <v>9.2122000000000002E-3</v>
      </c>
      <c r="J83" s="98">
        <v>1.5457381407264276E-12</v>
      </c>
      <c r="K83" s="99">
        <f t="shared" si="1"/>
        <v>1.5457381407264277</v>
      </c>
    </row>
    <row r="84" spans="1:11">
      <c r="B84" s="110">
        <v>25</v>
      </c>
      <c r="C84" s="100" t="s">
        <v>89</v>
      </c>
      <c r="D84" s="95">
        <v>12.418200000000001</v>
      </c>
      <c r="E84" s="95">
        <v>0.14172938703553023</v>
      </c>
      <c r="F84" s="95">
        <f t="shared" si="5"/>
        <v>9.4486258023686815</v>
      </c>
      <c r="G84" s="96">
        <v>1.7600691619202604</v>
      </c>
      <c r="H84" s="101">
        <v>1.0894663063223251</v>
      </c>
      <c r="I84" s="97">
        <v>9.7939000000000012E-3</v>
      </c>
      <c r="J84" s="98">
        <v>1.4539303954502288E-12</v>
      </c>
      <c r="K84" s="99">
        <f t="shared" si="1"/>
        <v>1.4539303954502287</v>
      </c>
    </row>
    <row r="85" spans="1:11">
      <c r="B85" s="110">
        <v>26</v>
      </c>
      <c r="C85" s="100" t="s">
        <v>89</v>
      </c>
      <c r="D85" s="95">
        <v>12.893599999999999</v>
      </c>
      <c r="E85" s="95">
        <v>0.13156936658289839</v>
      </c>
      <c r="F85" s="95">
        <f t="shared" si="5"/>
        <v>8.7712911055265597</v>
      </c>
      <c r="G85" s="96">
        <v>1.6964688446420517</v>
      </c>
      <c r="H85" s="101">
        <v>1.0500844354403693</v>
      </c>
      <c r="I85" s="97">
        <v>7.7237E-3</v>
      </c>
      <c r="J85" s="98">
        <v>1.8436305009257219E-12</v>
      </c>
      <c r="K85" s="99">
        <f t="shared" si="1"/>
        <v>1.8436305009257219</v>
      </c>
    </row>
    <row r="86" spans="1:11">
      <c r="B86" s="110">
        <v>27</v>
      </c>
      <c r="C86" s="100" t="s">
        <v>89</v>
      </c>
      <c r="D86" s="95">
        <v>15.5754</v>
      </c>
      <c r="E86" s="95">
        <v>0.1088499127669101</v>
      </c>
      <c r="F86" s="95">
        <f t="shared" si="5"/>
        <v>7.2566608511273403</v>
      </c>
      <c r="G86" s="96">
        <v>1.6954098411276999</v>
      </c>
      <c r="H86" s="101">
        <v>1.0494519013294421</v>
      </c>
      <c r="I86" s="97">
        <v>9.0230999999999992E-3</v>
      </c>
      <c r="J86" s="98">
        <v>1.5781326705899302E-12</v>
      </c>
      <c r="K86" s="99">
        <f t="shared" si="1"/>
        <v>1.5781326705899301</v>
      </c>
    </row>
    <row r="87" spans="1:11">
      <c r="B87" s="110">
        <v>28</v>
      </c>
      <c r="C87" s="100" t="s">
        <v>89</v>
      </c>
      <c r="D87" s="95">
        <v>12.0306</v>
      </c>
      <c r="E87" s="95">
        <v>0.20634405970879727</v>
      </c>
      <c r="F87" s="95">
        <f t="shared" si="5"/>
        <v>13.756270647253151</v>
      </c>
      <c r="G87" s="96">
        <v>2.4824421876911784</v>
      </c>
      <c r="H87" s="101">
        <v>1.5366483810418692</v>
      </c>
      <c r="I87" s="97">
        <v>9.2615000000000006E-3</v>
      </c>
      <c r="J87" s="98">
        <v>1.5375100037790851E-12</v>
      </c>
      <c r="K87" s="99">
        <f t="shared" si="1"/>
        <v>1.537510003779085</v>
      </c>
    </row>
    <row r="88" spans="1:11">
      <c r="B88" s="110">
        <v>29</v>
      </c>
      <c r="C88" s="100" t="s">
        <v>89</v>
      </c>
      <c r="D88" s="95">
        <v>38.849800000000002</v>
      </c>
      <c r="E88" s="95">
        <v>9.7394321955305591E-2</v>
      </c>
      <c r="F88" s="95">
        <f t="shared" si="5"/>
        <v>6.4929547970203734</v>
      </c>
      <c r="G88" s="96">
        <v>3.7837676130074489</v>
      </c>
      <c r="H88" s="101">
        <v>2.3421659899057152</v>
      </c>
      <c r="I88" s="97">
        <v>8.1519999999999995E-3</v>
      </c>
      <c r="J88" s="98">
        <v>1.7467675294406279E-12</v>
      </c>
      <c r="K88" s="99">
        <f t="shared" si="1"/>
        <v>1.746767529440628</v>
      </c>
    </row>
    <row r="89" spans="1:11">
      <c r="B89" s="114">
        <v>30</v>
      </c>
      <c r="C89" s="102" t="s">
        <v>89</v>
      </c>
      <c r="D89" s="95">
        <v>21.099900000000002</v>
      </c>
      <c r="E89" s="95">
        <v>0.14074750637903038</v>
      </c>
      <c r="F89" s="95">
        <f t="shared" si="5"/>
        <v>9.3831670919353591</v>
      </c>
      <c r="G89" s="96">
        <v>2.9697286012526094</v>
      </c>
      <c r="H89" s="101">
        <v>1.8382998458936686</v>
      </c>
      <c r="I89" s="97">
        <v>9.5440999999999998E-3</v>
      </c>
      <c r="J89" s="103">
        <v>1.4919844616045514E-12</v>
      </c>
      <c r="K89" s="104">
        <f t="shared" si="1"/>
        <v>1.4919844616045514</v>
      </c>
    </row>
    <row r="90" spans="1:11" ht="15">
      <c r="A90" s="179" t="s">
        <v>129</v>
      </c>
      <c r="B90" s="110">
        <v>1</v>
      </c>
      <c r="C90" s="90" t="s">
        <v>88</v>
      </c>
      <c r="D90" s="106">
        <v>9.2014999999999993</v>
      </c>
      <c r="E90" s="106">
        <v>1.8170255051341504E-2</v>
      </c>
      <c r="F90" s="106">
        <f t="shared" ref="F90:F98" si="6">E90/0.021</f>
        <v>0.8652502405400716</v>
      </c>
      <c r="G90" s="107">
        <v>0.16719443524345809</v>
      </c>
      <c r="H90" s="158">
        <v>7.3924239054646748E-2</v>
      </c>
      <c r="I90" s="108">
        <v>2.7088000000000004E-3</v>
      </c>
      <c r="J90" s="109">
        <v>5.256810727997636E-12</v>
      </c>
      <c r="K90" s="99">
        <f t="shared" si="1"/>
        <v>5.2568107279976362</v>
      </c>
    </row>
    <row r="91" spans="1:11">
      <c r="A91" s="173" t="s">
        <v>127</v>
      </c>
      <c r="B91" s="110">
        <v>2</v>
      </c>
      <c r="C91" s="90" t="s">
        <v>88</v>
      </c>
      <c r="D91" s="111">
        <v>8.9349000000000007</v>
      </c>
      <c r="E91" s="111">
        <v>1.9173796791443851E-2</v>
      </c>
      <c r="F91" s="111">
        <f t="shared" si="6"/>
        <v>0.91303794244970715</v>
      </c>
      <c r="G91" s="112">
        <v>0.17131016042780747</v>
      </c>
      <c r="H91" s="159">
        <v>7.5746928202283639E-2</v>
      </c>
      <c r="I91" s="113">
        <v>2.5152E-3</v>
      </c>
      <c r="J91" s="109">
        <v>5.6614380168575057E-12</v>
      </c>
      <c r="K91" s="99">
        <f t="shared" si="1"/>
        <v>5.661438016857506</v>
      </c>
    </row>
    <row r="92" spans="1:11">
      <c r="B92" s="110">
        <v>3</v>
      </c>
      <c r="C92" s="90" t="s">
        <v>88</v>
      </c>
      <c r="D92" s="111">
        <v>7.1138000000000003</v>
      </c>
      <c r="E92" s="111">
        <v>2.269245901639344E-2</v>
      </c>
      <c r="F92" s="111">
        <f t="shared" si="6"/>
        <v>1.0805932864949257</v>
      </c>
      <c r="G92" s="112">
        <v>0.16142950819672131</v>
      </c>
      <c r="H92" s="159">
        <v>7.1375706448858253E-2</v>
      </c>
      <c r="I92" s="113">
        <v>2.4402E-3</v>
      </c>
      <c r="J92" s="109">
        <v>5.8354433652979258E-12</v>
      </c>
      <c r="K92" s="99">
        <f t="shared" si="1"/>
        <v>5.8354433652979258</v>
      </c>
    </row>
    <row r="93" spans="1:11">
      <c r="B93" s="110">
        <v>4</v>
      </c>
      <c r="C93" s="90" t="s">
        <v>88</v>
      </c>
      <c r="D93" s="111">
        <v>49.145000000000003</v>
      </c>
      <c r="E93" s="111">
        <v>7.9924788467565025E-3</v>
      </c>
      <c r="F93" s="111">
        <f t="shared" si="6"/>
        <v>0.38059423079792865</v>
      </c>
      <c r="G93" s="112">
        <v>0.39278596051394549</v>
      </c>
      <c r="H93" s="159">
        <v>0.17367129545772236</v>
      </c>
      <c r="I93" s="113">
        <v>4.9359E-3</v>
      </c>
      <c r="J93" s="109">
        <v>2.8849143823821384E-12</v>
      </c>
      <c r="K93" s="99">
        <f t="shared" si="1"/>
        <v>2.8849143823821386</v>
      </c>
    </row>
    <row r="94" spans="1:11">
      <c r="A94" s="87"/>
      <c r="B94" s="110">
        <v>5</v>
      </c>
      <c r="C94" s="90" t="s">
        <v>88</v>
      </c>
      <c r="D94" s="95">
        <v>22.1478</v>
      </c>
      <c r="E94" s="95">
        <v>2.4563824544110397E-2</v>
      </c>
      <c r="F94" s="95">
        <f t="shared" si="6"/>
        <v>1.1697059306719235</v>
      </c>
      <c r="G94" s="96">
        <v>0.54403647116806308</v>
      </c>
      <c r="H94" s="156">
        <v>0.24054359013907986</v>
      </c>
      <c r="I94" s="97">
        <v>2.3187000000000004E-3</v>
      </c>
      <c r="J94" s="98">
        <v>6.1412208996420389E-12</v>
      </c>
      <c r="K94" s="99">
        <f t="shared" si="1"/>
        <v>6.1412208996420388</v>
      </c>
    </row>
    <row r="95" spans="1:11">
      <c r="B95" s="110">
        <v>6</v>
      </c>
      <c r="C95" s="90" t="s">
        <v>88</v>
      </c>
      <c r="D95" s="111">
        <v>22.421900000000001</v>
      </c>
      <c r="E95" s="111">
        <v>3.4842064714946074E-2</v>
      </c>
      <c r="F95" s="111">
        <f t="shared" si="6"/>
        <v>1.6591459388069558</v>
      </c>
      <c r="G95" s="112">
        <v>0.78122110939907552</v>
      </c>
      <c r="H95" s="159">
        <v>0.34541683721317168</v>
      </c>
      <c r="I95" s="113">
        <v>2.9283999999999998E-3</v>
      </c>
      <c r="J95" s="109">
        <v>4.8626037768064466E-12</v>
      </c>
      <c r="K95" s="99">
        <f t="shared" ref="K95:K98" si="7">J95*1000000000000</f>
        <v>4.8626037768064467</v>
      </c>
    </row>
    <row r="96" spans="1:11">
      <c r="B96" s="110">
        <v>7</v>
      </c>
      <c r="C96" s="90" t="s">
        <v>88</v>
      </c>
      <c r="D96" s="111">
        <v>13.7697</v>
      </c>
      <c r="E96" s="111">
        <v>3.8006433406350522E-2</v>
      </c>
      <c r="F96" s="111">
        <f t="shared" si="6"/>
        <v>1.8098301622071675</v>
      </c>
      <c r="G96" s="112">
        <v>0.52335563317743172</v>
      </c>
      <c r="H96" s="159">
        <v>0.23139224719374432</v>
      </c>
      <c r="I96" s="113">
        <v>2.9364E-3</v>
      </c>
      <c r="J96" s="109">
        <v>4.8493559801117003E-12</v>
      </c>
      <c r="K96" s="99">
        <f t="shared" si="7"/>
        <v>4.8493559801117003</v>
      </c>
    </row>
    <row r="97" spans="1:23">
      <c r="B97" s="110">
        <v>8</v>
      </c>
      <c r="C97" s="90" t="s">
        <v>88</v>
      </c>
      <c r="D97" s="111">
        <v>33.6646</v>
      </c>
      <c r="E97" s="111">
        <v>1.7821773175044204E-2</v>
      </c>
      <c r="F97" s="111">
        <f t="shared" si="6"/>
        <v>0.84865586547829541</v>
      </c>
      <c r="G97" s="112">
        <v>0.59993782423688968</v>
      </c>
      <c r="H97" s="159">
        <v>0.26527210240709637</v>
      </c>
      <c r="I97" s="113">
        <v>3.3435000000000001E-3</v>
      </c>
      <c r="J97" s="109">
        <v>4.2589050097203525E-12</v>
      </c>
      <c r="K97" s="99">
        <f t="shared" si="7"/>
        <v>4.2589050097203529</v>
      </c>
    </row>
    <row r="98" spans="1:23">
      <c r="A98" s="165"/>
      <c r="B98" s="114">
        <v>9</v>
      </c>
      <c r="C98" s="174" t="s">
        <v>88</v>
      </c>
      <c r="D98" s="175">
        <v>39.304400000000001</v>
      </c>
      <c r="E98" s="175">
        <v>3.8227879489192873E-2</v>
      </c>
      <c r="F98" s="175">
        <f t="shared" si="6"/>
        <v>1.8203752137710891</v>
      </c>
      <c r="G98" s="176">
        <v>1.4578046865313883</v>
      </c>
      <c r="H98" s="177">
        <v>0.66433722503248749</v>
      </c>
      <c r="I98" s="178">
        <v>3.7174999999999999E-3</v>
      </c>
      <c r="J98" s="103">
        <v>3.8304368258238062E-12</v>
      </c>
      <c r="K98" s="104">
        <f t="shared" si="7"/>
        <v>3.8304368258238064</v>
      </c>
    </row>
    <row r="99" spans="1:23">
      <c r="A99" s="87"/>
      <c r="B99" s="87"/>
      <c r="C99" s="87"/>
      <c r="D99" s="87"/>
      <c r="E99" s="87"/>
      <c r="F99" s="87"/>
      <c r="G99" s="87"/>
      <c r="H99" s="87"/>
      <c r="I99" s="87"/>
      <c r="J99" s="87"/>
    </row>
    <row r="101" spans="1:23">
      <c r="A101" s="84" t="s">
        <v>105</v>
      </c>
      <c r="N101" s="94"/>
      <c r="O101" s="94"/>
      <c r="P101" s="154"/>
      <c r="Q101" s="154"/>
      <c r="R101" s="154"/>
      <c r="S101" s="154"/>
      <c r="T101" s="154"/>
      <c r="U101" s="154"/>
      <c r="V101" s="94"/>
      <c r="W101" s="94"/>
    </row>
    <row r="102" spans="1:23">
      <c r="A102" s="84" t="s">
        <v>106</v>
      </c>
      <c r="L102" s="115"/>
      <c r="M102" s="115"/>
      <c r="N102" s="151"/>
      <c r="O102" s="94"/>
      <c r="P102" s="152"/>
      <c r="Q102" s="152"/>
      <c r="R102" s="152"/>
      <c r="S102" s="152"/>
      <c r="T102" s="152"/>
      <c r="U102" s="153"/>
      <c r="V102" s="94"/>
      <c r="W102" s="94"/>
    </row>
    <row r="103" spans="1:23" ht="15" customHeight="1">
      <c r="L103" s="115"/>
      <c r="M103" s="115"/>
      <c r="N103" s="155"/>
      <c r="O103" s="90"/>
      <c r="P103" s="94"/>
      <c r="Q103" s="94"/>
      <c r="R103" s="94"/>
      <c r="S103" s="94"/>
      <c r="T103" s="94"/>
      <c r="U103" s="94"/>
      <c r="V103" s="94"/>
      <c r="W103" s="94"/>
    </row>
    <row r="104" spans="1:23" ht="15" customHeight="1">
      <c r="L104" s="115"/>
      <c r="M104" s="115"/>
      <c r="N104" s="155"/>
      <c r="O104" s="90"/>
      <c r="P104" s="94"/>
      <c r="Q104" s="94"/>
      <c r="R104" s="94"/>
      <c r="S104" s="94"/>
      <c r="T104" s="94"/>
      <c r="U104" s="94"/>
      <c r="V104" s="94"/>
      <c r="W104" s="94"/>
    </row>
    <row r="105" spans="1:23" ht="15" customHeight="1">
      <c r="L105" s="115"/>
      <c r="M105" s="115"/>
      <c r="N105" s="151"/>
      <c r="O105" s="151"/>
      <c r="P105" s="151"/>
      <c r="Q105" s="151"/>
      <c r="R105" s="151"/>
      <c r="S105" s="151"/>
      <c r="T105" s="151"/>
      <c r="U105" s="151"/>
      <c r="V105" s="94"/>
      <c r="W105" s="94"/>
    </row>
    <row r="106" spans="1:23" ht="15" customHeight="1">
      <c r="D106" s="224" t="s">
        <v>107</v>
      </c>
      <c r="E106" s="224"/>
      <c r="F106" s="224"/>
      <c r="G106" s="224"/>
      <c r="H106" s="224"/>
      <c r="I106" s="224"/>
      <c r="L106" s="115"/>
      <c r="M106" s="115"/>
      <c r="N106" s="151"/>
      <c r="O106" s="151"/>
      <c r="P106" s="151"/>
      <c r="Q106" s="151"/>
      <c r="R106" s="151"/>
      <c r="S106" s="151"/>
      <c r="T106" s="151"/>
      <c r="U106" s="151"/>
      <c r="V106" s="94"/>
      <c r="W106" s="94"/>
    </row>
    <row r="107" spans="1:23" ht="15" customHeight="1">
      <c r="D107" s="224" t="s">
        <v>108</v>
      </c>
      <c r="E107" s="224"/>
      <c r="F107" s="224"/>
      <c r="G107" s="224"/>
      <c r="H107" s="224"/>
      <c r="I107" s="224"/>
      <c r="L107" s="115"/>
      <c r="M107" s="115"/>
      <c r="N107" s="151"/>
      <c r="O107" s="151"/>
      <c r="P107" s="151"/>
      <c r="Q107" s="151"/>
      <c r="R107" s="151"/>
      <c r="S107" s="151"/>
      <c r="T107" s="151"/>
      <c r="U107" s="151"/>
      <c r="V107" s="94"/>
      <c r="W107" s="94"/>
    </row>
    <row r="108" spans="1:23" ht="15" customHeight="1">
      <c r="D108" s="92"/>
      <c r="E108" s="92" t="s">
        <v>109</v>
      </c>
      <c r="F108" s="92" t="s">
        <v>97</v>
      </c>
      <c r="G108" s="93" t="s">
        <v>110</v>
      </c>
      <c r="H108" s="93" t="s">
        <v>111</v>
      </c>
      <c r="I108" s="92"/>
      <c r="L108" s="115"/>
      <c r="M108" s="115"/>
      <c r="N108" s="151"/>
      <c r="O108" s="151"/>
      <c r="P108" s="151"/>
      <c r="Q108" s="151"/>
      <c r="R108" s="151"/>
      <c r="S108" s="151"/>
      <c r="T108" s="151"/>
      <c r="U108" s="151"/>
      <c r="V108" s="94"/>
      <c r="W108" s="94"/>
    </row>
    <row r="109" spans="1:23" ht="15" customHeight="1">
      <c r="F109" s="93" t="s">
        <v>102</v>
      </c>
      <c r="G109" s="93" t="s">
        <v>99</v>
      </c>
      <c r="H109" s="93" t="s">
        <v>99</v>
      </c>
      <c r="L109" s="115"/>
      <c r="M109" s="115"/>
      <c r="N109" s="151"/>
      <c r="O109" s="151"/>
      <c r="P109" s="151"/>
      <c r="Q109" s="151"/>
      <c r="R109" s="151"/>
      <c r="S109" s="151"/>
      <c r="T109" s="151"/>
      <c r="U109" s="151"/>
      <c r="V109" s="94"/>
      <c r="W109" s="94"/>
    </row>
    <row r="110" spans="1:23" ht="15" customHeight="1">
      <c r="D110" s="85">
        <v>1</v>
      </c>
      <c r="E110" s="89">
        <v>3.1383999999999999</v>
      </c>
      <c r="F110" s="89">
        <v>1.1133999999999999</v>
      </c>
      <c r="G110" s="116">
        <v>2.1777716083657229E-2</v>
      </c>
      <c r="H110" s="225">
        <f>AVERAGE(G110:G114)</f>
        <v>2.0952419004700046E-2</v>
      </c>
      <c r="L110" s="115"/>
      <c r="M110" s="115"/>
      <c r="N110" s="151"/>
      <c r="O110" s="151"/>
      <c r="P110" s="151"/>
      <c r="Q110" s="151"/>
      <c r="R110" s="151"/>
      <c r="S110" s="151"/>
      <c r="T110" s="151"/>
      <c r="U110" s="151"/>
      <c r="V110" s="94"/>
      <c r="W110" s="94"/>
    </row>
    <row r="111" spans="1:23" ht="15" customHeight="1">
      <c r="D111" s="85">
        <v>2</v>
      </c>
      <c r="E111" s="89">
        <v>5.0007999999999999</v>
      </c>
      <c r="F111" s="89">
        <v>1.2766</v>
      </c>
      <c r="G111" s="116">
        <v>2.0330466885777318E-2</v>
      </c>
      <c r="H111" s="225"/>
      <c r="L111" s="115"/>
      <c r="M111" s="115"/>
      <c r="N111" s="151"/>
      <c r="O111" s="151"/>
      <c r="P111" s="151"/>
      <c r="Q111" s="151"/>
      <c r="R111" s="151"/>
      <c r="S111" s="151"/>
      <c r="T111" s="151"/>
      <c r="U111" s="151"/>
      <c r="V111" s="94"/>
      <c r="W111" s="94"/>
    </row>
    <row r="112" spans="1:23" ht="15" customHeight="1">
      <c r="D112" s="85">
        <v>3</v>
      </c>
      <c r="E112" s="89">
        <v>3.6335000000000002</v>
      </c>
      <c r="F112" s="89">
        <v>1.1359999999999999</v>
      </c>
      <c r="G112" s="116">
        <v>2.180276914382594E-2</v>
      </c>
      <c r="H112" s="225"/>
      <c r="L112" s="115"/>
      <c r="M112" s="115"/>
      <c r="N112" s="151"/>
      <c r="O112" s="151"/>
      <c r="P112" s="151"/>
      <c r="Q112" s="151"/>
      <c r="R112" s="151"/>
      <c r="S112" s="151"/>
      <c r="T112" s="151"/>
      <c r="U112" s="151"/>
      <c r="V112" s="94"/>
      <c r="W112" s="94"/>
    </row>
    <row r="113" spans="4:23" ht="15" customHeight="1">
      <c r="D113" s="85">
        <v>4</v>
      </c>
      <c r="E113" s="89">
        <v>5.9269999999999996</v>
      </c>
      <c r="F113" s="89">
        <v>1.2107000000000001</v>
      </c>
      <c r="G113" s="116">
        <v>2.0851142910239734E-2</v>
      </c>
      <c r="H113" s="225"/>
      <c r="L113" s="115"/>
      <c r="M113" s="115"/>
      <c r="N113" s="151"/>
      <c r="O113" s="151"/>
      <c r="P113" s="151"/>
      <c r="Q113" s="151"/>
      <c r="R113" s="151"/>
      <c r="S113" s="151"/>
      <c r="T113" s="151"/>
      <c r="U113" s="151"/>
      <c r="V113" s="94"/>
      <c r="W113" s="94"/>
    </row>
    <row r="114" spans="4:23" ht="15" customHeight="1">
      <c r="D114" s="85">
        <v>5</v>
      </c>
      <c r="E114" s="89">
        <v>3.63</v>
      </c>
      <c r="F114" s="89">
        <v>1.2</v>
      </c>
      <c r="G114" s="116">
        <v>0.02</v>
      </c>
      <c r="H114" s="225"/>
      <c r="L114" s="115"/>
      <c r="M114" s="115"/>
      <c r="N114" s="151"/>
      <c r="O114" s="151"/>
      <c r="P114" s="151"/>
      <c r="Q114" s="151"/>
      <c r="R114" s="151"/>
      <c r="S114" s="151"/>
      <c r="T114" s="151"/>
      <c r="U114" s="151"/>
      <c r="V114" s="94"/>
      <c r="W114" s="94"/>
    </row>
    <row r="115" spans="4:23" ht="15" customHeight="1">
      <c r="L115" s="115"/>
      <c r="M115" s="115"/>
      <c r="N115" s="151"/>
      <c r="O115" s="151"/>
      <c r="P115" s="151"/>
      <c r="Q115" s="151"/>
      <c r="R115" s="151"/>
      <c r="S115" s="151"/>
      <c r="T115" s="151"/>
      <c r="U115" s="151"/>
      <c r="V115" s="94"/>
      <c r="W115" s="94"/>
    </row>
    <row r="116" spans="4:23" ht="15" customHeight="1">
      <c r="D116" s="117" t="s">
        <v>112</v>
      </c>
      <c r="L116" s="115"/>
      <c r="M116" s="115"/>
      <c r="N116" s="151"/>
      <c r="O116" s="151"/>
      <c r="P116" s="151"/>
      <c r="Q116" s="151"/>
      <c r="R116" s="151"/>
      <c r="S116" s="151"/>
      <c r="T116" s="151"/>
      <c r="U116" s="151"/>
      <c r="V116" s="94"/>
      <c r="W116" s="94"/>
    </row>
    <row r="117" spans="4:23" ht="15" customHeight="1">
      <c r="L117" s="115"/>
      <c r="M117" s="115"/>
      <c r="N117" s="151"/>
      <c r="O117" s="151"/>
      <c r="P117" s="151"/>
      <c r="Q117" s="151"/>
      <c r="R117" s="151"/>
      <c r="S117" s="151"/>
      <c r="T117" s="151"/>
      <c r="U117" s="151"/>
      <c r="V117" s="94"/>
      <c r="W117" s="94"/>
    </row>
    <row r="118" spans="4:23" ht="15" customHeight="1">
      <c r="E118" s="92" t="s">
        <v>109</v>
      </c>
      <c r="F118" s="92" t="s">
        <v>97</v>
      </c>
      <c r="G118" s="93" t="s">
        <v>110</v>
      </c>
      <c r="H118" s="93" t="s">
        <v>111</v>
      </c>
      <c r="L118" s="115"/>
      <c r="M118" s="115"/>
      <c r="N118" s="151"/>
      <c r="O118" s="151"/>
      <c r="P118" s="151"/>
      <c r="Q118" s="151"/>
      <c r="R118" s="151"/>
      <c r="S118" s="151"/>
      <c r="T118" s="151"/>
      <c r="U118" s="151"/>
      <c r="V118" s="94"/>
      <c r="W118" s="94"/>
    </row>
    <row r="119" spans="4:23" ht="15" customHeight="1">
      <c r="F119" s="93" t="s">
        <v>102</v>
      </c>
      <c r="G119" s="93" t="s">
        <v>99</v>
      </c>
      <c r="H119" s="93" t="s">
        <v>99</v>
      </c>
      <c r="L119" s="115"/>
      <c r="M119" s="115"/>
      <c r="N119" s="151"/>
      <c r="O119" s="151"/>
      <c r="P119" s="151"/>
      <c r="Q119" s="151"/>
      <c r="R119" s="151"/>
      <c r="S119" s="151"/>
      <c r="T119" s="151"/>
      <c r="U119" s="151"/>
      <c r="V119" s="94"/>
      <c r="W119" s="94"/>
    </row>
    <row r="120" spans="4:23" ht="15" customHeight="1">
      <c r="D120" s="85">
        <v>1</v>
      </c>
      <c r="E120" s="118">
        <v>23.465299999999999</v>
      </c>
      <c r="F120" s="118">
        <v>1.7955000000000001</v>
      </c>
      <c r="G120" s="119">
        <v>1.281747680376679E-2</v>
      </c>
      <c r="H120" s="226">
        <f>AVERAGE(G120:G125)</f>
        <v>1.5076024634252219E-2</v>
      </c>
      <c r="L120" s="115"/>
      <c r="M120" s="115"/>
      <c r="N120" s="151"/>
      <c r="O120" s="151"/>
      <c r="P120" s="151"/>
      <c r="Q120" s="151"/>
      <c r="R120" s="151"/>
      <c r="S120" s="151"/>
      <c r="T120" s="151"/>
      <c r="U120" s="151"/>
      <c r="V120" s="94"/>
      <c r="W120" s="94"/>
    </row>
    <row r="121" spans="4:23" ht="15" customHeight="1">
      <c r="D121" s="85">
        <v>2</v>
      </c>
      <c r="E121" s="118">
        <v>29.410799999999998</v>
      </c>
      <c r="F121" s="118">
        <v>2.3917000000000002</v>
      </c>
      <c r="G121" s="119">
        <v>1.7263133746272082E-2</v>
      </c>
      <c r="H121" s="226"/>
      <c r="L121" s="115"/>
      <c r="M121" s="115"/>
      <c r="N121" s="151"/>
      <c r="O121" s="151"/>
      <c r="P121" s="151"/>
      <c r="Q121" s="151"/>
      <c r="R121" s="151"/>
      <c r="S121" s="151"/>
      <c r="T121" s="151"/>
      <c r="U121" s="151"/>
      <c r="V121" s="94"/>
      <c r="W121" s="94"/>
    </row>
    <row r="122" spans="4:23" ht="15" customHeight="1">
      <c r="D122" s="85">
        <v>3</v>
      </c>
      <c r="E122" s="118">
        <v>23.552099999999999</v>
      </c>
      <c r="F122" s="118">
        <v>1.9549000000000001</v>
      </c>
      <c r="G122" s="119">
        <v>1.3966574994711232E-2</v>
      </c>
      <c r="H122" s="226"/>
      <c r="L122" s="115"/>
      <c r="M122" s="115"/>
      <c r="N122" s="151"/>
      <c r="O122" s="151"/>
      <c r="P122" s="151"/>
      <c r="Q122" s="151"/>
      <c r="R122" s="151"/>
      <c r="S122" s="151"/>
      <c r="T122" s="151"/>
      <c r="U122" s="151"/>
      <c r="V122" s="94"/>
      <c r="W122" s="94"/>
    </row>
    <row r="123" spans="4:23" ht="15" customHeight="1">
      <c r="D123" s="85">
        <v>4</v>
      </c>
      <c r="E123" s="118">
        <v>35.442399999999999</v>
      </c>
      <c r="F123" s="118">
        <v>2.5350999999999999</v>
      </c>
      <c r="G123" s="119">
        <v>1.6236432105146571E-2</v>
      </c>
      <c r="H123" s="226"/>
      <c r="L123" s="115"/>
      <c r="M123" s="115"/>
      <c r="N123" s="151"/>
      <c r="O123" s="151"/>
      <c r="P123" s="151"/>
      <c r="Q123" s="151"/>
      <c r="R123" s="151"/>
      <c r="S123" s="151"/>
      <c r="T123" s="151"/>
      <c r="U123" s="151"/>
      <c r="V123" s="94"/>
      <c r="W123" s="94"/>
    </row>
    <row r="124" spans="4:23" ht="15" customHeight="1">
      <c r="D124" s="85">
        <v>5</v>
      </c>
      <c r="E124" s="118">
        <v>14.478300000000001</v>
      </c>
      <c r="F124" s="118">
        <v>2.5202</v>
      </c>
      <c r="G124" s="119">
        <v>1.4945671223273747E-2</v>
      </c>
      <c r="H124" s="226"/>
      <c r="L124" s="115"/>
      <c r="M124" s="115"/>
      <c r="N124" s="151"/>
      <c r="O124" s="151"/>
      <c r="P124" s="151"/>
      <c r="Q124" s="151"/>
      <c r="R124" s="151"/>
      <c r="S124" s="151"/>
      <c r="T124" s="151"/>
      <c r="U124" s="151"/>
      <c r="V124" s="94"/>
      <c r="W124" s="94"/>
    </row>
    <row r="125" spans="4:23" ht="15" customHeight="1">
      <c r="D125" s="85">
        <v>6</v>
      </c>
      <c r="E125" s="118">
        <v>21.4756</v>
      </c>
      <c r="F125" s="118">
        <v>2.2904</v>
      </c>
      <c r="G125" s="119">
        <v>1.5226858932342876E-2</v>
      </c>
      <c r="H125" s="226"/>
      <c r="L125" s="115"/>
      <c r="M125" s="115"/>
      <c r="N125" s="151"/>
      <c r="O125" s="151"/>
      <c r="P125" s="151"/>
      <c r="Q125" s="151"/>
      <c r="R125" s="151"/>
      <c r="S125" s="151"/>
      <c r="T125" s="151"/>
      <c r="U125" s="151"/>
      <c r="V125" s="94"/>
      <c r="W125" s="94"/>
    </row>
    <row r="126" spans="4:23" ht="15" customHeight="1">
      <c r="L126" s="115"/>
      <c r="M126" s="115"/>
      <c r="N126" s="151"/>
      <c r="O126" s="151"/>
      <c r="P126" s="151"/>
      <c r="Q126" s="151"/>
      <c r="R126" s="151"/>
      <c r="S126" s="151"/>
      <c r="T126" s="151"/>
      <c r="U126" s="151"/>
      <c r="V126" s="94"/>
      <c r="W126" s="94"/>
    </row>
    <row r="127" spans="4:23" ht="15" customHeight="1">
      <c r="L127" s="115"/>
      <c r="M127" s="115"/>
      <c r="N127" s="151"/>
      <c r="O127" s="151"/>
      <c r="P127" s="151"/>
      <c r="Q127" s="151"/>
      <c r="R127" s="151"/>
      <c r="S127" s="151"/>
      <c r="T127" s="151"/>
      <c r="U127" s="151"/>
      <c r="V127" s="94"/>
      <c r="W127" s="94"/>
    </row>
    <row r="128" spans="4:23">
      <c r="L128" s="115"/>
      <c r="M128" s="115"/>
      <c r="N128" s="115"/>
      <c r="O128" s="115"/>
      <c r="P128" s="115"/>
      <c r="Q128" s="115"/>
      <c r="R128" s="115"/>
      <c r="S128" s="115"/>
      <c r="T128" s="115"/>
      <c r="U128" s="115"/>
    </row>
    <row r="129" spans="1:21">
      <c r="A129" s="124"/>
      <c r="B129" s="124"/>
      <c r="C129" s="124"/>
      <c r="D129" s="124"/>
      <c r="E129" s="124"/>
      <c r="F129" s="124"/>
      <c r="G129" s="124"/>
      <c r="H129" s="124"/>
      <c r="I129" s="124"/>
      <c r="L129" s="115"/>
      <c r="M129" s="115"/>
      <c r="N129" s="115"/>
      <c r="O129" s="115"/>
      <c r="P129" s="115"/>
      <c r="Q129" s="115"/>
      <c r="R129" s="115"/>
      <c r="S129" s="115"/>
      <c r="T129" s="115"/>
      <c r="U129" s="115"/>
    </row>
    <row r="130" spans="1:21">
      <c r="H130" s="124"/>
      <c r="I130" s="124"/>
    </row>
    <row r="131" spans="1:21" ht="15">
      <c r="H131" s="125"/>
      <c r="I131" s="126"/>
    </row>
    <row r="132" spans="1:21" ht="15" customHeight="1">
      <c r="H132" s="121"/>
      <c r="I132" s="120"/>
      <c r="J132" s="120"/>
    </row>
    <row r="133" spans="1:21" ht="15">
      <c r="H133" s="121"/>
      <c r="I133" s="121"/>
      <c r="J133" s="121"/>
    </row>
    <row r="134" spans="1:21" ht="15" customHeight="1">
      <c r="H134" s="120"/>
      <c r="I134" s="120"/>
      <c r="J134" s="120"/>
    </row>
    <row r="135" spans="1:21" ht="15" customHeight="1">
      <c r="H135" s="120"/>
      <c r="I135" s="120"/>
      <c r="J135" s="120"/>
    </row>
    <row r="136" spans="1:21" ht="15">
      <c r="H136" s="120"/>
      <c r="I136" s="120"/>
      <c r="J136" s="120"/>
    </row>
    <row r="137" spans="1:21" ht="15">
      <c r="H137" s="120"/>
      <c r="I137" s="120"/>
      <c r="J137" s="120"/>
    </row>
    <row r="138" spans="1:21" ht="15">
      <c r="H138" s="120"/>
      <c r="I138" s="120"/>
      <c r="J138" s="120"/>
    </row>
    <row r="139" spans="1:21" ht="15" customHeight="1">
      <c r="H139" s="120"/>
      <c r="I139" s="120"/>
      <c r="J139" s="120"/>
    </row>
    <row r="140" spans="1:21" ht="15" customHeight="1">
      <c r="H140" s="120"/>
      <c r="I140" s="121"/>
      <c r="J140" s="121"/>
    </row>
    <row r="141" spans="1:21" ht="15" customHeight="1">
      <c r="H141" s="121"/>
      <c r="I141" s="121"/>
      <c r="J141" s="121"/>
    </row>
    <row r="142" spans="1:21" ht="15" customHeight="1">
      <c r="H142" s="122"/>
      <c r="I142" s="122"/>
      <c r="J142" s="122"/>
    </row>
    <row r="143" spans="1:21" ht="15">
      <c r="H143"/>
      <c r="I143"/>
      <c r="J143"/>
    </row>
    <row r="144" spans="1:21" ht="15">
      <c r="H144"/>
      <c r="I144"/>
      <c r="J144"/>
    </row>
    <row r="145" spans="1:10" ht="15">
      <c r="H145"/>
      <c r="I145"/>
      <c r="J145"/>
    </row>
    <row r="146" spans="1:10" ht="15">
      <c r="H146"/>
      <c r="I146"/>
      <c r="J146"/>
    </row>
    <row r="147" spans="1:10" ht="14" customHeight="1">
      <c r="H147" s="124"/>
      <c r="I147" s="124"/>
    </row>
    <row r="148" spans="1:10">
      <c r="H148" s="124"/>
      <c r="I148" s="124"/>
    </row>
    <row r="149" spans="1:10" ht="15" customHeight="1">
      <c r="H149" s="125"/>
      <c r="I149" s="126"/>
    </row>
    <row r="150" spans="1:10" ht="15">
      <c r="H150" s="125"/>
      <c r="I150" s="126"/>
    </row>
    <row r="151" spans="1:10" ht="15">
      <c r="H151" s="125"/>
      <c r="I151" s="126"/>
    </row>
    <row r="152" spans="1:10" ht="15">
      <c r="H152" s="121"/>
      <c r="I152" s="123"/>
      <c r="J152" s="123"/>
    </row>
    <row r="153" spans="1:10" ht="15">
      <c r="A153" s="127"/>
      <c r="B153" s="139"/>
      <c r="C153" s="139"/>
      <c r="D153" s="140"/>
      <c r="E153" s="141"/>
      <c r="F153" s="141"/>
      <c r="G153" s="141"/>
      <c r="H153" s="121"/>
      <c r="I153" s="123"/>
      <c r="J153" s="123"/>
    </row>
    <row r="154" spans="1:10" ht="15">
      <c r="A154" s="127"/>
      <c r="B154" s="130"/>
      <c r="C154" s="129"/>
      <c r="D154" s="127"/>
      <c r="E154" s="120"/>
      <c r="F154" s="120"/>
      <c r="G154" s="120"/>
      <c r="H154" s="121"/>
      <c r="I154" s="123"/>
      <c r="J154" s="123"/>
    </row>
    <row r="155" spans="1:10" ht="15">
      <c r="A155" s="69"/>
      <c r="B155" s="130"/>
      <c r="C155" s="129"/>
      <c r="D155" s="127"/>
      <c r="E155" s="120"/>
      <c r="F155" s="120"/>
      <c r="G155" s="120"/>
      <c r="H155" s="121"/>
      <c r="I155" s="121"/>
      <c r="J155" s="121"/>
    </row>
    <row r="156" spans="1:10" ht="15" customHeight="1">
      <c r="A156" s="69"/>
      <c r="B156" s="130"/>
      <c r="C156" s="129"/>
      <c r="D156" s="127"/>
      <c r="E156" s="120"/>
      <c r="F156" s="120"/>
      <c r="G156" s="120"/>
      <c r="H156" s="121"/>
      <c r="I156" s="121"/>
      <c r="J156" s="121"/>
    </row>
    <row r="157" spans="1:10" ht="15" customHeight="1">
      <c r="A157" s="69"/>
      <c r="B157" s="130"/>
      <c r="C157" s="129"/>
      <c r="D157" s="127"/>
      <c r="E157" s="120"/>
      <c r="F157" s="120"/>
      <c r="G157" s="120"/>
      <c r="H157" s="123"/>
      <c r="I157" s="123"/>
      <c r="J157" s="123"/>
    </row>
    <row r="158" spans="1:10" ht="15">
      <c r="A158" s="69"/>
      <c r="B158" s="130"/>
      <c r="C158" s="129"/>
      <c r="D158" s="127"/>
      <c r="E158" s="120"/>
      <c r="F158" s="120"/>
      <c r="G158" s="120"/>
      <c r="H158" s="123"/>
      <c r="I158" s="123"/>
      <c r="J158" s="123"/>
    </row>
    <row r="159" spans="1:10" ht="15">
      <c r="A159" s="127"/>
      <c r="B159" s="130"/>
      <c r="C159" s="129"/>
      <c r="D159" s="127"/>
      <c r="E159" s="128"/>
      <c r="F159" s="128"/>
      <c r="G159" s="120"/>
      <c r="H159" s="123"/>
      <c r="I159" s="123"/>
      <c r="J159" s="123"/>
    </row>
    <row r="160" spans="1:10" ht="15" customHeight="1">
      <c r="A160" s="131"/>
      <c r="B160" s="130"/>
      <c r="C160" s="129"/>
      <c r="D160" s="127"/>
      <c r="E160" s="120"/>
      <c r="F160" s="120"/>
      <c r="G160" s="120"/>
      <c r="H160" s="123"/>
      <c r="I160" s="121"/>
      <c r="J160" s="121"/>
    </row>
    <row r="161" spans="1:10" ht="15">
      <c r="A161" s="69"/>
      <c r="B161" s="130"/>
      <c r="C161" s="129"/>
      <c r="D161" s="127"/>
      <c r="E161" s="120"/>
      <c r="F161" s="120"/>
      <c r="G161" s="120"/>
      <c r="H161" s="121"/>
      <c r="I161" s="121"/>
      <c r="J161" s="121"/>
    </row>
    <row r="162" spans="1:10">
      <c r="F162" s="87"/>
      <c r="G162" s="87"/>
      <c r="H162" s="87"/>
      <c r="I162" s="87"/>
    </row>
  </sheetData>
  <mergeCells count="19">
    <mergeCell ref="B17:B23"/>
    <mergeCell ref="E1:G1"/>
    <mergeCell ref="C20:C21"/>
    <mergeCell ref="C22:C23"/>
    <mergeCell ref="C15:C16"/>
    <mergeCell ref="B3:B9"/>
    <mergeCell ref="B10:B16"/>
    <mergeCell ref="C8:C9"/>
    <mergeCell ref="C4:C5"/>
    <mergeCell ref="C6:C7"/>
    <mergeCell ref="C11:C12"/>
    <mergeCell ref="C13:C14"/>
    <mergeCell ref="C18:C19"/>
    <mergeCell ref="D106:I106"/>
    <mergeCell ref="D107:I107"/>
    <mergeCell ref="H110:H114"/>
    <mergeCell ref="H120:H125"/>
    <mergeCell ref="D24:E24"/>
    <mergeCell ref="B27:J27"/>
  </mergeCells>
  <pageMargins left="0.7" right="0.7" top="0.78740157499999996" bottom="0.78740157499999996" header="0.3" footer="0.3"/>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Fig.1-HSQC</vt:lpstr>
      <vt:lpstr>Fig.1-HSQC+Overview</vt:lpstr>
      <vt:lpstr>Fig.2</vt:lpstr>
      <vt:lpstr>Fig.6B</vt:lpstr>
      <vt:lpstr>Fig.6C</vt:lpstr>
      <vt:lpstr>Fig.9</vt:lpstr>
      <vt:lpstr>Fig.11</vt:lpstr>
      <vt:lpstr>Fig.12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NickelLab</dc:creator>
  <cp:lastModifiedBy>Julia Steringer</cp:lastModifiedBy>
  <dcterms:created xsi:type="dcterms:W3CDTF">2016-12-19T18:10:19Z</dcterms:created>
  <dcterms:modified xsi:type="dcterms:W3CDTF">2017-07-06T13:48:25Z</dcterms:modified>
</cp:coreProperties>
</file>