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3700" yWindow="180" windowWidth="30660" windowHeight="25620" tabRatio="500"/>
  </bookViews>
  <sheets>
    <sheet name="Fig. 1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0" i="1" l="1"/>
  <c r="H110" i="1"/>
  <c r="K98" i="1"/>
  <c r="F98" i="1"/>
  <c r="K97" i="1"/>
  <c r="F97" i="1"/>
  <c r="K96" i="1"/>
  <c r="F96" i="1"/>
  <c r="K95" i="1"/>
  <c r="F95" i="1"/>
  <c r="K94" i="1"/>
  <c r="F94" i="1"/>
  <c r="K93" i="1"/>
  <c r="F93" i="1"/>
  <c r="K92" i="1"/>
  <c r="F92" i="1"/>
  <c r="K91" i="1"/>
  <c r="F91" i="1"/>
  <c r="K90" i="1"/>
  <c r="F90" i="1"/>
  <c r="K89" i="1"/>
  <c r="F89" i="1"/>
  <c r="K88" i="1"/>
  <c r="F88" i="1"/>
  <c r="K87" i="1"/>
  <c r="F87" i="1"/>
  <c r="K86" i="1"/>
  <c r="F86" i="1"/>
  <c r="K85" i="1"/>
  <c r="F85" i="1"/>
  <c r="K84" i="1"/>
  <c r="F84" i="1"/>
  <c r="K83" i="1"/>
  <c r="F83" i="1"/>
  <c r="K82" i="1"/>
  <c r="F82" i="1"/>
  <c r="K81" i="1"/>
  <c r="F81" i="1"/>
  <c r="K80" i="1"/>
  <c r="F80" i="1"/>
  <c r="K79" i="1"/>
  <c r="F79" i="1"/>
  <c r="K78" i="1"/>
  <c r="F78" i="1"/>
  <c r="K77" i="1"/>
  <c r="F77" i="1"/>
  <c r="K76" i="1"/>
  <c r="F76" i="1"/>
  <c r="K75" i="1"/>
  <c r="F75" i="1"/>
  <c r="K74" i="1"/>
  <c r="F74" i="1"/>
  <c r="K73" i="1"/>
  <c r="F73" i="1"/>
  <c r="K72" i="1"/>
  <c r="F72" i="1"/>
  <c r="K71" i="1"/>
  <c r="F71" i="1"/>
  <c r="K70" i="1"/>
  <c r="F70" i="1"/>
  <c r="K69" i="1"/>
  <c r="F69" i="1"/>
  <c r="K68" i="1"/>
  <c r="F68" i="1"/>
  <c r="K67" i="1"/>
  <c r="F67" i="1"/>
  <c r="K66" i="1"/>
  <c r="F66" i="1"/>
  <c r="K65" i="1"/>
  <c r="F65" i="1"/>
  <c r="K64" i="1"/>
  <c r="F64" i="1"/>
  <c r="K63" i="1"/>
  <c r="F63" i="1"/>
  <c r="K62" i="1"/>
  <c r="F62" i="1"/>
  <c r="K61" i="1"/>
  <c r="F61" i="1"/>
  <c r="K60" i="1"/>
  <c r="F60" i="1"/>
  <c r="K59" i="1"/>
  <c r="F59" i="1"/>
  <c r="K58" i="1"/>
  <c r="F58" i="1"/>
  <c r="K57" i="1"/>
  <c r="F57" i="1"/>
  <c r="K56" i="1"/>
  <c r="F56" i="1"/>
  <c r="K55" i="1"/>
  <c r="F55" i="1"/>
  <c r="K54" i="1"/>
  <c r="F54" i="1"/>
  <c r="K53" i="1"/>
  <c r="F53" i="1"/>
  <c r="K52" i="1"/>
  <c r="F52" i="1"/>
  <c r="K51" i="1"/>
  <c r="F51" i="1"/>
  <c r="K50" i="1"/>
  <c r="F50" i="1"/>
  <c r="K49" i="1"/>
  <c r="F49" i="1"/>
  <c r="K48" i="1"/>
  <c r="F48" i="1"/>
  <c r="K47" i="1"/>
  <c r="F47" i="1"/>
  <c r="K46" i="1"/>
  <c r="F46" i="1"/>
  <c r="K45" i="1"/>
  <c r="F45" i="1"/>
  <c r="K44" i="1"/>
  <c r="F44" i="1"/>
  <c r="K43" i="1"/>
  <c r="F43" i="1"/>
  <c r="K42" i="1"/>
  <c r="F42" i="1"/>
  <c r="K41" i="1"/>
  <c r="F41" i="1"/>
  <c r="K40" i="1"/>
  <c r="F40" i="1"/>
  <c r="K39" i="1"/>
  <c r="F39" i="1"/>
  <c r="K38" i="1"/>
  <c r="F38" i="1"/>
  <c r="K37" i="1"/>
  <c r="F37" i="1"/>
  <c r="K36" i="1"/>
  <c r="F36" i="1"/>
  <c r="K35" i="1"/>
  <c r="F35" i="1"/>
  <c r="K34" i="1"/>
  <c r="F34" i="1"/>
  <c r="K33" i="1"/>
  <c r="F33" i="1"/>
  <c r="K32" i="1"/>
  <c r="F32" i="1"/>
  <c r="K31" i="1"/>
  <c r="F31" i="1"/>
  <c r="K30" i="1"/>
  <c r="F30" i="1"/>
  <c r="G23" i="1"/>
  <c r="E23" i="1"/>
  <c r="G22" i="1"/>
  <c r="F22" i="1"/>
  <c r="E22" i="1"/>
  <c r="G21" i="1"/>
  <c r="E21" i="1"/>
  <c r="G20" i="1"/>
  <c r="F20" i="1"/>
  <c r="E20" i="1"/>
  <c r="G19" i="1"/>
  <c r="E19" i="1"/>
  <c r="G18" i="1"/>
  <c r="F18" i="1"/>
  <c r="E18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F5" i="1"/>
  <c r="E5" i="1"/>
  <c r="G4" i="1"/>
  <c r="F4" i="1"/>
  <c r="E4" i="1"/>
  <c r="F3" i="1"/>
  <c r="E3" i="1"/>
</calcChain>
</file>

<file path=xl/sharedStrings.xml><?xml version="1.0" encoding="utf-8"?>
<sst xmlns="http://schemas.openxmlformats.org/spreadsheetml/2006/main" count="157" uniqueCount="47">
  <si>
    <r>
      <t>Surface protein conc [nmol/m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scheme val="minor"/>
      </rPr>
      <t>] range</t>
    </r>
  </si>
  <si>
    <t>0-0.4</t>
  </si>
  <si>
    <t>&gt;0.4</t>
  </si>
  <si>
    <t>0-2.4</t>
  </si>
  <si>
    <t>HisFGF2-Y81pCMF-WT-GFP</t>
  </si>
  <si>
    <r>
      <rPr>
        <b/>
        <sz val="11"/>
        <color theme="1"/>
        <rFont val="Calibri"/>
        <scheme val="minor"/>
      </rPr>
      <t>without</t>
    </r>
    <r>
      <rPr>
        <sz val="11"/>
        <color theme="1"/>
        <rFont val="Calibri"/>
        <scheme val="minor"/>
      </rPr>
      <t xml:space="preserve"> memrane pores</t>
    </r>
  </si>
  <si>
    <t>%of GUVs in class</t>
  </si>
  <si>
    <t>Oligomeric State</t>
  </si>
  <si>
    <t>Average</t>
  </si>
  <si>
    <t>SD</t>
  </si>
  <si>
    <t>Diffusion coefficient  [µm2/s]</t>
  </si>
  <si>
    <t>Surface protein concentration</t>
  </si>
  <si>
    <r>
      <rPr>
        <b/>
        <sz val="11"/>
        <color theme="1"/>
        <rFont val="Calibri"/>
        <scheme val="minor"/>
      </rPr>
      <t>with</t>
    </r>
    <r>
      <rPr>
        <sz val="11"/>
        <color theme="1"/>
        <rFont val="Calibri"/>
        <scheme val="minor"/>
      </rPr>
      <t xml:space="preserve"> memrane pores</t>
    </r>
  </si>
  <si>
    <t>HisFGF2-Y81pCMF-C77/95A-GFP</t>
  </si>
  <si>
    <t>without memrane pores</t>
  </si>
  <si>
    <t>-</t>
  </si>
  <si>
    <t>GUVs: PM+2%PIP2</t>
  </si>
  <si>
    <t>GUV</t>
  </si>
  <si>
    <t>*Particle number</t>
  </si>
  <si>
    <t>Brightness of a cluster</t>
  </si>
  <si>
    <t>Oligomeric state</t>
  </si>
  <si>
    <t>**Suface protein conc. I</t>
  </si>
  <si>
    <t>Suface protein conc. II</t>
  </si>
  <si>
    <t>Diffusion time</t>
  </si>
  <si>
    <t>Diffusion coeficient</t>
  </si>
  <si>
    <t>Number</t>
  </si>
  <si>
    <t>[counts/s]</t>
  </si>
  <si>
    <t xml:space="preserve"> [AU]</t>
  </si>
  <si>
    <r>
      <t>[nmol/m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scheme val="minor"/>
      </rPr>
      <t>]</t>
    </r>
  </si>
  <si>
    <t>[s]</t>
  </si>
  <si>
    <r>
      <t>[m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scheme val="minor"/>
      </rPr>
      <t>/s]</t>
    </r>
  </si>
  <si>
    <r>
      <t>[µm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2 </t>
    </r>
    <r>
      <rPr>
        <b/>
        <sz val="11"/>
        <color theme="1"/>
        <rFont val="Calibri"/>
        <scheme val="minor"/>
      </rPr>
      <t>/s]</t>
    </r>
  </si>
  <si>
    <t>non-leaky</t>
  </si>
  <si>
    <t>without membrane pores</t>
  </si>
  <si>
    <t>leaky</t>
  </si>
  <si>
    <t>with membrane pores</t>
  </si>
  <si>
    <t>HisFGF2-Y81pCMF-77/95-GFP</t>
  </si>
  <si>
    <t>* number of diffusing species in the focal plane</t>
  </si>
  <si>
    <t>** determined by fluorescence intensity measurements</t>
  </si>
  <si>
    <t>Brightness of monomer unit</t>
  </si>
  <si>
    <r>
      <t xml:space="preserve"> </t>
    </r>
    <r>
      <rPr>
        <b/>
        <sz val="11"/>
        <color rgb="FFC00000"/>
        <rFont val="Calibri"/>
        <family val="2"/>
        <charset val="238"/>
        <scheme val="minor"/>
      </rPr>
      <t>GUVs: PM+2%Ni</t>
    </r>
  </si>
  <si>
    <t>Particle number</t>
  </si>
  <si>
    <t>Brightness</t>
  </si>
  <si>
    <t>Avarage of Brightness</t>
  </si>
  <si>
    <t>after change of microscope setting</t>
  </si>
  <si>
    <t>Figure 12</t>
  </si>
  <si>
    <t>Pore Formation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</si>
</sst>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E+00"/>
    <numFmt numFmtId="165" formatCode="0.0"/>
    <numFmt numFmtId="166" formatCode="0.000"/>
    <numFmt numFmtId="167" formatCode="0.0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name val="Calibri"/>
      <scheme val="minor"/>
    </font>
    <font>
      <b/>
      <sz val="12"/>
      <color rgb="FF000000"/>
      <name val="Calibri"/>
      <scheme val="minor"/>
    </font>
    <font>
      <b/>
      <sz val="11"/>
      <color rgb="FF000000"/>
      <name val="Calibri"/>
      <scheme val="minor"/>
    </font>
    <font>
      <sz val="18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2" fillId="0" borderId="1" xfId="0" applyFont="1" applyBorder="1"/>
    <xf numFmtId="0" fontId="2" fillId="0" borderId="1" xfId="1" applyBorder="1"/>
    <xf numFmtId="0" fontId="2" fillId="0" borderId="0" xfId="1"/>
    <xf numFmtId="0" fontId="2" fillId="0" borderId="1" xfId="1" applyFont="1" applyBorder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165" fontId="3" fillId="0" borderId="1" xfId="0" applyNumberFormat="1" applyFont="1" applyBorder="1"/>
    <xf numFmtId="165" fontId="2" fillId="0" borderId="1" xfId="0" applyNumberFormat="1" applyFont="1" applyBorder="1"/>
    <xf numFmtId="1" fontId="3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5" fontId="2" fillId="0" borderId="1" xfId="1" applyNumberFormat="1" applyFont="1" applyBorder="1"/>
    <xf numFmtId="0" fontId="3" fillId="0" borderId="1" xfId="1" applyFont="1" applyBorder="1"/>
    <xf numFmtId="1" fontId="3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/>
    <xf numFmtId="2" fontId="2" fillId="0" borderId="1" xfId="0" applyNumberFormat="1" applyFont="1" applyFill="1" applyBorder="1" applyAlignment="1">
      <alignment horizontal="center"/>
    </xf>
    <xf numFmtId="0" fontId="3" fillId="0" borderId="0" xfId="1" applyFont="1"/>
    <xf numFmtId="0" fontId="2" fillId="0" borderId="0" xfId="1" applyAlignment="1">
      <alignment horizontal="center"/>
    </xf>
    <xf numFmtId="49" fontId="2" fillId="2" borderId="0" xfId="1" applyNumberFormat="1" applyFill="1"/>
    <xf numFmtId="49" fontId="2" fillId="3" borderId="0" xfId="1" applyNumberFormat="1" applyFill="1"/>
    <xf numFmtId="49" fontId="2" fillId="0" borderId="0" xfId="1" applyNumberFormat="1" applyFill="1"/>
    <xf numFmtId="0" fontId="2" fillId="0" borderId="2" xfId="1" applyBorder="1"/>
    <xf numFmtId="0" fontId="2" fillId="0" borderId="3" xfId="1" applyBorder="1"/>
    <xf numFmtId="0" fontId="3" fillId="0" borderId="3" xfId="1" applyFont="1" applyBorder="1" applyAlignment="1">
      <alignment horizontal="center"/>
    </xf>
    <xf numFmtId="0" fontId="2" fillId="0" borderId="4" xfId="1" applyBorder="1"/>
    <xf numFmtId="0" fontId="3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165" fontId="1" fillId="0" borderId="4" xfId="0" applyNumberFormat="1" applyFont="1" applyBorder="1"/>
    <xf numFmtId="0" fontId="2" fillId="0" borderId="4" xfId="1" applyFill="1" applyBorder="1"/>
    <xf numFmtId="0" fontId="6" fillId="0" borderId="4" xfId="1" applyFont="1" applyFill="1" applyBorder="1"/>
    <xf numFmtId="2" fontId="2" fillId="0" borderId="4" xfId="1" applyNumberFormat="1" applyFill="1" applyBorder="1" applyAlignment="1">
      <alignment horizontal="center"/>
    </xf>
    <xf numFmtId="2" fontId="7" fillId="0" borderId="4" xfId="1" applyNumberFormat="1" applyFont="1" applyFill="1" applyBorder="1" applyAlignment="1">
      <alignment horizontal="center"/>
    </xf>
    <xf numFmtId="166" fontId="2" fillId="2" borderId="4" xfId="1" applyNumberFormat="1" applyFill="1" applyBorder="1" applyAlignment="1">
      <alignment horizontal="center"/>
    </xf>
    <xf numFmtId="167" fontId="2" fillId="0" borderId="4" xfId="1" applyNumberFormat="1" applyFill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2" fontId="2" fillId="0" borderId="4" xfId="1" applyNumberFormat="1" applyBorder="1"/>
    <xf numFmtId="0" fontId="2" fillId="0" borderId="0" xfId="1" applyFill="1"/>
    <xf numFmtId="0" fontId="6" fillId="0" borderId="0" xfId="1" applyFont="1" applyFill="1"/>
    <xf numFmtId="2" fontId="2" fillId="0" borderId="0" xfId="1" applyNumberFormat="1" applyFill="1" applyAlignment="1">
      <alignment horizontal="center"/>
    </xf>
    <xf numFmtId="2" fontId="7" fillId="0" borderId="0" xfId="1" applyNumberFormat="1" applyFont="1" applyFill="1" applyAlignment="1">
      <alignment horizontal="center"/>
    </xf>
    <xf numFmtId="166" fontId="2" fillId="2" borderId="0" xfId="1" applyNumberFormat="1" applyFill="1" applyAlignment="1">
      <alignment horizontal="center"/>
    </xf>
    <xf numFmtId="167" fontId="2" fillId="0" borderId="0" xfId="1" applyNumberFormat="1" applyFill="1" applyAlignment="1">
      <alignment horizontal="center"/>
    </xf>
    <xf numFmtId="164" fontId="2" fillId="0" borderId="0" xfId="1" applyNumberFormat="1" applyAlignment="1">
      <alignment horizontal="center"/>
    </xf>
    <xf numFmtId="2" fontId="2" fillId="0" borderId="0" xfId="1" applyNumberFormat="1"/>
    <xf numFmtId="0" fontId="6" fillId="6" borderId="0" xfId="1" applyFont="1" applyFill="1"/>
    <xf numFmtId="166" fontId="2" fillId="3" borderId="0" xfId="1" applyNumberFormat="1" applyFill="1" applyAlignment="1">
      <alignment horizontal="center"/>
    </xf>
    <xf numFmtId="0" fontId="6" fillId="6" borderId="2" xfId="1" applyFont="1" applyFill="1" applyBorder="1"/>
    <xf numFmtId="164" fontId="2" fillId="0" borderId="2" xfId="1" applyNumberFormat="1" applyBorder="1" applyAlignment="1">
      <alignment horizontal="center"/>
    </xf>
    <xf numFmtId="2" fontId="2" fillId="0" borderId="2" xfId="1" applyNumberFormat="1" applyBorder="1"/>
    <xf numFmtId="0" fontId="6" fillId="0" borderId="0" xfId="1" applyFont="1" applyFill="1" applyBorder="1"/>
    <xf numFmtId="164" fontId="2" fillId="0" borderId="0" xfId="1" applyNumberFormat="1" applyBorder="1" applyAlignment="1">
      <alignment horizontal="center"/>
    </xf>
    <xf numFmtId="0" fontId="2" fillId="0" borderId="0" xfId="1" applyFill="1" applyBorder="1"/>
    <xf numFmtId="2" fontId="2" fillId="0" borderId="0" xfId="1" applyNumberForma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166" fontId="2" fillId="2" borderId="0" xfId="1" applyNumberFormat="1" applyFill="1" applyBorder="1" applyAlignment="1">
      <alignment horizontal="center"/>
    </xf>
    <xf numFmtId="167" fontId="2" fillId="0" borderId="0" xfId="1" applyNumberFormat="1" applyFill="1" applyBorder="1" applyAlignment="1">
      <alignment horizontal="center"/>
    </xf>
    <xf numFmtId="0" fontId="2" fillId="0" borderId="0" xfId="1" applyBorder="1"/>
    <xf numFmtId="0" fontId="2" fillId="0" borderId="2" xfId="1" applyFill="1" applyBorder="1"/>
    <xf numFmtId="165" fontId="8" fillId="0" borderId="4" xfId="0" applyNumberFormat="1" applyFont="1" applyBorder="1"/>
    <xf numFmtId="0" fontId="9" fillId="0" borderId="0" xfId="0" applyFont="1"/>
    <xf numFmtId="0" fontId="6" fillId="0" borderId="2" xfId="1" applyFont="1" applyFill="1" applyBorder="1"/>
    <xf numFmtId="2" fontId="2" fillId="0" borderId="2" xfId="1" applyNumberFormat="1" applyFill="1" applyBorder="1" applyAlignment="1">
      <alignment horizontal="center"/>
    </xf>
    <xf numFmtId="2" fontId="7" fillId="0" borderId="2" xfId="1" applyNumberFormat="1" applyFont="1" applyFill="1" applyBorder="1" applyAlignment="1">
      <alignment horizontal="center"/>
    </xf>
    <xf numFmtId="166" fontId="2" fillId="3" borderId="2" xfId="1" applyNumberFormat="1" applyFill="1" applyBorder="1" applyAlignment="1">
      <alignment horizontal="center"/>
    </xf>
    <xf numFmtId="167" fontId="2" fillId="0" borderId="2" xfId="1" applyNumberFormat="1" applyFill="1" applyBorder="1" applyAlignment="1">
      <alignment horizontal="center"/>
    </xf>
    <xf numFmtId="0" fontId="3" fillId="0" borderId="0" xfId="1" applyFont="1" applyFill="1" applyAlignment="1"/>
    <xf numFmtId="0" fontId="2" fillId="0" borderId="0" xfId="1" applyAlignment="1"/>
    <xf numFmtId="0" fontId="2" fillId="0" borderId="0" xfId="1" applyFill="1" applyAlignment="1"/>
    <xf numFmtId="49" fontId="2" fillId="0" borderId="0" xfId="1" applyNumberFormat="1" applyFill="1" applyBorder="1" applyAlignment="1">
      <alignment horizontal="center"/>
    </xf>
    <xf numFmtId="0" fontId="2" fillId="0" borderId="0" xfId="1" applyFill="1" applyAlignment="1">
      <alignment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2" fontId="2" fillId="0" borderId="0" xfId="1" applyNumberFormat="1" applyAlignment="1">
      <alignment horizontal="center"/>
    </xf>
    <xf numFmtId="166" fontId="2" fillId="0" borderId="0" xfId="1" applyNumberFormat="1" applyAlignment="1">
      <alignment horizontal="center"/>
    </xf>
    <xf numFmtId="14" fontId="2" fillId="0" borderId="0" xfId="1" applyNumberFormat="1"/>
    <xf numFmtId="2" fontId="2" fillId="0" borderId="0" xfId="1" applyNumberFormat="1" applyAlignment="1">
      <alignment horizontal="center" vertical="center"/>
    </xf>
    <xf numFmtId="166" fontId="2" fillId="0" borderId="0" xfId="1" applyNumberFormat="1" applyAlignment="1">
      <alignment horizontal="center" vertical="center"/>
    </xf>
    <xf numFmtId="0" fontId="3" fillId="0" borderId="0" xfId="0" applyFont="1" applyBorder="1" applyAlignment="1"/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5" fontId="3" fillId="0" borderId="0" xfId="0" applyNumberFormat="1" applyFont="1" applyBorder="1"/>
    <xf numFmtId="165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5" fontId="0" fillId="0" borderId="0" xfId="0" applyNumberFormat="1" applyBorder="1" applyAlignment="1">
      <alignment vertical="center" wrapText="1"/>
    </xf>
    <xf numFmtId="165" fontId="0" fillId="0" borderId="0" xfId="0" applyNumberFormat="1" applyBorder="1" applyAlignment="1">
      <alignment horizontal="center" vertical="center" wrapText="1"/>
    </xf>
    <xf numFmtId="165" fontId="0" fillId="0" borderId="0" xfId="0" applyNumberFormat="1" applyBorder="1"/>
    <xf numFmtId="165" fontId="0" fillId="0" borderId="0" xfId="0" applyNumberFormat="1" applyFill="1" applyBorder="1" applyAlignment="1">
      <alignment horizontal="center"/>
    </xf>
    <xf numFmtId="165" fontId="2" fillId="0" borderId="0" xfId="1" applyNumberFormat="1" applyBorder="1"/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1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166" fontId="11" fillId="6" borderId="0" xfId="1" applyNumberFormat="1" applyFont="1" applyFill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3" fillId="0" borderId="3" xfId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2"/>
  <sheetViews>
    <sheetView tabSelected="1" topLeftCell="A20" workbookViewId="0">
      <selection activeCell="A26" sqref="A26"/>
    </sheetView>
  </sheetViews>
  <sheetFormatPr baseColWidth="10" defaultColWidth="8.83203125" defaultRowHeight="14" x14ac:dyDescent="0"/>
  <cols>
    <col min="1" max="1" width="31.5" style="3" customWidth="1"/>
    <col min="2" max="2" width="8.83203125" style="3"/>
    <col min="3" max="3" width="18.83203125" style="3" customWidth="1"/>
    <col min="4" max="4" width="18.1640625" style="3" customWidth="1"/>
    <col min="5" max="5" width="20.5" style="3" customWidth="1"/>
    <col min="6" max="6" width="17.83203125" style="3" customWidth="1"/>
    <col min="7" max="7" width="22.1640625" style="3" customWidth="1"/>
    <col min="8" max="8" width="23.33203125" style="3" customWidth="1"/>
    <col min="9" max="9" width="18.83203125" style="3" bestFit="1" customWidth="1"/>
    <col min="10" max="10" width="22.33203125" style="3" customWidth="1"/>
    <col min="11" max="11" width="18.83203125" style="3" bestFit="1" customWidth="1"/>
    <col min="12" max="12" width="8.83203125" style="3"/>
    <col min="13" max="13" width="10" style="3" bestFit="1" customWidth="1"/>
    <col min="14" max="14" width="12.1640625" style="3" bestFit="1" customWidth="1"/>
    <col min="15" max="15" width="8.6640625" style="3" bestFit="1" customWidth="1"/>
    <col min="16" max="16" width="12.1640625" style="3" bestFit="1" customWidth="1"/>
    <col min="17" max="19" width="8.83203125" style="3"/>
    <col min="20" max="20" width="9.1640625" style="3" customWidth="1"/>
    <col min="21" max="16384" width="8.83203125" style="3"/>
  </cols>
  <sheetData>
    <row r="1" spans="1:7" ht="16">
      <c r="A1" s="1" t="s">
        <v>45</v>
      </c>
      <c r="B1" s="1"/>
      <c r="C1" s="1"/>
      <c r="D1" s="2"/>
      <c r="E1" s="102" t="s">
        <v>0</v>
      </c>
      <c r="F1" s="102"/>
      <c r="G1" s="102"/>
    </row>
    <row r="2" spans="1:7">
      <c r="A2" s="1"/>
      <c r="B2" s="1"/>
      <c r="C2" s="1"/>
      <c r="D2" s="4"/>
      <c r="E2" s="5" t="s">
        <v>1</v>
      </c>
      <c r="F2" s="6" t="s">
        <v>2</v>
      </c>
      <c r="G2" s="7" t="s">
        <v>3</v>
      </c>
    </row>
    <row r="3" spans="1:7">
      <c r="A3" s="8" t="s">
        <v>4</v>
      </c>
      <c r="B3" s="100" t="s">
        <v>5</v>
      </c>
      <c r="C3" s="8" t="s">
        <v>6</v>
      </c>
      <c r="D3" s="9"/>
      <c r="E3" s="10">
        <f>27/30*100</f>
        <v>90</v>
      </c>
      <c r="F3" s="11">
        <f>3/30*100</f>
        <v>10</v>
      </c>
      <c r="G3" s="11">
        <v>100</v>
      </c>
    </row>
    <row r="4" spans="1:7">
      <c r="A4" s="8"/>
      <c r="B4" s="100"/>
      <c r="C4" s="101" t="s">
        <v>7</v>
      </c>
      <c r="D4" s="8" t="s">
        <v>8</v>
      </c>
      <c r="E4" s="12">
        <f>AVERAGE(F30:F56)</f>
        <v>5.2225199374029456</v>
      </c>
      <c r="F4" s="13">
        <f>AVERAGE(F57:F59)</f>
        <v>14.11557583993075</v>
      </c>
      <c r="G4" s="14">
        <f>AVERAGE(F30:F59)</f>
        <v>6.1118255276557258</v>
      </c>
    </row>
    <row r="5" spans="1:7">
      <c r="A5" s="9"/>
      <c r="B5" s="100"/>
      <c r="C5" s="101"/>
      <c r="D5" s="8" t="s">
        <v>9</v>
      </c>
      <c r="E5" s="13">
        <f>STDEV(F30:F56)</f>
        <v>2.8595548361876877</v>
      </c>
      <c r="F5" s="13">
        <f>STDEV(F57:F59)</f>
        <v>0.69809147934357385</v>
      </c>
      <c r="G5" s="13">
        <f>STDEV(F30:F59)</f>
        <v>3.8377052261787328</v>
      </c>
    </row>
    <row r="6" spans="1:7">
      <c r="A6" s="9"/>
      <c r="B6" s="100"/>
      <c r="C6" s="101" t="s">
        <v>10</v>
      </c>
      <c r="D6" s="8" t="s">
        <v>8</v>
      </c>
      <c r="E6" s="12">
        <f>AVERAGE(K30:K56)</f>
        <v>2.7603369552894343</v>
      </c>
      <c r="F6" s="13">
        <f>AVERAGE(K57:K59)</f>
        <v>1.9992657774647924</v>
      </c>
      <c r="G6" s="14">
        <f>AVERAGE(K30:K59)</f>
        <v>2.6842298375069698</v>
      </c>
    </row>
    <row r="7" spans="1:7">
      <c r="A7" s="9"/>
      <c r="B7" s="100"/>
      <c r="C7" s="101"/>
      <c r="D7" s="8" t="s">
        <v>9</v>
      </c>
      <c r="E7" s="13">
        <f>STDEV(K30:K56)</f>
        <v>0.49585029213837195</v>
      </c>
      <c r="F7" s="13">
        <f>STDEV(K57:K59)</f>
        <v>0.6223232741515724</v>
      </c>
      <c r="G7" s="13">
        <f>STDEV(K30:K59)</f>
        <v>0.54869899557135859</v>
      </c>
    </row>
    <row r="8" spans="1:7">
      <c r="A8" s="9"/>
      <c r="B8" s="100"/>
      <c r="C8" s="101" t="s">
        <v>11</v>
      </c>
      <c r="D8" s="8" t="s">
        <v>8</v>
      </c>
      <c r="E8" s="14">
        <f>AVERAGE(H30:H56)</f>
        <v>9.3188876046713526E-2</v>
      </c>
      <c r="F8" s="14">
        <f>AVERAGE(H57:H59)</f>
        <v>0.87400632404666168</v>
      </c>
      <c r="G8" s="15">
        <f>AVERAGE(H30:H59)</f>
        <v>0.17127062084670833</v>
      </c>
    </row>
    <row r="9" spans="1:7">
      <c r="A9" s="9"/>
      <c r="B9" s="100"/>
      <c r="C9" s="101"/>
      <c r="D9" s="8" t="s">
        <v>9</v>
      </c>
      <c r="E9" s="13">
        <f>STDEV(H30:H56)</f>
        <v>6.7614296432906076E-2</v>
      </c>
      <c r="F9" s="13">
        <f>STDEV(H57:H59)</f>
        <v>0.41924021186408961</v>
      </c>
      <c r="G9" s="13">
        <f>STDEV(H30:H59)</f>
        <v>0.2701540828411052</v>
      </c>
    </row>
    <row r="10" spans="1:7">
      <c r="A10" s="9"/>
      <c r="B10" s="100" t="s">
        <v>12</v>
      </c>
      <c r="C10" s="8" t="s">
        <v>6</v>
      </c>
      <c r="D10" s="8"/>
      <c r="E10" s="11">
        <f>13/30*100</f>
        <v>43.333333333333336</v>
      </c>
      <c r="F10" s="10">
        <f>17/30*100</f>
        <v>56.666666666666664</v>
      </c>
      <c r="G10" s="11">
        <v>100</v>
      </c>
    </row>
    <row r="11" spans="1:7">
      <c r="A11" s="9"/>
      <c r="B11" s="100"/>
      <c r="C11" s="101" t="s">
        <v>7</v>
      </c>
      <c r="D11" s="8" t="s">
        <v>8</v>
      </c>
      <c r="E11" s="12">
        <f>AVERAGE(F60:F72)</f>
        <v>5.2352239615164908</v>
      </c>
      <c r="F11" s="12">
        <f>AVERAGE(F73:F89)</f>
        <v>9.2253318633038184</v>
      </c>
      <c r="G11" s="14">
        <f>AVERAGE(F60:F89)</f>
        <v>7.4962851058626434</v>
      </c>
    </row>
    <row r="12" spans="1:7">
      <c r="A12" s="9"/>
      <c r="B12" s="100"/>
      <c r="C12" s="101"/>
      <c r="D12" s="8" t="s">
        <v>9</v>
      </c>
      <c r="E12" s="13">
        <f>STDEV(F60:F72)</f>
        <v>3.4975863264423723</v>
      </c>
      <c r="F12" s="13">
        <f>STDEV(F73:F89)</f>
        <v>2.9574410465620953</v>
      </c>
      <c r="G12" s="13">
        <f>STDEV(F60:F89)</f>
        <v>3.7325458411554666</v>
      </c>
    </row>
    <row r="13" spans="1:7">
      <c r="A13" s="4"/>
      <c r="B13" s="100"/>
      <c r="C13" s="101" t="s">
        <v>10</v>
      </c>
      <c r="D13" s="8" t="s">
        <v>8</v>
      </c>
      <c r="E13" s="12">
        <f>AVERAGE(K60:K72)</f>
        <v>2.5089785710676784</v>
      </c>
      <c r="F13" s="12">
        <f>AVERAGE(K73:K89)</f>
        <v>1.7275632477643554</v>
      </c>
      <c r="G13" s="16">
        <f>AVERAGE(K60:K89)</f>
        <v>2.066176554529128</v>
      </c>
    </row>
    <row r="14" spans="1:7">
      <c r="A14" s="17"/>
      <c r="B14" s="100"/>
      <c r="C14" s="101"/>
      <c r="D14" s="8" t="s">
        <v>9</v>
      </c>
      <c r="E14" s="13">
        <f>STDEV(K60:K72)</f>
        <v>0.80482143924092331</v>
      </c>
      <c r="F14" s="13">
        <f>STDEV(K73:K89)</f>
        <v>0.39859894709423921</v>
      </c>
      <c r="G14" s="13">
        <f>STDEV(K60:K89)</f>
        <v>0.71470052012648655</v>
      </c>
    </row>
    <row r="15" spans="1:7">
      <c r="A15" s="17"/>
      <c r="B15" s="100"/>
      <c r="C15" s="101" t="s">
        <v>11</v>
      </c>
      <c r="D15" s="8" t="s">
        <v>8</v>
      </c>
      <c r="E15" s="13">
        <f>AVERAGE(H60:H72)</f>
        <v>0.23482218404086375</v>
      </c>
      <c r="F15" s="13">
        <f>AVERAGE(H73:H89)</f>
        <v>1.0806876220982411</v>
      </c>
      <c r="G15" s="15">
        <f>AVERAGE(H60:H89)</f>
        <v>0.71414593227337764</v>
      </c>
    </row>
    <row r="16" spans="1:7">
      <c r="A16" s="17"/>
      <c r="B16" s="100"/>
      <c r="C16" s="101"/>
      <c r="D16" s="8" t="s">
        <v>9</v>
      </c>
      <c r="E16" s="13">
        <f>STDEV(H60:H72)</f>
        <v>0.10801746882799559</v>
      </c>
      <c r="F16" s="13">
        <f>STDEV(H73:H89)</f>
        <v>0.59956539355745153</v>
      </c>
      <c r="G16" s="13">
        <f>STDEV(H60:H89)</f>
        <v>0.62041243125457868</v>
      </c>
    </row>
    <row r="17" spans="1:11">
      <c r="A17" s="8" t="s">
        <v>13</v>
      </c>
      <c r="B17" s="100" t="s">
        <v>14</v>
      </c>
      <c r="C17" s="8" t="s">
        <v>6</v>
      </c>
      <c r="D17" s="18"/>
      <c r="E17" s="19">
        <f>8/9*100</f>
        <v>88.888888888888886</v>
      </c>
      <c r="F17" s="20">
        <f>1/9*100</f>
        <v>11.111111111111111</v>
      </c>
      <c r="G17" s="11">
        <v>100</v>
      </c>
    </row>
    <row r="18" spans="1:11">
      <c r="A18" s="21"/>
      <c r="B18" s="100"/>
      <c r="C18" s="101" t="s">
        <v>7</v>
      </c>
      <c r="D18" s="8" t="s">
        <v>8</v>
      </c>
      <c r="E18" s="14">
        <f>AVERAGE(F90:F97)</f>
        <v>1.0908516996808719</v>
      </c>
      <c r="F18" s="13">
        <f>F98</f>
        <v>1.8203752137710891</v>
      </c>
      <c r="G18" s="15">
        <f>AVERAGE(F90:F98)</f>
        <v>1.1719098679131181</v>
      </c>
    </row>
    <row r="19" spans="1:11">
      <c r="A19" s="9"/>
      <c r="B19" s="100"/>
      <c r="C19" s="101"/>
      <c r="D19" s="8" t="s">
        <v>9</v>
      </c>
      <c r="E19" s="13">
        <f>STDEV(F90:F97)</f>
        <v>0.46165074018957275</v>
      </c>
      <c r="F19" s="13" t="s">
        <v>15</v>
      </c>
      <c r="G19" s="13">
        <f>STDEV(F90:F98)</f>
        <v>0.49559567180554309</v>
      </c>
    </row>
    <row r="20" spans="1:11">
      <c r="A20" s="9"/>
      <c r="B20" s="100"/>
      <c r="C20" s="101" t="s">
        <v>10</v>
      </c>
      <c r="D20" s="8" t="s">
        <v>8</v>
      </c>
      <c r="E20" s="16">
        <f>AVERAGE(K90:K97)</f>
        <v>4.9688365198519682</v>
      </c>
      <c r="F20" s="22">
        <f>K98</f>
        <v>3.8304368258238064</v>
      </c>
      <c r="G20" s="15">
        <f>AVERAGE(K90:K98)</f>
        <v>4.8423476649599495</v>
      </c>
    </row>
    <row r="21" spans="1:11">
      <c r="A21" s="9"/>
      <c r="B21" s="100"/>
      <c r="C21" s="101"/>
      <c r="D21" s="8" t="s">
        <v>9</v>
      </c>
      <c r="E21" s="22">
        <f>STDEV(K90:K97)</f>
        <v>1.0392589224983602</v>
      </c>
      <c r="F21" s="22" t="s">
        <v>15</v>
      </c>
      <c r="G21" s="22">
        <f>STDEV(K90:K98)</f>
        <v>1.0435739519557043</v>
      </c>
    </row>
    <row r="22" spans="1:11">
      <c r="A22" s="9"/>
      <c r="B22" s="100"/>
      <c r="C22" s="101" t="s">
        <v>11</v>
      </c>
      <c r="D22" s="8" t="s">
        <v>8</v>
      </c>
      <c r="E22" s="22">
        <f>AVERAGE(H90:H97)</f>
        <v>0.1846678682645754</v>
      </c>
      <c r="F22" s="22">
        <f>H98</f>
        <v>0.66433722503248749</v>
      </c>
      <c r="G22" s="22">
        <f>AVERAGE(H90:H98)</f>
        <v>0.23796446346101005</v>
      </c>
    </row>
    <row r="23" spans="1:11">
      <c r="A23" s="8"/>
      <c r="B23" s="100"/>
      <c r="C23" s="101"/>
      <c r="D23" s="8" t="s">
        <v>9</v>
      </c>
      <c r="E23" s="13">
        <f>STDEV(H90:H97)</f>
        <v>0.10332092762571467</v>
      </c>
      <c r="F23" s="13" t="s">
        <v>15</v>
      </c>
      <c r="G23" s="22">
        <f>STDEV(H90:H98)</f>
        <v>0.18683028625078971</v>
      </c>
    </row>
    <row r="24" spans="1:11">
      <c r="D24" s="103"/>
      <c r="E24" s="103"/>
      <c r="F24" s="23"/>
      <c r="H24" s="24"/>
    </row>
    <row r="25" spans="1:11">
      <c r="B25" s="25" t="s">
        <v>1</v>
      </c>
      <c r="C25" s="26" t="s">
        <v>2</v>
      </c>
      <c r="D25" s="27"/>
      <c r="E25" s="27"/>
      <c r="F25" s="27"/>
      <c r="G25" s="27"/>
    </row>
    <row r="27" spans="1:11">
      <c r="A27" s="28"/>
      <c r="B27" s="106" t="s">
        <v>16</v>
      </c>
      <c r="C27" s="106"/>
      <c r="D27" s="106"/>
      <c r="E27" s="106"/>
      <c r="F27" s="106"/>
      <c r="G27" s="106"/>
      <c r="H27" s="106"/>
      <c r="I27" s="106"/>
      <c r="J27" s="106"/>
      <c r="K27" s="28"/>
    </row>
    <row r="28" spans="1:11">
      <c r="A28" s="29"/>
      <c r="B28" s="30" t="s">
        <v>17</v>
      </c>
      <c r="C28" s="107" t="s">
        <v>46</v>
      </c>
      <c r="D28" s="30" t="s">
        <v>18</v>
      </c>
      <c r="E28" s="30" t="s">
        <v>19</v>
      </c>
      <c r="F28" s="30" t="s">
        <v>20</v>
      </c>
      <c r="G28" s="30" t="s">
        <v>21</v>
      </c>
      <c r="H28" s="30" t="s">
        <v>22</v>
      </c>
      <c r="I28" s="30" t="s">
        <v>23</v>
      </c>
      <c r="J28" s="30" t="s">
        <v>24</v>
      </c>
      <c r="K28" s="30" t="s">
        <v>24</v>
      </c>
    </row>
    <row r="29" spans="1:11" ht="16">
      <c r="A29" s="31"/>
      <c r="B29" s="30" t="s">
        <v>25</v>
      </c>
      <c r="C29" s="29"/>
      <c r="D29" s="32"/>
      <c r="E29" s="32" t="s">
        <v>26</v>
      </c>
      <c r="F29" s="32"/>
      <c r="G29" s="32" t="s">
        <v>27</v>
      </c>
      <c r="H29" s="33" t="s">
        <v>28</v>
      </c>
      <c r="I29" s="32" t="s">
        <v>29</v>
      </c>
      <c r="J29" s="32" t="s">
        <v>30</v>
      </c>
      <c r="K29" s="32" t="s">
        <v>31</v>
      </c>
    </row>
    <row r="30" spans="1:11" ht="15">
      <c r="A30" s="34" t="s">
        <v>4</v>
      </c>
      <c r="B30" s="35">
        <v>1</v>
      </c>
      <c r="C30" s="36" t="s">
        <v>32</v>
      </c>
      <c r="D30" s="37">
        <v>0.61560000000000004</v>
      </c>
      <c r="E30" s="37">
        <v>8.0207682698313548E-2</v>
      </c>
      <c r="F30" s="37">
        <f>E30/0.021</f>
        <v>3.8194134618244546</v>
      </c>
      <c r="G30" s="38">
        <v>4.9373828856964397E-2</v>
      </c>
      <c r="H30" s="39">
        <v>2.183141016870959E-2</v>
      </c>
      <c r="I30" s="40">
        <v>4.7541000000000007E-3</v>
      </c>
      <c r="J30" s="41">
        <v>2.9952354599188062E-12</v>
      </c>
      <c r="K30" s="42">
        <f>J30*1000000000000</f>
        <v>2.9952354599188062</v>
      </c>
    </row>
    <row r="31" spans="1:11">
      <c r="A31" s="23" t="s">
        <v>33</v>
      </c>
      <c r="B31" s="43">
        <v>2</v>
      </c>
      <c r="C31" s="44" t="s">
        <v>32</v>
      </c>
      <c r="D31" s="45">
        <v>1.2136</v>
      </c>
      <c r="E31" s="45">
        <v>6.6948185142245611E-2</v>
      </c>
      <c r="F31" s="45">
        <f t="shared" ref="F31:F49" si="0">E31/0.021</f>
        <v>3.1880088162974101</v>
      </c>
      <c r="G31" s="46">
        <v>7.8798715776331046E-2</v>
      </c>
      <c r="H31" s="47">
        <v>3.5923743362076287E-2</v>
      </c>
      <c r="I31" s="48">
        <v>5.3353999999999997E-3</v>
      </c>
      <c r="J31" s="49">
        <v>2.6688999700116203E-12</v>
      </c>
      <c r="K31" s="50">
        <f t="shared" ref="K31:K94" si="1">J31*1000000000000</f>
        <v>2.6688999700116205</v>
      </c>
    </row>
    <row r="32" spans="1:11">
      <c r="B32" s="43">
        <v>3</v>
      </c>
      <c r="C32" s="44" t="s">
        <v>32</v>
      </c>
      <c r="D32" s="45">
        <v>0.95740000000000003</v>
      </c>
      <c r="E32" s="45">
        <v>8.6934342603258191E-2</v>
      </c>
      <c r="F32" s="45">
        <f t="shared" si="0"/>
        <v>4.1397306001551515</v>
      </c>
      <c r="G32" s="46">
        <v>8.3231857824584504E-2</v>
      </c>
      <c r="H32" s="47">
        <v>3.6800354846654143E-2</v>
      </c>
      <c r="I32" s="48">
        <v>4.0010000000000002E-3</v>
      </c>
      <c r="J32" s="49">
        <v>3.5590224693826538E-12</v>
      </c>
      <c r="K32" s="50">
        <f t="shared" si="1"/>
        <v>3.5590224693826538</v>
      </c>
    </row>
    <row r="33" spans="2:11">
      <c r="B33" s="43">
        <v>4</v>
      </c>
      <c r="C33" s="44" t="s">
        <v>32</v>
      </c>
      <c r="D33" s="45">
        <v>0.91200000000000003</v>
      </c>
      <c r="E33" s="45">
        <v>7.6915791149315516E-2</v>
      </c>
      <c r="F33" s="45">
        <f t="shared" si="0"/>
        <v>3.6626567213959769</v>
      </c>
      <c r="G33" s="46">
        <v>7.0147246099968155E-2</v>
      </c>
      <c r="H33" s="47">
        <v>3.101541229599861E-2</v>
      </c>
      <c r="I33" s="48">
        <v>4.4833999999999994E-3</v>
      </c>
      <c r="J33" s="49">
        <v>3.176082638176384E-12</v>
      </c>
      <c r="K33" s="50">
        <f t="shared" si="1"/>
        <v>3.1760826381763838</v>
      </c>
    </row>
    <row r="34" spans="2:11">
      <c r="B34" s="43">
        <v>5</v>
      </c>
      <c r="C34" s="44" t="s">
        <v>32</v>
      </c>
      <c r="D34" s="45">
        <v>0.77339999999999998</v>
      </c>
      <c r="E34" s="45">
        <v>5.2171301629093302E-2</v>
      </c>
      <c r="F34" s="45">
        <f t="shared" si="0"/>
        <v>2.4843476966234905</v>
      </c>
      <c r="G34" s="46">
        <v>4.035050189238111E-2</v>
      </c>
      <c r="H34" s="47">
        <v>1.7840336790831465E-2</v>
      </c>
      <c r="I34" s="48">
        <v>3.6991000000000003E-3</v>
      </c>
      <c r="J34" s="49">
        <v>3.8494901192181873E-12</v>
      </c>
      <c r="K34" s="50">
        <f t="shared" si="1"/>
        <v>3.8494901192181872</v>
      </c>
    </row>
    <row r="35" spans="2:11">
      <c r="B35" s="43">
        <v>6</v>
      </c>
      <c r="C35" s="44" t="s">
        <v>32</v>
      </c>
      <c r="D35" s="45">
        <v>0.68500000000000005</v>
      </c>
      <c r="E35" s="45">
        <v>8.4447628143903219E-2</v>
      </c>
      <c r="F35" s="45">
        <f t="shared" si="0"/>
        <v>4.0213156259001535</v>
      </c>
      <c r="G35" s="46">
        <v>5.7842247691817894E-2</v>
      </c>
      <c r="H35" s="47">
        <v>2.557674281883441E-2</v>
      </c>
      <c r="I35" s="48">
        <v>4.9705000000000001E-3</v>
      </c>
      <c r="J35" s="49">
        <v>2.8648322905140322E-12</v>
      </c>
      <c r="K35" s="50">
        <f t="shared" si="1"/>
        <v>2.8648322905140322</v>
      </c>
    </row>
    <row r="36" spans="2:11">
      <c r="B36" s="43">
        <v>7</v>
      </c>
      <c r="C36" s="44" t="s">
        <v>32</v>
      </c>
      <c r="D36" s="45">
        <v>0.92279999999999995</v>
      </c>
      <c r="E36" s="45">
        <v>5.2261054550980096E-2</v>
      </c>
      <c r="F36" s="45">
        <f t="shared" si="0"/>
        <v>2.4886216452847663</v>
      </c>
      <c r="G36" s="46">
        <v>4.8224433976599305E-2</v>
      </c>
      <c r="H36" s="47">
        <v>2.1323228637121338E-2</v>
      </c>
      <c r="I36" s="48">
        <v>4.4155000000000002E-3</v>
      </c>
      <c r="J36" s="49">
        <v>3.2249233155927975E-12</v>
      </c>
      <c r="K36" s="50">
        <f t="shared" si="1"/>
        <v>3.2249233155927977</v>
      </c>
    </row>
    <row r="37" spans="2:11">
      <c r="B37" s="43">
        <v>8</v>
      </c>
      <c r="C37" s="44" t="s">
        <v>32</v>
      </c>
      <c r="D37" s="45">
        <v>0.94830000000000003</v>
      </c>
      <c r="E37" s="45">
        <v>0.16675402759577584</v>
      </c>
      <c r="F37" s="45">
        <f t="shared" si="0"/>
        <v>7.9406679807512299</v>
      </c>
      <c r="G37" s="46">
        <v>0.15812071224851615</v>
      </c>
      <c r="H37" s="47">
        <v>6.9918047460180238E-2</v>
      </c>
      <c r="I37" s="48">
        <v>6.1349999999999998E-3</v>
      </c>
      <c r="J37" s="49">
        <v>2.3210511654441724E-12</v>
      </c>
      <c r="K37" s="50">
        <f t="shared" si="1"/>
        <v>2.3210511654441723</v>
      </c>
    </row>
    <row r="38" spans="2:11">
      <c r="B38" s="43">
        <v>9</v>
      </c>
      <c r="C38" s="44" t="s">
        <v>32</v>
      </c>
      <c r="D38" s="45">
        <v>1.2477</v>
      </c>
      <c r="E38" s="45">
        <v>9.9856136897100017E-2</v>
      </c>
      <c r="F38" s="45">
        <f t="shared" si="0"/>
        <v>4.7550541379571438</v>
      </c>
      <c r="G38" s="46">
        <v>0.12458544711138032</v>
      </c>
      <c r="H38" s="47">
        <v>5.5087383441024006E-2</v>
      </c>
      <c r="I38" s="48">
        <v>5.0046999999999999E-3</v>
      </c>
      <c r="J38" s="49">
        <v>2.8452552400743299E-12</v>
      </c>
      <c r="K38" s="50">
        <f t="shared" si="1"/>
        <v>2.8452552400743301</v>
      </c>
    </row>
    <row r="39" spans="2:11">
      <c r="B39" s="43">
        <v>10</v>
      </c>
      <c r="C39" s="44" t="s">
        <v>32</v>
      </c>
      <c r="D39" s="45">
        <v>1.0028999999999999</v>
      </c>
      <c r="E39" s="45">
        <v>0.20029384472626044</v>
      </c>
      <c r="F39" s="45">
        <f t="shared" si="0"/>
        <v>9.5378021298219249</v>
      </c>
      <c r="G39" s="46">
        <v>0.2008738014228271</v>
      </c>
      <c r="H39" s="47">
        <v>8.8816252219832068E-2</v>
      </c>
      <c r="I39" s="48">
        <v>5.3956000000000004E-3</v>
      </c>
      <c r="J39" s="49">
        <v>2.6391224145600113E-12</v>
      </c>
      <c r="K39" s="50">
        <f t="shared" si="1"/>
        <v>2.6391224145600112</v>
      </c>
    </row>
    <row r="40" spans="2:11">
      <c r="B40" s="43">
        <v>11</v>
      </c>
      <c r="C40" s="44" t="s">
        <v>32</v>
      </c>
      <c r="D40" s="45">
        <v>1.1742999999999999</v>
      </c>
      <c r="E40" s="45">
        <v>0.13084701946472019</v>
      </c>
      <c r="F40" s="45">
        <f t="shared" si="0"/>
        <v>6.230810450700961</v>
      </c>
      <c r="G40" s="46">
        <v>0.15365723844282239</v>
      </c>
      <c r="H40" s="47">
        <v>6.7937584899624648E-2</v>
      </c>
      <c r="I40" s="48">
        <v>5.6632999999999996E-3</v>
      </c>
      <c r="J40" s="49">
        <v>2.5143730510479753E-12</v>
      </c>
      <c r="K40" s="50">
        <f t="shared" si="1"/>
        <v>2.5143730510479751</v>
      </c>
    </row>
    <row r="41" spans="2:11">
      <c r="B41" s="43">
        <v>12</v>
      </c>
      <c r="C41" s="44" t="s">
        <v>32</v>
      </c>
      <c r="D41" s="45">
        <v>1.8749</v>
      </c>
      <c r="E41" s="45">
        <v>0.21305016928285625</v>
      </c>
      <c r="F41" s="45">
        <f t="shared" si="0"/>
        <v>10.145246156326488</v>
      </c>
      <c r="G41" s="46">
        <v>0.39944158642219585</v>
      </c>
      <c r="H41" s="47">
        <v>0.17661484380406678</v>
      </c>
      <c r="I41" s="48">
        <v>6.5820999999999996E-3</v>
      </c>
      <c r="J41" s="49">
        <v>2.1633899363425046E-12</v>
      </c>
      <c r="K41" s="50">
        <f t="shared" si="1"/>
        <v>2.1633899363425044</v>
      </c>
    </row>
    <row r="42" spans="2:11">
      <c r="B42" s="43">
        <v>13</v>
      </c>
      <c r="C42" s="44" t="s">
        <v>32</v>
      </c>
      <c r="D42" s="45">
        <v>1.7396</v>
      </c>
      <c r="E42" s="45">
        <v>0.10831279173441025</v>
      </c>
      <c r="F42" s="45">
        <f t="shared" si="0"/>
        <v>5.157751987352869</v>
      </c>
      <c r="G42" s="46">
        <v>0.18842327931329872</v>
      </c>
      <c r="H42" s="47">
        <v>8.3309850990610168E-2</v>
      </c>
      <c r="I42" s="48">
        <v>5.1010000000000005E-3</v>
      </c>
      <c r="J42" s="49">
        <v>2.791540658694373E-12</v>
      </c>
      <c r="K42" s="50">
        <f t="shared" si="1"/>
        <v>2.7915406586943732</v>
      </c>
    </row>
    <row r="43" spans="2:11">
      <c r="B43" s="43">
        <v>14</v>
      </c>
      <c r="C43" s="44" t="s">
        <v>32</v>
      </c>
      <c r="D43" s="45">
        <v>1.4643999999999999</v>
      </c>
      <c r="E43" s="45">
        <v>0.16250042686883173</v>
      </c>
      <c r="F43" s="45">
        <f t="shared" si="0"/>
        <v>7.7381155651824631</v>
      </c>
      <c r="G43" s="46">
        <v>0.23797083632141516</v>
      </c>
      <c r="H43" s="47">
        <v>0.1052159147360331</v>
      </c>
      <c r="I43" s="48">
        <v>5.8935000000000003E-3</v>
      </c>
      <c r="J43" s="49">
        <v>2.4161616866038854E-12</v>
      </c>
      <c r="K43" s="50">
        <f t="shared" si="1"/>
        <v>2.4161616866038855</v>
      </c>
    </row>
    <row r="44" spans="2:11">
      <c r="B44" s="43">
        <v>15</v>
      </c>
      <c r="C44" s="44" t="s">
        <v>32</v>
      </c>
      <c r="D44" s="45">
        <v>2.0888</v>
      </c>
      <c r="E44" s="45">
        <v>2.1877759865423705E-2</v>
      </c>
      <c r="F44" s="45">
        <f t="shared" si="0"/>
        <v>1.0417980888297003</v>
      </c>
      <c r="G44" s="46">
        <v>4.5697063152730082E-2</v>
      </c>
      <c r="H44" s="47">
        <v>2.0205375172783382E-2</v>
      </c>
      <c r="I44" s="48">
        <v>3.6502000000000001E-3</v>
      </c>
      <c r="J44" s="49">
        <v>3.9010599145252304E-12</v>
      </c>
      <c r="K44" s="50">
        <f t="shared" si="1"/>
        <v>3.9010599145252303</v>
      </c>
    </row>
    <row r="45" spans="2:11">
      <c r="B45" s="43">
        <v>16</v>
      </c>
      <c r="C45" s="44" t="s">
        <v>32</v>
      </c>
      <c r="D45" s="45">
        <v>2.4051999999999998</v>
      </c>
      <c r="E45" s="45">
        <v>3.6080504025201264E-2</v>
      </c>
      <c r="F45" s="45">
        <f t="shared" si="0"/>
        <v>1.7181192392952982</v>
      </c>
      <c r="G45" s="46">
        <v>8.6783339166958351E-2</v>
      </c>
      <c r="H45" s="47">
        <v>3.8369929375660299E-2</v>
      </c>
      <c r="I45" s="48">
        <v>4.1721000000000006E-3</v>
      </c>
      <c r="J45" s="49">
        <v>3.4130650991107587E-12</v>
      </c>
      <c r="K45" s="50">
        <f t="shared" si="1"/>
        <v>3.4130650991107587</v>
      </c>
    </row>
    <row r="46" spans="2:11">
      <c r="B46" s="43">
        <v>17</v>
      </c>
      <c r="C46" s="44" t="s">
        <v>32</v>
      </c>
      <c r="D46" s="45">
        <v>3.3014000000000001</v>
      </c>
      <c r="E46" s="45">
        <v>0.11508652867322701</v>
      </c>
      <c r="F46" s="45">
        <f t="shared" si="0"/>
        <v>5.4803108892012862</v>
      </c>
      <c r="G46" s="46">
        <v>0.37991856124872753</v>
      </c>
      <c r="H46" s="47">
        <v>0.1679924819860224</v>
      </c>
      <c r="I46" s="48">
        <v>5.0945000000000001E-3</v>
      </c>
      <c r="J46" s="49">
        <v>2.7951023456668954E-12</v>
      </c>
      <c r="K46" s="50">
        <f t="shared" si="1"/>
        <v>2.7951023456668955</v>
      </c>
    </row>
    <row r="47" spans="2:11">
      <c r="B47" s="43">
        <v>18</v>
      </c>
      <c r="C47" s="44" t="s">
        <v>32</v>
      </c>
      <c r="D47" s="45">
        <v>2.4628000000000001</v>
      </c>
      <c r="E47" s="45">
        <v>0.17161734093583131</v>
      </c>
      <c r="F47" s="45">
        <f t="shared" si="0"/>
        <v>8.1722543302776813</v>
      </c>
      <c r="G47" s="46">
        <v>0.42265363381301474</v>
      </c>
      <c r="H47" s="47">
        <v>0.18687771811103313</v>
      </c>
      <c r="I47" s="48">
        <v>6.3963000000000006E-3</v>
      </c>
      <c r="J47" s="49">
        <v>2.2262321811047007E-12</v>
      </c>
      <c r="K47" s="50">
        <f t="shared" si="1"/>
        <v>2.2262321811047006</v>
      </c>
    </row>
    <row r="48" spans="2:11">
      <c r="B48" s="43">
        <v>19</v>
      </c>
      <c r="C48" s="44" t="s">
        <v>32</v>
      </c>
      <c r="D48" s="45">
        <v>1.1245000000000001</v>
      </c>
      <c r="E48" s="45">
        <v>0.12782212086659064</v>
      </c>
      <c r="F48" s="45">
        <f t="shared" si="0"/>
        <v>6.0867676603138401</v>
      </c>
      <c r="G48" s="46">
        <v>0.14373812238692513</v>
      </c>
      <c r="H48" s="47">
        <v>6.3552507108203135E-2</v>
      </c>
      <c r="I48" s="48">
        <v>5.1736000000000004E-3</v>
      </c>
      <c r="J48" s="49">
        <v>2.7523675777021799E-12</v>
      </c>
      <c r="K48" s="50">
        <f t="shared" si="1"/>
        <v>2.7523675777021799</v>
      </c>
    </row>
    <row r="49" spans="1:11">
      <c r="B49" s="43">
        <v>20</v>
      </c>
      <c r="C49" s="44" t="s">
        <v>32</v>
      </c>
      <c r="D49" s="45">
        <v>1.4272</v>
      </c>
      <c r="E49" s="45">
        <v>9.405824542421784E-2</v>
      </c>
      <c r="F49" s="45">
        <f t="shared" si="0"/>
        <v>4.4789640678198968</v>
      </c>
      <c r="G49" s="46">
        <v>0.13424398160670814</v>
      </c>
      <c r="H49" s="47">
        <v>5.9353853307798327E-2</v>
      </c>
      <c r="I49" s="48">
        <v>5.6917000000000001E-3</v>
      </c>
      <c r="J49" s="49">
        <v>2.5018270288314561E-12</v>
      </c>
      <c r="K49" s="50">
        <f t="shared" si="1"/>
        <v>2.5018270288314559</v>
      </c>
    </row>
    <row r="50" spans="1:11">
      <c r="B50" s="43">
        <v>21</v>
      </c>
      <c r="C50" s="51" t="s">
        <v>32</v>
      </c>
      <c r="D50" s="45">
        <v>9.2171000000000003</v>
      </c>
      <c r="E50" s="45">
        <v>3.2397480043825325E-2</v>
      </c>
      <c r="F50" s="45">
        <f t="shared" ref="F50:F53" si="2">E50/0.015</f>
        <v>2.1598320029216884</v>
      </c>
      <c r="G50" s="46">
        <v>0.29859915479730786</v>
      </c>
      <c r="H50" s="47">
        <v>0.18484204935917006</v>
      </c>
      <c r="I50" s="48">
        <v>5.7314000000000002E-3</v>
      </c>
      <c r="J50" s="49">
        <v>2.4844974875248626E-12</v>
      </c>
      <c r="K50" s="50">
        <f t="shared" si="1"/>
        <v>2.4844974875248624</v>
      </c>
    </row>
    <row r="51" spans="1:11">
      <c r="B51" s="43">
        <v>22</v>
      </c>
      <c r="C51" s="51" t="s">
        <v>32</v>
      </c>
      <c r="D51" s="45">
        <v>2.4327000000000001</v>
      </c>
      <c r="E51" s="45">
        <v>5.322989273605002E-2</v>
      </c>
      <c r="F51" s="45">
        <f t="shared" si="2"/>
        <v>3.5486595157366683</v>
      </c>
      <c r="G51" s="46">
        <v>0.12949821646898674</v>
      </c>
      <c r="H51" s="47">
        <v>8.0156619059386841E-2</v>
      </c>
      <c r="I51" s="48">
        <v>5.6980000000000008E-3</v>
      </c>
      <c r="J51" s="49">
        <v>2.4990608810108801E-12</v>
      </c>
      <c r="K51" s="50">
        <f t="shared" si="1"/>
        <v>2.4990608810108803</v>
      </c>
    </row>
    <row r="52" spans="1:11">
      <c r="B52" s="43">
        <v>23</v>
      </c>
      <c r="C52" s="51" t="s">
        <v>32</v>
      </c>
      <c r="D52" s="45">
        <v>3.0097999999999998</v>
      </c>
      <c r="E52" s="45">
        <v>5.023170405982906E-2</v>
      </c>
      <c r="F52" s="45">
        <f t="shared" si="2"/>
        <v>3.3487802706552707</v>
      </c>
      <c r="G52" s="46">
        <v>0.15118856837606837</v>
      </c>
      <c r="H52" s="47">
        <v>9.3585980288868428E-2</v>
      </c>
      <c r="I52" s="48">
        <v>4.8733000000000005E-3</v>
      </c>
      <c r="J52" s="49">
        <v>2.921972564791824E-12</v>
      </c>
      <c r="K52" s="50">
        <f t="shared" si="1"/>
        <v>2.9219725647918242</v>
      </c>
    </row>
    <row r="53" spans="1:11">
      <c r="B53" s="43">
        <v>24</v>
      </c>
      <c r="C53" s="51" t="s">
        <v>32</v>
      </c>
      <c r="D53" s="45">
        <v>4.1569000000000003</v>
      </c>
      <c r="E53" s="45">
        <v>6.4919238644119207E-2</v>
      </c>
      <c r="F53" s="45">
        <f t="shared" si="2"/>
        <v>4.3279492429412807</v>
      </c>
      <c r="G53" s="46">
        <v>0.26402517631000227</v>
      </c>
      <c r="H53" s="47">
        <v>0.16704683036884144</v>
      </c>
      <c r="I53" s="48">
        <v>6.0284000000000006E-3</v>
      </c>
      <c r="J53" s="49">
        <v>2.3620942372768887E-12</v>
      </c>
      <c r="K53" s="50">
        <f t="shared" si="1"/>
        <v>2.3620942372768887</v>
      </c>
    </row>
    <row r="54" spans="1:11">
      <c r="B54" s="43">
        <v>25</v>
      </c>
      <c r="C54" s="51" t="s">
        <v>32</v>
      </c>
      <c r="D54" s="45">
        <v>5.1398999999999999</v>
      </c>
      <c r="E54" s="45">
        <v>5.6726113072016845E-2</v>
      </c>
      <c r="F54" s="45">
        <f>E54/0.015</f>
        <v>3.78174087146779</v>
      </c>
      <c r="G54" s="46">
        <v>0.29156604124094371</v>
      </c>
      <c r="H54" s="47">
        <v>0.18048160334902713</v>
      </c>
      <c r="I54" s="48">
        <v>6.0247E-3</v>
      </c>
      <c r="J54" s="49">
        <v>2.3635448902020015E-12</v>
      </c>
      <c r="K54" s="50">
        <f t="shared" si="1"/>
        <v>2.3635448902020015</v>
      </c>
    </row>
    <row r="55" spans="1:11">
      <c r="B55" s="43">
        <v>26</v>
      </c>
      <c r="C55" s="44" t="s">
        <v>32</v>
      </c>
      <c r="D55" s="45">
        <v>1.968</v>
      </c>
      <c r="E55" s="45">
        <v>0.26978570818748399</v>
      </c>
      <c r="F55" s="45">
        <f>E55/0.021</f>
        <v>12.846938485118285</v>
      </c>
      <c r="G55" s="46">
        <v>0.53094851873986171</v>
      </c>
      <c r="H55" s="47">
        <v>0.23475304936176442</v>
      </c>
      <c r="I55" s="48">
        <v>6.9452999999999997E-3</v>
      </c>
      <c r="J55" s="49">
        <v>2.0502568499560851E-12</v>
      </c>
      <c r="K55" s="50">
        <f t="shared" si="1"/>
        <v>2.0502568499560851</v>
      </c>
    </row>
    <row r="56" spans="1:11">
      <c r="B56" s="43">
        <v>27</v>
      </c>
      <c r="C56" s="44" t="s">
        <v>32</v>
      </c>
      <c r="D56" s="45">
        <v>2.4946999999999999</v>
      </c>
      <c r="E56" s="45">
        <v>0.18283399406425335</v>
      </c>
      <c r="F56" s="45">
        <f>E56/0.021</f>
        <v>8.7063806697263502</v>
      </c>
      <c r="G56" s="46">
        <v>0.45612096791663959</v>
      </c>
      <c r="H56" s="47">
        <v>0.20167054994110933</v>
      </c>
      <c r="I56" s="48">
        <v>6.3893999999999999E-3</v>
      </c>
      <c r="J56" s="49">
        <v>2.2286363195292201E-12</v>
      </c>
      <c r="K56" s="50">
        <f t="shared" si="1"/>
        <v>2.2286363195292203</v>
      </c>
    </row>
    <row r="57" spans="1:11">
      <c r="B57" s="43">
        <v>28</v>
      </c>
      <c r="C57" s="44" t="s">
        <v>32</v>
      </c>
      <c r="D57" s="45">
        <v>3.286</v>
      </c>
      <c r="E57" s="45">
        <v>0.29952549622401925</v>
      </c>
      <c r="F57" s="45">
        <f>E57/0.021</f>
        <v>14.263118867810439</v>
      </c>
      <c r="G57" s="46">
        <v>0.98422776181247074</v>
      </c>
      <c r="H57" s="52">
        <v>0.43517963573128177</v>
      </c>
      <c r="I57" s="48">
        <v>5.2618999999999999E-3</v>
      </c>
      <c r="J57" s="49">
        <v>2.7061800680362602E-12</v>
      </c>
      <c r="K57" s="50">
        <f t="shared" si="1"/>
        <v>2.70618006803626</v>
      </c>
    </row>
    <row r="58" spans="1:11">
      <c r="B58" s="43">
        <v>29</v>
      </c>
      <c r="C58" s="51" t="s">
        <v>32</v>
      </c>
      <c r="D58" s="45">
        <v>7.3898999999999999</v>
      </c>
      <c r="E58" s="45">
        <v>0.20033259423503325</v>
      </c>
      <c r="F58" s="45">
        <f>E58/0.015</f>
        <v>13.355506282335551</v>
      </c>
      <c r="G58" s="46">
        <v>1.4805062823355506</v>
      </c>
      <c r="H58" s="52">
        <v>0.91640071876541651</v>
      </c>
      <c r="I58" s="48">
        <v>9.2824000000000014E-3</v>
      </c>
      <c r="J58" s="49">
        <v>1.5340481879686284E-12</v>
      </c>
      <c r="K58" s="50">
        <f t="shared" si="1"/>
        <v>1.5340481879686283</v>
      </c>
    </row>
    <row r="59" spans="1:11">
      <c r="B59" s="43">
        <v>30</v>
      </c>
      <c r="C59" s="53" t="s">
        <v>32</v>
      </c>
      <c r="D59" s="45">
        <v>9.2901000000000007</v>
      </c>
      <c r="E59" s="45">
        <v>0.22092153554469396</v>
      </c>
      <c r="F59" s="45">
        <f>E59/0.015</f>
        <v>14.728102369646264</v>
      </c>
      <c r="G59" s="46">
        <v>2.0523212328886262</v>
      </c>
      <c r="H59" s="52">
        <v>1.2704386176432867</v>
      </c>
      <c r="I59" s="48">
        <v>8.1019000000000004E-3</v>
      </c>
      <c r="J59" s="54">
        <v>1.7575690763894886E-12</v>
      </c>
      <c r="K59" s="55">
        <f t="shared" si="1"/>
        <v>1.7575690763894887</v>
      </c>
    </row>
    <row r="60" spans="1:11" ht="15">
      <c r="A60" s="34" t="s">
        <v>4</v>
      </c>
      <c r="B60" s="35">
        <v>1</v>
      </c>
      <c r="C60" s="56" t="s">
        <v>34</v>
      </c>
      <c r="D60" s="37">
        <v>0.98440000000000005</v>
      </c>
      <c r="E60" s="37">
        <v>0.15200367787908972</v>
      </c>
      <c r="F60" s="37">
        <f>E60/0.021</f>
        <v>7.2382703751947481</v>
      </c>
      <c r="G60" s="38">
        <v>0.1496283809669757</v>
      </c>
      <c r="H60" s="39">
        <v>6.6159605995417439E-2</v>
      </c>
      <c r="I60" s="40">
        <v>5.4859000000000002E-3</v>
      </c>
      <c r="J60" s="57">
        <v>2.5956814560965381E-12</v>
      </c>
      <c r="K60" s="50">
        <f t="shared" si="1"/>
        <v>2.5956814560965382</v>
      </c>
    </row>
    <row r="61" spans="1:11">
      <c r="A61" s="23" t="s">
        <v>35</v>
      </c>
      <c r="B61" s="58">
        <v>2</v>
      </c>
      <c r="C61" s="56" t="s">
        <v>34</v>
      </c>
      <c r="D61" s="45">
        <v>3.2713999999999999</v>
      </c>
      <c r="E61" s="45">
        <v>1.3368849677638277E-2</v>
      </c>
      <c r="F61" s="45">
        <f>E61/0.021</f>
        <v>0.6366118894113465</v>
      </c>
      <c r="G61" s="46">
        <v>4.3733966745843227E-2</v>
      </c>
      <c r="H61" s="47">
        <v>1.9337258292214828E-2</v>
      </c>
      <c r="I61" s="48">
        <v>2.9211000000000003E-3</v>
      </c>
      <c r="J61" s="49">
        <v>4.874755708465988E-12</v>
      </c>
      <c r="K61" s="50">
        <f t="shared" si="1"/>
        <v>4.8747557084659885</v>
      </c>
    </row>
    <row r="62" spans="1:11">
      <c r="B62" s="58">
        <v>3</v>
      </c>
      <c r="C62" s="56" t="s">
        <v>34</v>
      </c>
      <c r="D62" s="45">
        <v>1.7089000000000001</v>
      </c>
      <c r="E62" s="45">
        <v>0.18023059866962307</v>
      </c>
      <c r="F62" s="45">
        <f>E62/0.021</f>
        <v>8.5824094604582406</v>
      </c>
      <c r="G62" s="46">
        <v>0.308</v>
      </c>
      <c r="H62" s="47">
        <v>0.13617970340304159</v>
      </c>
      <c r="I62" s="48">
        <v>7.5659000000000004E-3</v>
      </c>
      <c r="J62" s="49">
        <v>1.8820826207060625E-12</v>
      </c>
      <c r="K62" s="50">
        <f t="shared" si="1"/>
        <v>1.8820826207060626</v>
      </c>
    </row>
    <row r="63" spans="1:11">
      <c r="B63" s="58">
        <v>4</v>
      </c>
      <c r="C63" s="51" t="s">
        <v>34</v>
      </c>
      <c r="D63" s="45">
        <v>10.111599999999999</v>
      </c>
      <c r="E63" s="45">
        <v>3.1354529207036026E-2</v>
      </c>
      <c r="F63" s="45">
        <f>E63/0.015</f>
        <v>2.0903019471357354</v>
      </c>
      <c r="G63" s="46">
        <v>0.31704449252187</v>
      </c>
      <c r="H63" s="47">
        <v>0.19625259587156069</v>
      </c>
      <c r="I63" s="48">
        <v>4.7087000000000006E-3</v>
      </c>
      <c r="J63" s="49">
        <v>3.0241147025718342E-12</v>
      </c>
      <c r="K63" s="50">
        <f t="shared" si="1"/>
        <v>3.024114702571834</v>
      </c>
    </row>
    <row r="64" spans="1:11">
      <c r="B64" s="58">
        <v>5</v>
      </c>
      <c r="C64" s="56" t="s">
        <v>34</v>
      </c>
      <c r="D64" s="45">
        <v>3.6389999999999998</v>
      </c>
      <c r="E64" s="45">
        <v>0.19313572542901716</v>
      </c>
      <c r="F64" s="45">
        <f>E64/0.021</f>
        <v>9.1969393061436744</v>
      </c>
      <c r="G64" s="46">
        <v>0.70282229470997026</v>
      </c>
      <c r="H64" s="47">
        <v>0.31075053115248957</v>
      </c>
      <c r="I64" s="48">
        <v>6.5357000000000002E-3</v>
      </c>
      <c r="J64" s="49">
        <v>2.1787488562816527E-12</v>
      </c>
      <c r="K64" s="50">
        <f t="shared" si="1"/>
        <v>2.1787488562816528</v>
      </c>
    </row>
    <row r="65" spans="2:11">
      <c r="B65" s="58">
        <v>6</v>
      </c>
      <c r="C65" s="56" t="s">
        <v>34</v>
      </c>
      <c r="D65" s="45">
        <v>1.7567999999999999</v>
      </c>
      <c r="E65" s="45">
        <v>0.27116438992658676</v>
      </c>
      <c r="F65" s="45">
        <f>E65/0.021</f>
        <v>12.912589996504131</v>
      </c>
      <c r="G65" s="46">
        <v>0.62201468265031135</v>
      </c>
      <c r="H65" s="47">
        <v>0.21063095061903647</v>
      </c>
      <c r="I65" s="48">
        <v>8.3327000000000019E-3</v>
      </c>
      <c r="J65" s="49">
        <v>1.708887743468503E-12</v>
      </c>
      <c r="K65" s="50">
        <f t="shared" si="1"/>
        <v>1.708887743468503</v>
      </c>
    </row>
    <row r="66" spans="2:11">
      <c r="B66" s="58">
        <v>7</v>
      </c>
      <c r="C66" s="51" t="s">
        <v>34</v>
      </c>
      <c r="D66" s="45">
        <v>8.0594000000000001</v>
      </c>
      <c r="E66" s="45">
        <v>4.7331882911392405E-2</v>
      </c>
      <c r="F66" s="45">
        <f t="shared" ref="F66:F72" si="3">E66/0.015</f>
        <v>3.1554588607594938</v>
      </c>
      <c r="G66" s="46">
        <v>0.38146756329113923</v>
      </c>
      <c r="H66" s="47">
        <v>0.23613030987662573</v>
      </c>
      <c r="I66" s="48">
        <v>6.2348999999999998E-3</v>
      </c>
      <c r="J66" s="49">
        <v>2.2838616337070361E-12</v>
      </c>
      <c r="K66" s="50">
        <f t="shared" si="1"/>
        <v>2.2838616337070361</v>
      </c>
    </row>
    <row r="67" spans="2:11">
      <c r="B67" s="58">
        <v>8</v>
      </c>
      <c r="C67" s="51" t="s">
        <v>34</v>
      </c>
      <c r="D67" s="45">
        <v>6.0705999999999998</v>
      </c>
      <c r="E67" s="45">
        <v>0.1037442396313364</v>
      </c>
      <c r="F67" s="45">
        <f t="shared" si="3"/>
        <v>6.9162826420890937</v>
      </c>
      <c r="G67" s="46">
        <v>0.62977150537634408</v>
      </c>
      <c r="H67" s="47">
        <v>0.38984399966616606</v>
      </c>
      <c r="I67" s="48">
        <v>6.6500999999999999E-3</v>
      </c>
      <c r="J67" s="49">
        <v>2.1412683869415494E-12</v>
      </c>
      <c r="K67" s="50">
        <f t="shared" si="1"/>
        <v>2.1412683869415492</v>
      </c>
    </row>
    <row r="68" spans="2:11">
      <c r="B68" s="58">
        <v>9</v>
      </c>
      <c r="C68" s="51" t="s">
        <v>34</v>
      </c>
      <c r="D68" s="45">
        <v>7.2675000000000001</v>
      </c>
      <c r="E68" s="45">
        <v>6.0386499727817095E-2</v>
      </c>
      <c r="F68" s="45">
        <f t="shared" si="3"/>
        <v>4.0257666485211399</v>
      </c>
      <c r="G68" s="46">
        <v>0.43885864634367627</v>
      </c>
      <c r="H68" s="47">
        <v>0.27165652546434327</v>
      </c>
      <c r="I68" s="48">
        <v>6.6553000000000003E-3</v>
      </c>
      <c r="J68" s="49">
        <v>2.1395953450633324E-12</v>
      </c>
      <c r="K68" s="50">
        <f t="shared" si="1"/>
        <v>2.1395953450633325</v>
      </c>
    </row>
    <row r="69" spans="2:11">
      <c r="B69" s="58">
        <v>10</v>
      </c>
      <c r="C69" s="51" t="s">
        <v>34</v>
      </c>
      <c r="D69" s="45">
        <v>6.3409000000000004</v>
      </c>
      <c r="E69" s="45">
        <v>6.9516259070142444E-2</v>
      </c>
      <c r="F69" s="45">
        <f t="shared" si="3"/>
        <v>4.63441727134283</v>
      </c>
      <c r="G69" s="46">
        <v>0.44080444325002238</v>
      </c>
      <c r="H69" s="47">
        <v>0.27285539281676846</v>
      </c>
      <c r="I69" s="48">
        <v>6.7660000000000003E-3</v>
      </c>
      <c r="J69" s="49">
        <v>2.1045889595033991E-12</v>
      </c>
      <c r="K69" s="50">
        <f t="shared" si="1"/>
        <v>2.1045889595033991</v>
      </c>
    </row>
    <row r="70" spans="2:11">
      <c r="B70" s="58">
        <v>11</v>
      </c>
      <c r="C70" s="51" t="s">
        <v>34</v>
      </c>
      <c r="D70" s="45">
        <v>11.120200000000001</v>
      </c>
      <c r="E70" s="45">
        <v>5.0585637311191589E-2</v>
      </c>
      <c r="F70" s="45">
        <f t="shared" si="3"/>
        <v>3.3723758207461061</v>
      </c>
      <c r="G70" s="46">
        <v>0.56252981185407647</v>
      </c>
      <c r="H70" s="47">
        <v>0.3482050526494046</v>
      </c>
      <c r="I70" s="48">
        <v>6.3391999999999997E-3</v>
      </c>
      <c r="J70" s="49">
        <v>2.2462848466683491E-12</v>
      </c>
      <c r="K70" s="50">
        <f t="shared" si="1"/>
        <v>2.2462848466683489</v>
      </c>
    </row>
    <row r="71" spans="2:11">
      <c r="B71" s="58">
        <v>12</v>
      </c>
      <c r="C71" s="51" t="s">
        <v>34</v>
      </c>
      <c r="D71" s="45">
        <v>12.827199999999999</v>
      </c>
      <c r="E71" s="45">
        <v>3.679392633306313E-2</v>
      </c>
      <c r="F71" s="45">
        <f t="shared" si="3"/>
        <v>2.4529284222042089</v>
      </c>
      <c r="G71" s="46">
        <v>0.47195476383479312</v>
      </c>
      <c r="H71" s="47">
        <v>0.29214822048784544</v>
      </c>
      <c r="I71" s="48">
        <v>5.7527999999999998E-3</v>
      </c>
      <c r="J71" s="49">
        <v>2.4752553365317756E-12</v>
      </c>
      <c r="K71" s="50">
        <f t="shared" si="1"/>
        <v>2.4752553365317755</v>
      </c>
    </row>
    <row r="72" spans="2:11" s="63" customFormat="1">
      <c r="B72" s="58">
        <v>13</v>
      </c>
      <c r="C72" s="51" t="s">
        <v>34</v>
      </c>
      <c r="D72" s="59">
        <v>11.458600000000001</v>
      </c>
      <c r="E72" s="59">
        <v>4.2653382888054328E-2</v>
      </c>
      <c r="F72" s="59">
        <f t="shared" si="3"/>
        <v>2.8435588592036218</v>
      </c>
      <c r="G72" s="60">
        <v>0.48876262380572472</v>
      </c>
      <c r="H72" s="61">
        <v>0.3025382462363152</v>
      </c>
      <c r="I72" s="62">
        <v>4.8081E-3</v>
      </c>
      <c r="J72" s="57">
        <v>2.9615958278737957E-12</v>
      </c>
      <c r="K72" s="50">
        <f t="shared" si="1"/>
        <v>2.9615958278737957</v>
      </c>
    </row>
    <row r="73" spans="2:11">
      <c r="B73" s="58">
        <v>14</v>
      </c>
      <c r="C73" s="56" t="s">
        <v>34</v>
      </c>
      <c r="D73" s="45">
        <v>6.3613</v>
      </c>
      <c r="E73" s="45">
        <v>0.15199514064106159</v>
      </c>
      <c r="F73" s="45">
        <f>E73/0.021</f>
        <v>7.2378638400505517</v>
      </c>
      <c r="G73" s="46">
        <v>0.96691897953462291</v>
      </c>
      <c r="H73" s="52">
        <v>0.42750656652709451</v>
      </c>
      <c r="I73" s="48">
        <v>5.6502999999999996E-3</v>
      </c>
      <c r="J73" s="49">
        <v>2.5201580270074152E-12</v>
      </c>
      <c r="K73" s="50">
        <f t="shared" si="1"/>
        <v>2.5201580270074153</v>
      </c>
    </row>
    <row r="74" spans="2:11">
      <c r="B74" s="58">
        <v>15</v>
      </c>
      <c r="C74" s="56" t="s">
        <v>34</v>
      </c>
      <c r="D74" s="45">
        <v>8.4003999999999994</v>
      </c>
      <c r="E74" s="45">
        <v>0.15902013826269912</v>
      </c>
      <c r="F74" s="45">
        <f>E74/0.021</f>
        <v>7.5723875363190052</v>
      </c>
      <c r="G74" s="46">
        <v>1.3358380923755135</v>
      </c>
      <c r="H74" s="52">
        <v>0.59063516720231957</v>
      </c>
      <c r="I74" s="48">
        <v>7.5763999999999996E-3</v>
      </c>
      <c r="J74" s="49">
        <v>1.8794742753814473E-12</v>
      </c>
      <c r="K74" s="50">
        <f t="shared" si="1"/>
        <v>1.8794742753814473</v>
      </c>
    </row>
    <row r="75" spans="2:11">
      <c r="B75" s="58">
        <v>16</v>
      </c>
      <c r="C75" s="56" t="s">
        <v>34</v>
      </c>
      <c r="D75" s="45">
        <v>6.0875000000000004</v>
      </c>
      <c r="E75" s="45">
        <v>0.166511166700471</v>
      </c>
      <c r="F75" s="45">
        <f>E75/0.021</f>
        <v>7.9291031762129043</v>
      </c>
      <c r="G75" s="46">
        <v>1.0136569535528361</v>
      </c>
      <c r="H75" s="52">
        <v>0.44817698112462773</v>
      </c>
      <c r="I75" s="48">
        <v>6.1203000000000004E-3</v>
      </c>
      <c r="J75" s="49">
        <v>2.3266259660474156E-12</v>
      </c>
      <c r="K75" s="50">
        <f t="shared" si="1"/>
        <v>2.3266259660474158</v>
      </c>
    </row>
    <row r="76" spans="2:11">
      <c r="B76" s="58">
        <v>17</v>
      </c>
      <c r="C76" s="56" t="s">
        <v>34</v>
      </c>
      <c r="D76" s="45">
        <v>7.2074999999999996</v>
      </c>
      <c r="E76" s="45">
        <v>0.21445210287829472</v>
      </c>
      <c r="F76" s="45">
        <f t="shared" ref="F76" si="4">E76/0.021</f>
        <v>10.212004898966415</v>
      </c>
      <c r="G76" s="46">
        <v>1.5575020741591679</v>
      </c>
      <c r="H76" s="52">
        <v>0.68341132156156825</v>
      </c>
      <c r="I76" s="48">
        <v>9.2160000000000002E-3</v>
      </c>
      <c r="J76" s="49">
        <v>1.5451007921006942E-12</v>
      </c>
      <c r="K76" s="50">
        <f t="shared" si="1"/>
        <v>1.5451007921006941</v>
      </c>
    </row>
    <row r="77" spans="2:11">
      <c r="B77" s="58">
        <v>18</v>
      </c>
      <c r="C77" s="56" t="s">
        <v>34</v>
      </c>
      <c r="D77" s="45">
        <v>6.7298</v>
      </c>
      <c r="E77" s="45">
        <v>0.21328104494434066</v>
      </c>
      <c r="F77" s="45">
        <f>E77/0.021</f>
        <v>10.156240235444793</v>
      </c>
      <c r="G77" s="46">
        <v>1.435316277848971</v>
      </c>
      <c r="H77" s="52">
        <v>0.63463150290401849</v>
      </c>
      <c r="I77" s="48">
        <v>1.0995100000000001E-2</v>
      </c>
      <c r="J77" s="49">
        <v>1.2950904402870368E-12</v>
      </c>
      <c r="K77" s="50">
        <f t="shared" si="1"/>
        <v>1.2950904402870367</v>
      </c>
    </row>
    <row r="78" spans="2:11">
      <c r="B78" s="58">
        <v>19</v>
      </c>
      <c r="C78" s="56" t="s">
        <v>34</v>
      </c>
      <c r="D78" s="45">
        <v>6.7061999999999999</v>
      </c>
      <c r="E78" s="45">
        <v>0.22156092083099382</v>
      </c>
      <c r="F78" s="45">
        <f>E78/0.021</f>
        <v>10.550520039571134</v>
      </c>
      <c r="G78" s="46">
        <v>1.4412549129702414</v>
      </c>
      <c r="H78" s="52">
        <v>0.65695688982411182</v>
      </c>
      <c r="I78" s="48">
        <v>5.5986000000000005E-3</v>
      </c>
      <c r="J78" s="49">
        <v>2.543430304004572E-12</v>
      </c>
      <c r="K78" s="50">
        <f t="shared" si="1"/>
        <v>2.543430304004572</v>
      </c>
    </row>
    <row r="79" spans="2:11">
      <c r="B79" s="58">
        <v>20</v>
      </c>
      <c r="C79" s="51" t="s">
        <v>34</v>
      </c>
      <c r="D79" s="45">
        <v>12.7995</v>
      </c>
      <c r="E79" s="45">
        <v>8.6411316909428756E-2</v>
      </c>
      <c r="F79" s="45">
        <f>E79/0.015</f>
        <v>5.7607544606285837</v>
      </c>
      <c r="G79" s="46">
        <v>1.106006114008272</v>
      </c>
      <c r="H79" s="52">
        <v>0.68463464634361293</v>
      </c>
      <c r="I79" s="48">
        <v>8.4463000000000003E-3</v>
      </c>
      <c r="J79" s="49">
        <v>1.6859037566745198E-12</v>
      </c>
      <c r="K79" s="50">
        <f t="shared" si="1"/>
        <v>1.6859037566745199</v>
      </c>
    </row>
    <row r="80" spans="2:11">
      <c r="B80" s="58">
        <v>21</v>
      </c>
      <c r="C80" s="51" t="s">
        <v>34</v>
      </c>
      <c r="D80" s="45">
        <v>16.495999999999999</v>
      </c>
      <c r="E80" s="45">
        <v>9.378169663439373E-2</v>
      </c>
      <c r="F80" s="45">
        <f>E80/0.015</f>
        <v>6.2521131089595823</v>
      </c>
      <c r="G80" s="46">
        <v>1.5470550945136008</v>
      </c>
      <c r="H80" s="52">
        <v>0.95761728818884795</v>
      </c>
      <c r="I80" s="48">
        <v>8.2129000000000004E-3</v>
      </c>
      <c r="J80" s="49">
        <v>1.733814961828343E-12</v>
      </c>
      <c r="K80" s="50">
        <f t="shared" si="1"/>
        <v>1.7338149618283429</v>
      </c>
    </row>
    <row r="81" spans="1:11">
      <c r="B81" s="58">
        <v>22</v>
      </c>
      <c r="C81" s="44" t="s">
        <v>34</v>
      </c>
      <c r="D81" s="45">
        <v>12.581899999999999</v>
      </c>
      <c r="E81" s="45">
        <v>0.16060144168175033</v>
      </c>
      <c r="F81" s="45">
        <f>E81/0.021</f>
        <v>7.6476876991309677</v>
      </c>
      <c r="G81" s="46">
        <v>2.0205773078022293</v>
      </c>
      <c r="H81" s="52">
        <v>0.89343482662897322</v>
      </c>
      <c r="I81" s="48">
        <v>1.26683E-2</v>
      </c>
      <c r="J81" s="49">
        <v>1.1240378661698885E-12</v>
      </c>
      <c r="K81" s="50">
        <f t="shared" si="1"/>
        <v>1.1240378661698884</v>
      </c>
    </row>
    <row r="82" spans="1:11">
      <c r="B82" s="58">
        <v>23</v>
      </c>
      <c r="C82" s="51" t="s">
        <v>34</v>
      </c>
      <c r="D82" s="45">
        <v>14.2636</v>
      </c>
      <c r="E82" s="45">
        <v>0.26386338855474656</v>
      </c>
      <c r="F82" s="45">
        <f t="shared" ref="F82:F89" si="5">E82/0.015</f>
        <v>17.590892570316438</v>
      </c>
      <c r="G82" s="46">
        <v>3.7634975906580843</v>
      </c>
      <c r="H82" s="52">
        <v>2.3297189442284965</v>
      </c>
      <c r="I82" s="48">
        <v>9.3851999999999998E-3</v>
      </c>
      <c r="J82" s="49">
        <v>1.5172451199761325E-12</v>
      </c>
      <c r="K82" s="50">
        <f t="shared" si="1"/>
        <v>1.5172451199761325</v>
      </c>
    </row>
    <row r="83" spans="1:11">
      <c r="B83" s="58">
        <v>24</v>
      </c>
      <c r="C83" s="51" t="s">
        <v>34</v>
      </c>
      <c r="D83" s="45">
        <v>11.5433</v>
      </c>
      <c r="E83" s="45">
        <v>0.16218155722999641</v>
      </c>
      <c r="F83" s="45">
        <f t="shared" si="5"/>
        <v>10.812103815333094</v>
      </c>
      <c r="G83" s="46">
        <v>2.8657729066771047</v>
      </c>
      <c r="H83" s="52">
        <v>1.158848581203038</v>
      </c>
      <c r="I83" s="48">
        <v>9.2122000000000002E-3</v>
      </c>
      <c r="J83" s="49">
        <v>1.5457381407264276E-12</v>
      </c>
      <c r="K83" s="50">
        <f t="shared" si="1"/>
        <v>1.5457381407264277</v>
      </c>
    </row>
    <row r="84" spans="1:11">
      <c r="B84" s="58">
        <v>25</v>
      </c>
      <c r="C84" s="51" t="s">
        <v>34</v>
      </c>
      <c r="D84" s="45">
        <v>12.418200000000001</v>
      </c>
      <c r="E84" s="45">
        <v>0.14172938703553023</v>
      </c>
      <c r="F84" s="45">
        <f t="shared" si="5"/>
        <v>9.4486258023686815</v>
      </c>
      <c r="G84" s="46">
        <v>1.7600691619202604</v>
      </c>
      <c r="H84" s="52">
        <v>1.0894663063223251</v>
      </c>
      <c r="I84" s="48">
        <v>9.7939000000000012E-3</v>
      </c>
      <c r="J84" s="49">
        <v>1.4539303954502288E-12</v>
      </c>
      <c r="K84" s="50">
        <f t="shared" si="1"/>
        <v>1.4539303954502287</v>
      </c>
    </row>
    <row r="85" spans="1:11">
      <c r="B85" s="58">
        <v>26</v>
      </c>
      <c r="C85" s="51" t="s">
        <v>34</v>
      </c>
      <c r="D85" s="45">
        <v>12.893599999999999</v>
      </c>
      <c r="E85" s="45">
        <v>0.13156936658289839</v>
      </c>
      <c r="F85" s="45">
        <f t="shared" si="5"/>
        <v>8.7712911055265597</v>
      </c>
      <c r="G85" s="46">
        <v>1.6964688446420517</v>
      </c>
      <c r="H85" s="52">
        <v>1.0500844354403693</v>
      </c>
      <c r="I85" s="48">
        <v>7.7237E-3</v>
      </c>
      <c r="J85" s="49">
        <v>1.8436305009257219E-12</v>
      </c>
      <c r="K85" s="50">
        <f t="shared" si="1"/>
        <v>1.8436305009257219</v>
      </c>
    </row>
    <row r="86" spans="1:11">
      <c r="B86" s="58">
        <v>27</v>
      </c>
      <c r="C86" s="51" t="s">
        <v>34</v>
      </c>
      <c r="D86" s="45">
        <v>15.5754</v>
      </c>
      <c r="E86" s="45">
        <v>0.1088499127669101</v>
      </c>
      <c r="F86" s="45">
        <f t="shared" si="5"/>
        <v>7.2566608511273403</v>
      </c>
      <c r="G86" s="46">
        <v>1.6954098411276999</v>
      </c>
      <c r="H86" s="52">
        <v>1.0494519013294421</v>
      </c>
      <c r="I86" s="48">
        <v>9.0230999999999992E-3</v>
      </c>
      <c r="J86" s="49">
        <v>1.5781326705899302E-12</v>
      </c>
      <c r="K86" s="50">
        <f t="shared" si="1"/>
        <v>1.5781326705899301</v>
      </c>
    </row>
    <row r="87" spans="1:11">
      <c r="B87" s="58">
        <v>28</v>
      </c>
      <c r="C87" s="51" t="s">
        <v>34</v>
      </c>
      <c r="D87" s="45">
        <v>12.0306</v>
      </c>
      <c r="E87" s="45">
        <v>0.20634405970879727</v>
      </c>
      <c r="F87" s="45">
        <f t="shared" si="5"/>
        <v>13.756270647253151</v>
      </c>
      <c r="G87" s="46">
        <v>2.4824421876911784</v>
      </c>
      <c r="H87" s="52">
        <v>1.5366483810418692</v>
      </c>
      <c r="I87" s="48">
        <v>9.2615000000000006E-3</v>
      </c>
      <c r="J87" s="49">
        <v>1.5375100037790851E-12</v>
      </c>
      <c r="K87" s="50">
        <f t="shared" si="1"/>
        <v>1.537510003779085</v>
      </c>
    </row>
    <row r="88" spans="1:11">
      <c r="B88" s="58">
        <v>29</v>
      </c>
      <c r="C88" s="51" t="s">
        <v>34</v>
      </c>
      <c r="D88" s="45">
        <v>38.849800000000002</v>
      </c>
      <c r="E88" s="45">
        <v>9.7394321955305591E-2</v>
      </c>
      <c r="F88" s="45">
        <f t="shared" si="5"/>
        <v>6.4929547970203734</v>
      </c>
      <c r="G88" s="46">
        <v>3.7837676130074489</v>
      </c>
      <c r="H88" s="52">
        <v>2.3421659899057152</v>
      </c>
      <c r="I88" s="48">
        <v>8.1519999999999995E-3</v>
      </c>
      <c r="J88" s="49">
        <v>1.7467675294406279E-12</v>
      </c>
      <c r="K88" s="50">
        <f t="shared" si="1"/>
        <v>1.746767529440628</v>
      </c>
    </row>
    <row r="89" spans="1:11">
      <c r="B89" s="64">
        <v>30</v>
      </c>
      <c r="C89" s="53" t="s">
        <v>34</v>
      </c>
      <c r="D89" s="45">
        <v>21.099900000000002</v>
      </c>
      <c r="E89" s="45">
        <v>0.14074750637903038</v>
      </c>
      <c r="F89" s="45">
        <f t="shared" si="5"/>
        <v>9.3831670919353591</v>
      </c>
      <c r="G89" s="46">
        <v>2.9697286012526094</v>
      </c>
      <c r="H89" s="52">
        <v>1.8382998458936686</v>
      </c>
      <c r="I89" s="48">
        <v>9.5440999999999998E-3</v>
      </c>
      <c r="J89" s="54">
        <v>1.4919844616045514E-12</v>
      </c>
      <c r="K89" s="55">
        <f t="shared" si="1"/>
        <v>1.4919844616045514</v>
      </c>
    </row>
    <row r="90" spans="1:11" ht="15">
      <c r="A90" s="65" t="s">
        <v>36</v>
      </c>
      <c r="B90" s="58">
        <v>1</v>
      </c>
      <c r="C90" s="44" t="s">
        <v>32</v>
      </c>
      <c r="D90" s="37">
        <v>9.2014999999999993</v>
      </c>
      <c r="E90" s="37">
        <v>1.8170255051341504E-2</v>
      </c>
      <c r="F90" s="37">
        <f t="shared" ref="F90:F98" si="6">E90/0.021</f>
        <v>0.8652502405400716</v>
      </c>
      <c r="G90" s="38">
        <v>0.16719443524345809</v>
      </c>
      <c r="H90" s="39">
        <v>7.3924239054646748E-2</v>
      </c>
      <c r="I90" s="40">
        <v>2.7088000000000004E-3</v>
      </c>
      <c r="J90" s="57">
        <v>5.256810727997636E-12</v>
      </c>
      <c r="K90" s="50">
        <f t="shared" si="1"/>
        <v>5.2568107279976362</v>
      </c>
    </row>
    <row r="91" spans="1:11">
      <c r="A91" s="66" t="s">
        <v>33</v>
      </c>
      <c r="B91" s="58">
        <v>2</v>
      </c>
      <c r="C91" s="44" t="s">
        <v>32</v>
      </c>
      <c r="D91" s="59">
        <v>8.9349000000000007</v>
      </c>
      <c r="E91" s="59">
        <v>1.9173796791443851E-2</v>
      </c>
      <c r="F91" s="59">
        <f t="shared" si="6"/>
        <v>0.91303794244970715</v>
      </c>
      <c r="G91" s="60">
        <v>0.17131016042780747</v>
      </c>
      <c r="H91" s="61">
        <v>7.5746928202283639E-2</v>
      </c>
      <c r="I91" s="62">
        <v>2.5152E-3</v>
      </c>
      <c r="J91" s="57">
        <v>5.6614380168575057E-12</v>
      </c>
      <c r="K91" s="50">
        <f t="shared" si="1"/>
        <v>5.661438016857506</v>
      </c>
    </row>
    <row r="92" spans="1:11">
      <c r="B92" s="58">
        <v>3</v>
      </c>
      <c r="C92" s="44" t="s">
        <v>32</v>
      </c>
      <c r="D92" s="59">
        <v>7.1138000000000003</v>
      </c>
      <c r="E92" s="59">
        <v>2.269245901639344E-2</v>
      </c>
      <c r="F92" s="59">
        <f t="shared" si="6"/>
        <v>1.0805932864949257</v>
      </c>
      <c r="G92" s="60">
        <v>0.16142950819672131</v>
      </c>
      <c r="H92" s="61">
        <v>7.1375706448858253E-2</v>
      </c>
      <c r="I92" s="62">
        <v>2.4402E-3</v>
      </c>
      <c r="J92" s="57">
        <v>5.8354433652979258E-12</v>
      </c>
      <c r="K92" s="50">
        <f t="shared" si="1"/>
        <v>5.8354433652979258</v>
      </c>
    </row>
    <row r="93" spans="1:11">
      <c r="B93" s="58">
        <v>4</v>
      </c>
      <c r="C93" s="44" t="s">
        <v>32</v>
      </c>
      <c r="D93" s="59">
        <v>49.145000000000003</v>
      </c>
      <c r="E93" s="59">
        <v>7.9924788467565025E-3</v>
      </c>
      <c r="F93" s="59">
        <f t="shared" si="6"/>
        <v>0.38059423079792865</v>
      </c>
      <c r="G93" s="60">
        <v>0.39278596051394549</v>
      </c>
      <c r="H93" s="61">
        <v>0.17367129545772236</v>
      </c>
      <c r="I93" s="62">
        <v>4.9359E-3</v>
      </c>
      <c r="J93" s="57">
        <v>2.8849143823821384E-12</v>
      </c>
      <c r="K93" s="50">
        <f t="shared" si="1"/>
        <v>2.8849143823821386</v>
      </c>
    </row>
    <row r="94" spans="1:11">
      <c r="A94" s="63"/>
      <c r="B94" s="58">
        <v>5</v>
      </c>
      <c r="C94" s="44" t="s">
        <v>32</v>
      </c>
      <c r="D94" s="45">
        <v>22.1478</v>
      </c>
      <c r="E94" s="45">
        <v>2.4563824544110397E-2</v>
      </c>
      <c r="F94" s="45">
        <f t="shared" si="6"/>
        <v>1.1697059306719235</v>
      </c>
      <c r="G94" s="46">
        <v>0.54403647116806308</v>
      </c>
      <c r="H94" s="47">
        <v>0.24054359013907986</v>
      </c>
      <c r="I94" s="48">
        <v>2.3187000000000004E-3</v>
      </c>
      <c r="J94" s="49">
        <v>6.1412208996420389E-12</v>
      </c>
      <c r="K94" s="50">
        <f t="shared" si="1"/>
        <v>6.1412208996420388</v>
      </c>
    </row>
    <row r="95" spans="1:11">
      <c r="B95" s="58">
        <v>6</v>
      </c>
      <c r="C95" s="44" t="s">
        <v>32</v>
      </c>
      <c r="D95" s="59">
        <v>22.421900000000001</v>
      </c>
      <c r="E95" s="59">
        <v>3.4842064714946074E-2</v>
      </c>
      <c r="F95" s="59">
        <f t="shared" si="6"/>
        <v>1.6591459388069558</v>
      </c>
      <c r="G95" s="60">
        <v>0.78122110939907552</v>
      </c>
      <c r="H95" s="61">
        <v>0.34541683721317168</v>
      </c>
      <c r="I95" s="62">
        <v>2.9283999999999998E-3</v>
      </c>
      <c r="J95" s="57">
        <v>4.8626037768064466E-12</v>
      </c>
      <c r="K95" s="50">
        <f t="shared" ref="K95:K98" si="7">J95*1000000000000</f>
        <v>4.8626037768064467</v>
      </c>
    </row>
    <row r="96" spans="1:11">
      <c r="B96" s="58">
        <v>7</v>
      </c>
      <c r="C96" s="44" t="s">
        <v>32</v>
      </c>
      <c r="D96" s="59">
        <v>13.7697</v>
      </c>
      <c r="E96" s="59">
        <v>3.8006433406350522E-2</v>
      </c>
      <c r="F96" s="59">
        <f t="shared" si="6"/>
        <v>1.8098301622071675</v>
      </c>
      <c r="G96" s="60">
        <v>0.52335563317743172</v>
      </c>
      <c r="H96" s="61">
        <v>0.23139224719374432</v>
      </c>
      <c r="I96" s="62">
        <v>2.9364E-3</v>
      </c>
      <c r="J96" s="57">
        <v>4.8493559801117003E-12</v>
      </c>
      <c r="K96" s="50">
        <f t="shared" si="7"/>
        <v>4.8493559801117003</v>
      </c>
    </row>
    <row r="97" spans="1:23">
      <c r="B97" s="58">
        <v>8</v>
      </c>
      <c r="C97" s="44" t="s">
        <v>32</v>
      </c>
      <c r="D97" s="59">
        <v>33.6646</v>
      </c>
      <c r="E97" s="59">
        <v>1.7821773175044204E-2</v>
      </c>
      <c r="F97" s="59">
        <f t="shared" si="6"/>
        <v>0.84865586547829541</v>
      </c>
      <c r="G97" s="60">
        <v>0.59993782423688968</v>
      </c>
      <c r="H97" s="61">
        <v>0.26527210240709637</v>
      </c>
      <c r="I97" s="62">
        <v>3.3435000000000001E-3</v>
      </c>
      <c r="J97" s="57">
        <v>4.2589050097203525E-12</v>
      </c>
      <c r="K97" s="50">
        <f t="shared" si="7"/>
        <v>4.2589050097203529</v>
      </c>
    </row>
    <row r="98" spans="1:23">
      <c r="A98" s="28"/>
      <c r="B98" s="64">
        <v>9</v>
      </c>
      <c r="C98" s="67" t="s">
        <v>32</v>
      </c>
      <c r="D98" s="68">
        <v>39.304400000000001</v>
      </c>
      <c r="E98" s="68">
        <v>3.8227879489192873E-2</v>
      </c>
      <c r="F98" s="68">
        <f t="shared" si="6"/>
        <v>1.8203752137710891</v>
      </c>
      <c r="G98" s="69">
        <v>1.4578046865313883</v>
      </c>
      <c r="H98" s="70">
        <v>0.66433722503248749</v>
      </c>
      <c r="I98" s="71">
        <v>3.7174999999999999E-3</v>
      </c>
      <c r="J98" s="54">
        <v>3.8304368258238062E-12</v>
      </c>
      <c r="K98" s="55">
        <f t="shared" si="7"/>
        <v>3.8304368258238064</v>
      </c>
    </row>
    <row r="99" spans="1:23">
      <c r="A99" s="63"/>
      <c r="B99" s="63"/>
      <c r="C99" s="63"/>
      <c r="D99" s="63"/>
      <c r="E99" s="63"/>
      <c r="F99" s="63"/>
      <c r="G99" s="63"/>
      <c r="H99" s="63"/>
      <c r="I99" s="63"/>
      <c r="J99" s="63"/>
    </row>
    <row r="101" spans="1:23">
      <c r="A101" s="3" t="s">
        <v>37</v>
      </c>
      <c r="N101" s="43"/>
      <c r="O101" s="43"/>
      <c r="P101" s="72"/>
      <c r="Q101" s="72"/>
      <c r="R101" s="72"/>
      <c r="S101" s="72"/>
      <c r="T101" s="72"/>
      <c r="U101" s="72"/>
      <c r="V101" s="43"/>
      <c r="W101" s="43"/>
    </row>
    <row r="102" spans="1:23">
      <c r="A102" s="3" t="s">
        <v>38</v>
      </c>
      <c r="L102" s="73"/>
      <c r="M102" s="73"/>
      <c r="N102" s="74"/>
      <c r="O102" s="43"/>
      <c r="P102" s="27"/>
      <c r="Q102" s="27"/>
      <c r="R102" s="27"/>
      <c r="S102" s="27"/>
      <c r="T102" s="27"/>
      <c r="U102" s="75"/>
      <c r="V102" s="43"/>
      <c r="W102" s="43"/>
    </row>
    <row r="103" spans="1:23" ht="15" customHeight="1">
      <c r="L103" s="73"/>
      <c r="M103" s="73"/>
      <c r="N103" s="76"/>
      <c r="O103" s="44"/>
      <c r="P103" s="43"/>
      <c r="Q103" s="43"/>
      <c r="R103" s="43"/>
      <c r="S103" s="43"/>
      <c r="T103" s="43"/>
      <c r="U103" s="43"/>
      <c r="V103" s="43"/>
      <c r="W103" s="43"/>
    </row>
    <row r="104" spans="1:23" ht="15" customHeight="1">
      <c r="L104" s="73"/>
      <c r="M104" s="73"/>
      <c r="N104" s="76"/>
      <c r="O104" s="44"/>
      <c r="P104" s="43"/>
      <c r="Q104" s="43"/>
      <c r="R104" s="43"/>
      <c r="S104" s="43"/>
      <c r="T104" s="43"/>
      <c r="U104" s="43"/>
      <c r="V104" s="43"/>
      <c r="W104" s="43"/>
    </row>
    <row r="105" spans="1:23" ht="15" customHeight="1">
      <c r="L105" s="73"/>
      <c r="M105" s="73"/>
      <c r="N105" s="74"/>
      <c r="O105" s="74"/>
      <c r="P105" s="74"/>
      <c r="Q105" s="74"/>
      <c r="R105" s="74"/>
      <c r="S105" s="74"/>
      <c r="T105" s="74"/>
      <c r="U105" s="74"/>
      <c r="V105" s="43"/>
      <c r="W105" s="43"/>
    </row>
    <row r="106" spans="1:23" ht="15" customHeight="1">
      <c r="D106" s="103" t="s">
        <v>39</v>
      </c>
      <c r="E106" s="103"/>
      <c r="F106" s="103"/>
      <c r="G106" s="103"/>
      <c r="H106" s="103"/>
      <c r="I106" s="103"/>
      <c r="L106" s="73"/>
      <c r="M106" s="73"/>
      <c r="N106" s="74"/>
      <c r="O106" s="74"/>
      <c r="P106" s="74"/>
      <c r="Q106" s="74"/>
      <c r="R106" s="74"/>
      <c r="S106" s="74"/>
      <c r="T106" s="74"/>
      <c r="U106" s="74"/>
      <c r="V106" s="43"/>
      <c r="W106" s="43"/>
    </row>
    <row r="107" spans="1:23" ht="15" customHeight="1">
      <c r="D107" s="103" t="s">
        <v>40</v>
      </c>
      <c r="E107" s="103"/>
      <c r="F107" s="103"/>
      <c r="G107" s="103"/>
      <c r="H107" s="103"/>
      <c r="I107" s="103"/>
      <c r="L107" s="73"/>
      <c r="M107" s="73"/>
      <c r="N107" s="74"/>
      <c r="O107" s="74"/>
      <c r="P107" s="74"/>
      <c r="Q107" s="74"/>
      <c r="R107" s="74"/>
      <c r="S107" s="74"/>
      <c r="T107" s="74"/>
      <c r="U107" s="74"/>
      <c r="V107" s="43"/>
      <c r="W107" s="43"/>
    </row>
    <row r="108" spans="1:23" ht="15" customHeight="1">
      <c r="D108" s="77"/>
      <c r="E108" s="77" t="s">
        <v>41</v>
      </c>
      <c r="F108" s="77" t="s">
        <v>23</v>
      </c>
      <c r="G108" s="78" t="s">
        <v>42</v>
      </c>
      <c r="H108" s="78" t="s">
        <v>43</v>
      </c>
      <c r="I108" s="77"/>
      <c r="L108" s="73"/>
      <c r="M108" s="73"/>
      <c r="N108" s="74"/>
      <c r="O108" s="74"/>
      <c r="P108" s="74"/>
      <c r="Q108" s="74"/>
      <c r="R108" s="74"/>
      <c r="S108" s="74"/>
      <c r="T108" s="74"/>
      <c r="U108" s="74"/>
      <c r="V108" s="43"/>
      <c r="W108" s="43"/>
    </row>
    <row r="109" spans="1:23" ht="15" customHeight="1">
      <c r="F109" s="78" t="s">
        <v>29</v>
      </c>
      <c r="G109" s="78" t="s">
        <v>26</v>
      </c>
      <c r="H109" s="78" t="s">
        <v>26</v>
      </c>
      <c r="L109" s="73"/>
      <c r="M109" s="73"/>
      <c r="N109" s="74"/>
      <c r="O109" s="74"/>
      <c r="P109" s="74"/>
      <c r="Q109" s="74"/>
      <c r="R109" s="74"/>
      <c r="S109" s="74"/>
      <c r="T109" s="74"/>
      <c r="U109" s="74"/>
      <c r="V109" s="43"/>
      <c r="W109" s="43"/>
    </row>
    <row r="110" spans="1:23" ht="15" customHeight="1">
      <c r="D110" s="23">
        <v>1</v>
      </c>
      <c r="E110" s="79">
        <v>3.1383999999999999</v>
      </c>
      <c r="F110" s="79">
        <v>1.1133999999999999</v>
      </c>
      <c r="G110" s="80">
        <v>2.1777716083657229E-2</v>
      </c>
      <c r="H110" s="104">
        <f>AVERAGE(G110:G114)</f>
        <v>2.0952419004700046E-2</v>
      </c>
      <c r="L110" s="73"/>
      <c r="M110" s="73"/>
      <c r="N110" s="74"/>
      <c r="O110" s="74"/>
      <c r="P110" s="74"/>
      <c r="Q110" s="74"/>
      <c r="R110" s="74"/>
      <c r="S110" s="74"/>
      <c r="T110" s="74"/>
      <c r="U110" s="74"/>
      <c r="V110" s="43"/>
      <c r="W110" s="43"/>
    </row>
    <row r="111" spans="1:23" ht="15" customHeight="1">
      <c r="D111" s="23">
        <v>2</v>
      </c>
      <c r="E111" s="79">
        <v>5.0007999999999999</v>
      </c>
      <c r="F111" s="79">
        <v>1.2766</v>
      </c>
      <c r="G111" s="80">
        <v>2.0330466885777318E-2</v>
      </c>
      <c r="H111" s="104"/>
      <c r="L111" s="73"/>
      <c r="M111" s="73"/>
      <c r="N111" s="74"/>
      <c r="O111" s="74"/>
      <c r="P111" s="74"/>
      <c r="Q111" s="74"/>
      <c r="R111" s="74"/>
      <c r="S111" s="74"/>
      <c r="T111" s="74"/>
      <c r="U111" s="74"/>
      <c r="V111" s="43"/>
      <c r="W111" s="43"/>
    </row>
    <row r="112" spans="1:23" ht="15" customHeight="1">
      <c r="D112" s="23">
        <v>3</v>
      </c>
      <c r="E112" s="79">
        <v>3.6335000000000002</v>
      </c>
      <c r="F112" s="79">
        <v>1.1359999999999999</v>
      </c>
      <c r="G112" s="80">
        <v>2.180276914382594E-2</v>
      </c>
      <c r="H112" s="104"/>
      <c r="L112" s="73"/>
      <c r="M112" s="73"/>
      <c r="N112" s="74"/>
      <c r="O112" s="74"/>
      <c r="P112" s="74"/>
      <c r="Q112" s="74"/>
      <c r="R112" s="74"/>
      <c r="S112" s="74"/>
      <c r="T112" s="74"/>
      <c r="U112" s="74"/>
      <c r="V112" s="43"/>
      <c r="W112" s="43"/>
    </row>
    <row r="113" spans="4:23" ht="15" customHeight="1">
      <c r="D113" s="23">
        <v>4</v>
      </c>
      <c r="E113" s="79">
        <v>5.9269999999999996</v>
      </c>
      <c r="F113" s="79">
        <v>1.2107000000000001</v>
      </c>
      <c r="G113" s="80">
        <v>2.0851142910239734E-2</v>
      </c>
      <c r="H113" s="104"/>
      <c r="L113" s="73"/>
      <c r="M113" s="73"/>
      <c r="N113" s="74"/>
      <c r="O113" s="74"/>
      <c r="P113" s="74"/>
      <c r="Q113" s="74"/>
      <c r="R113" s="74"/>
      <c r="S113" s="74"/>
      <c r="T113" s="74"/>
      <c r="U113" s="74"/>
      <c r="V113" s="43"/>
      <c r="W113" s="43"/>
    </row>
    <row r="114" spans="4:23" ht="15" customHeight="1">
      <c r="D114" s="23">
        <v>5</v>
      </c>
      <c r="E114" s="79">
        <v>3.63</v>
      </c>
      <c r="F114" s="79">
        <v>1.2</v>
      </c>
      <c r="G114" s="80">
        <v>0.02</v>
      </c>
      <c r="H114" s="104"/>
      <c r="L114" s="73"/>
      <c r="M114" s="73"/>
      <c r="N114" s="74"/>
      <c r="O114" s="74"/>
      <c r="P114" s="74"/>
      <c r="Q114" s="74"/>
      <c r="R114" s="74"/>
      <c r="S114" s="74"/>
      <c r="T114" s="74"/>
      <c r="U114" s="74"/>
      <c r="V114" s="43"/>
      <c r="W114" s="43"/>
    </row>
    <row r="115" spans="4:23" ht="15" customHeight="1">
      <c r="L115" s="73"/>
      <c r="M115" s="73"/>
      <c r="N115" s="74"/>
      <c r="O115" s="74"/>
      <c r="P115" s="74"/>
      <c r="Q115" s="74"/>
      <c r="R115" s="74"/>
      <c r="S115" s="74"/>
      <c r="T115" s="74"/>
      <c r="U115" s="74"/>
      <c r="V115" s="43"/>
      <c r="W115" s="43"/>
    </row>
    <row r="116" spans="4:23" ht="15" customHeight="1">
      <c r="D116" s="81" t="s">
        <v>44</v>
      </c>
      <c r="L116" s="73"/>
      <c r="M116" s="73"/>
      <c r="N116" s="74"/>
      <c r="O116" s="74"/>
      <c r="P116" s="74"/>
      <c r="Q116" s="74"/>
      <c r="R116" s="74"/>
      <c r="S116" s="74"/>
      <c r="T116" s="74"/>
      <c r="U116" s="74"/>
      <c r="V116" s="43"/>
      <c r="W116" s="43"/>
    </row>
    <row r="117" spans="4:23" ht="15" customHeight="1">
      <c r="L117" s="73"/>
      <c r="M117" s="73"/>
      <c r="N117" s="74"/>
      <c r="O117" s="74"/>
      <c r="P117" s="74"/>
      <c r="Q117" s="74"/>
      <c r="R117" s="74"/>
      <c r="S117" s="74"/>
      <c r="T117" s="74"/>
      <c r="U117" s="74"/>
      <c r="V117" s="43"/>
      <c r="W117" s="43"/>
    </row>
    <row r="118" spans="4:23" ht="15" customHeight="1">
      <c r="E118" s="77" t="s">
        <v>41</v>
      </c>
      <c r="F118" s="77" t="s">
        <v>23</v>
      </c>
      <c r="G118" s="78" t="s">
        <v>42</v>
      </c>
      <c r="H118" s="78" t="s">
        <v>43</v>
      </c>
      <c r="L118" s="73"/>
      <c r="M118" s="73"/>
      <c r="N118" s="74"/>
      <c r="O118" s="74"/>
      <c r="P118" s="74"/>
      <c r="Q118" s="74"/>
      <c r="R118" s="74"/>
      <c r="S118" s="74"/>
      <c r="T118" s="74"/>
      <c r="U118" s="74"/>
      <c r="V118" s="43"/>
      <c r="W118" s="43"/>
    </row>
    <row r="119" spans="4:23" ht="15" customHeight="1">
      <c r="F119" s="78" t="s">
        <v>29</v>
      </c>
      <c r="G119" s="78" t="s">
        <v>26</v>
      </c>
      <c r="H119" s="78" t="s">
        <v>26</v>
      </c>
      <c r="L119" s="73"/>
      <c r="M119" s="73"/>
      <c r="N119" s="74"/>
      <c r="O119" s="74"/>
      <c r="P119" s="74"/>
      <c r="Q119" s="74"/>
      <c r="R119" s="74"/>
      <c r="S119" s="74"/>
      <c r="T119" s="74"/>
      <c r="U119" s="74"/>
      <c r="V119" s="43"/>
      <c r="W119" s="43"/>
    </row>
    <row r="120" spans="4:23" ht="15" customHeight="1">
      <c r="D120" s="23">
        <v>1</v>
      </c>
      <c r="E120" s="82">
        <v>23.465299999999999</v>
      </c>
      <c r="F120" s="82">
        <v>1.7955000000000001</v>
      </c>
      <c r="G120" s="83">
        <v>1.281747680376679E-2</v>
      </c>
      <c r="H120" s="105">
        <f>AVERAGE(G120:G125)</f>
        <v>1.5076024634252219E-2</v>
      </c>
      <c r="L120" s="73"/>
      <c r="M120" s="73"/>
      <c r="N120" s="74"/>
      <c r="O120" s="74"/>
      <c r="P120" s="74"/>
      <c r="Q120" s="74"/>
      <c r="R120" s="74"/>
      <c r="S120" s="74"/>
      <c r="T120" s="74"/>
      <c r="U120" s="74"/>
      <c r="V120" s="43"/>
      <c r="W120" s="43"/>
    </row>
    <row r="121" spans="4:23" ht="15" customHeight="1">
      <c r="D121" s="23">
        <v>2</v>
      </c>
      <c r="E121" s="82">
        <v>29.410799999999998</v>
      </c>
      <c r="F121" s="82">
        <v>2.3917000000000002</v>
      </c>
      <c r="G121" s="83">
        <v>1.7263133746272082E-2</v>
      </c>
      <c r="H121" s="105"/>
      <c r="L121" s="73"/>
      <c r="M121" s="73"/>
      <c r="N121" s="74"/>
      <c r="O121" s="74"/>
      <c r="P121" s="74"/>
      <c r="Q121" s="74"/>
      <c r="R121" s="74"/>
      <c r="S121" s="74"/>
      <c r="T121" s="74"/>
      <c r="U121" s="74"/>
      <c r="V121" s="43"/>
      <c r="W121" s="43"/>
    </row>
    <row r="122" spans="4:23" ht="15" customHeight="1">
      <c r="D122" s="23">
        <v>3</v>
      </c>
      <c r="E122" s="82">
        <v>23.552099999999999</v>
      </c>
      <c r="F122" s="82">
        <v>1.9549000000000001</v>
      </c>
      <c r="G122" s="83">
        <v>1.3966574994711232E-2</v>
      </c>
      <c r="H122" s="105"/>
      <c r="L122" s="73"/>
      <c r="M122" s="73"/>
      <c r="N122" s="74"/>
      <c r="O122" s="74"/>
      <c r="P122" s="74"/>
      <c r="Q122" s="74"/>
      <c r="R122" s="74"/>
      <c r="S122" s="74"/>
      <c r="T122" s="74"/>
      <c r="U122" s="74"/>
      <c r="V122" s="43"/>
      <c r="W122" s="43"/>
    </row>
    <row r="123" spans="4:23" ht="15" customHeight="1">
      <c r="D123" s="23">
        <v>4</v>
      </c>
      <c r="E123" s="82">
        <v>35.442399999999999</v>
      </c>
      <c r="F123" s="82">
        <v>2.5350999999999999</v>
      </c>
      <c r="G123" s="83">
        <v>1.6236432105146571E-2</v>
      </c>
      <c r="H123" s="105"/>
      <c r="L123" s="73"/>
      <c r="M123" s="73"/>
      <c r="N123" s="74"/>
      <c r="O123" s="74"/>
      <c r="P123" s="74"/>
      <c r="Q123" s="74"/>
      <c r="R123" s="74"/>
      <c r="S123" s="74"/>
      <c r="T123" s="74"/>
      <c r="U123" s="74"/>
      <c r="V123" s="43"/>
      <c r="W123" s="43"/>
    </row>
    <row r="124" spans="4:23" ht="15" customHeight="1">
      <c r="D124" s="23">
        <v>5</v>
      </c>
      <c r="E124" s="82">
        <v>14.478300000000001</v>
      </c>
      <c r="F124" s="82">
        <v>2.5202</v>
      </c>
      <c r="G124" s="83">
        <v>1.4945671223273747E-2</v>
      </c>
      <c r="H124" s="105"/>
      <c r="L124" s="73"/>
      <c r="M124" s="73"/>
      <c r="N124" s="74"/>
      <c r="O124" s="74"/>
      <c r="P124" s="74"/>
      <c r="Q124" s="74"/>
      <c r="R124" s="74"/>
      <c r="S124" s="74"/>
      <c r="T124" s="74"/>
      <c r="U124" s="74"/>
      <c r="V124" s="43"/>
      <c r="W124" s="43"/>
    </row>
    <row r="125" spans="4:23" ht="15" customHeight="1">
      <c r="D125" s="23">
        <v>6</v>
      </c>
      <c r="E125" s="82">
        <v>21.4756</v>
      </c>
      <c r="F125" s="82">
        <v>2.2904</v>
      </c>
      <c r="G125" s="83">
        <v>1.5226858932342876E-2</v>
      </c>
      <c r="H125" s="105"/>
      <c r="L125" s="73"/>
      <c r="M125" s="73"/>
      <c r="N125" s="74"/>
      <c r="O125" s="74"/>
      <c r="P125" s="74"/>
      <c r="Q125" s="74"/>
      <c r="R125" s="74"/>
      <c r="S125" s="74"/>
      <c r="T125" s="74"/>
      <c r="U125" s="74"/>
      <c r="V125" s="43"/>
      <c r="W125" s="43"/>
    </row>
    <row r="126" spans="4:23" ht="15" customHeight="1">
      <c r="L126" s="73"/>
      <c r="M126" s="73"/>
      <c r="N126" s="74"/>
      <c r="O126" s="74"/>
      <c r="P126" s="74"/>
      <c r="Q126" s="74"/>
      <c r="R126" s="74"/>
      <c r="S126" s="74"/>
      <c r="T126" s="74"/>
      <c r="U126" s="74"/>
      <c r="V126" s="43"/>
      <c r="W126" s="43"/>
    </row>
    <row r="127" spans="4:23" ht="15" customHeight="1">
      <c r="L127" s="73"/>
      <c r="M127" s="73"/>
      <c r="N127" s="74"/>
      <c r="O127" s="74"/>
      <c r="P127" s="74"/>
      <c r="Q127" s="74"/>
      <c r="R127" s="74"/>
      <c r="S127" s="74"/>
      <c r="T127" s="74"/>
      <c r="U127" s="74"/>
      <c r="V127" s="43"/>
      <c r="W127" s="43"/>
    </row>
    <row r="128" spans="4:23">
      <c r="L128" s="73"/>
      <c r="M128" s="73"/>
      <c r="N128" s="73"/>
      <c r="O128" s="73"/>
      <c r="P128" s="73"/>
      <c r="Q128" s="73"/>
      <c r="R128" s="73"/>
      <c r="S128" s="73"/>
      <c r="T128" s="73"/>
      <c r="U128" s="73"/>
    </row>
    <row r="129" spans="1:21">
      <c r="A129" s="84"/>
      <c r="B129" s="84"/>
      <c r="C129" s="84"/>
      <c r="D129" s="84"/>
      <c r="E129" s="84"/>
      <c r="F129" s="84"/>
      <c r="G129" s="84"/>
      <c r="H129" s="84"/>
      <c r="I129" s="84"/>
      <c r="L129" s="73"/>
      <c r="M129" s="73"/>
      <c r="N129" s="73"/>
      <c r="O129" s="73"/>
      <c r="P129" s="73"/>
      <c r="Q129" s="73"/>
      <c r="R129" s="73"/>
      <c r="S129" s="73"/>
      <c r="T129" s="73"/>
      <c r="U129" s="73"/>
    </row>
    <row r="130" spans="1:21">
      <c r="H130" s="84"/>
      <c r="I130" s="84"/>
    </row>
    <row r="131" spans="1:21" ht="15">
      <c r="H131" s="85"/>
      <c r="I131" s="86"/>
    </row>
    <row r="132" spans="1:21" ht="15" customHeight="1">
      <c r="H132" s="87"/>
      <c r="I132" s="88"/>
      <c r="J132" s="88"/>
    </row>
    <row r="133" spans="1:21" ht="15">
      <c r="H133" s="87"/>
      <c r="I133" s="87"/>
      <c r="J133" s="87"/>
    </row>
    <row r="134" spans="1:21" ht="15" customHeight="1">
      <c r="H134" s="88"/>
      <c r="I134" s="88"/>
      <c r="J134" s="88"/>
    </row>
    <row r="135" spans="1:21" ht="15" customHeight="1">
      <c r="H135" s="88"/>
      <c r="I135" s="88"/>
      <c r="J135" s="88"/>
    </row>
    <row r="136" spans="1:21" ht="15">
      <c r="H136" s="88"/>
      <c r="I136" s="88"/>
      <c r="J136" s="88"/>
    </row>
    <row r="137" spans="1:21" ht="15">
      <c r="H137" s="88"/>
      <c r="I137" s="88"/>
      <c r="J137" s="88"/>
    </row>
    <row r="138" spans="1:21" ht="15">
      <c r="H138" s="88"/>
      <c r="I138" s="88"/>
      <c r="J138" s="88"/>
    </row>
    <row r="139" spans="1:21" ht="15" customHeight="1">
      <c r="H139" s="88"/>
      <c r="I139" s="88"/>
      <c r="J139" s="88"/>
    </row>
    <row r="140" spans="1:21" ht="15" customHeight="1">
      <c r="H140" s="88"/>
      <c r="I140" s="87"/>
      <c r="J140" s="87"/>
    </row>
    <row r="141" spans="1:21" ht="15" customHeight="1">
      <c r="H141" s="87"/>
      <c r="I141" s="87"/>
      <c r="J141" s="87"/>
    </row>
    <row r="142" spans="1:21" ht="15" customHeight="1">
      <c r="H142" s="89"/>
      <c r="I142" s="89"/>
      <c r="J142" s="89"/>
    </row>
    <row r="143" spans="1:21" ht="15">
      <c r="H143"/>
      <c r="I143"/>
      <c r="J143"/>
    </row>
    <row r="144" spans="1:21" ht="15">
      <c r="H144"/>
      <c r="I144"/>
      <c r="J144"/>
    </row>
    <row r="145" spans="1:10" ht="15">
      <c r="H145"/>
      <c r="I145"/>
      <c r="J145"/>
    </row>
    <row r="146" spans="1:10" ht="15">
      <c r="H146"/>
      <c r="I146"/>
      <c r="J146"/>
    </row>
    <row r="147" spans="1:10" ht="14" customHeight="1">
      <c r="H147" s="84"/>
      <c r="I147" s="84"/>
    </row>
    <row r="148" spans="1:10">
      <c r="H148" s="84"/>
      <c r="I148" s="84"/>
    </row>
    <row r="149" spans="1:10" ht="15" customHeight="1">
      <c r="H149" s="85"/>
      <c r="I149" s="86"/>
    </row>
    <row r="150" spans="1:10" ht="15">
      <c r="H150" s="85"/>
      <c r="I150" s="86"/>
    </row>
    <row r="151" spans="1:10" ht="15">
      <c r="H151" s="85"/>
      <c r="I151" s="86"/>
    </row>
    <row r="152" spans="1:10" ht="15">
      <c r="H152" s="87"/>
      <c r="I152" s="90"/>
      <c r="J152" s="90"/>
    </row>
    <row r="153" spans="1:10" ht="15">
      <c r="A153" s="91"/>
      <c r="B153" s="92"/>
      <c r="C153" s="92"/>
      <c r="D153" s="93"/>
      <c r="E153" s="94"/>
      <c r="F153" s="94"/>
      <c r="G153" s="94"/>
      <c r="H153" s="87"/>
      <c r="I153" s="90"/>
      <c r="J153" s="90"/>
    </row>
    <row r="154" spans="1:10" ht="15">
      <c r="A154" s="91"/>
      <c r="B154" s="95"/>
      <c r="C154" s="96"/>
      <c r="D154" s="91"/>
      <c r="E154" s="88"/>
      <c r="F154" s="88"/>
      <c r="G154" s="88"/>
      <c r="H154" s="87"/>
      <c r="I154" s="90"/>
      <c r="J154" s="90"/>
    </row>
    <row r="155" spans="1:10" ht="15">
      <c r="A155" s="97"/>
      <c r="B155" s="95"/>
      <c r="C155" s="96"/>
      <c r="D155" s="91"/>
      <c r="E155" s="88"/>
      <c r="F155" s="88"/>
      <c r="G155" s="88"/>
      <c r="H155" s="87"/>
      <c r="I155" s="87"/>
      <c r="J155" s="87"/>
    </row>
    <row r="156" spans="1:10" ht="15" customHeight="1">
      <c r="A156" s="97"/>
      <c r="B156" s="95"/>
      <c r="C156" s="96"/>
      <c r="D156" s="91"/>
      <c r="E156" s="88"/>
      <c r="F156" s="88"/>
      <c r="G156" s="88"/>
      <c r="H156" s="87"/>
      <c r="I156" s="87"/>
      <c r="J156" s="87"/>
    </row>
    <row r="157" spans="1:10" ht="15" customHeight="1">
      <c r="A157" s="97"/>
      <c r="B157" s="95"/>
      <c r="C157" s="96"/>
      <c r="D157" s="91"/>
      <c r="E157" s="88"/>
      <c r="F157" s="88"/>
      <c r="G157" s="88"/>
      <c r="H157" s="90"/>
      <c r="I157" s="90"/>
      <c r="J157" s="90"/>
    </row>
    <row r="158" spans="1:10" ht="15">
      <c r="A158" s="97"/>
      <c r="B158" s="95"/>
      <c r="C158" s="96"/>
      <c r="D158" s="91"/>
      <c r="E158" s="88"/>
      <c r="F158" s="88"/>
      <c r="G158" s="88"/>
      <c r="H158" s="90"/>
      <c r="I158" s="90"/>
      <c r="J158" s="90"/>
    </row>
    <row r="159" spans="1:10" ht="15">
      <c r="A159" s="91"/>
      <c r="B159" s="95"/>
      <c r="C159" s="96"/>
      <c r="D159" s="91"/>
      <c r="E159" s="98"/>
      <c r="F159" s="98"/>
      <c r="G159" s="88"/>
      <c r="H159" s="90"/>
      <c r="I159" s="90"/>
      <c r="J159" s="90"/>
    </row>
    <row r="160" spans="1:10" ht="15" customHeight="1">
      <c r="A160" s="99"/>
      <c r="B160" s="95"/>
      <c r="C160" s="96"/>
      <c r="D160" s="91"/>
      <c r="E160" s="88"/>
      <c r="F160" s="88"/>
      <c r="G160" s="88"/>
      <c r="H160" s="90"/>
      <c r="I160" s="87"/>
      <c r="J160" s="87"/>
    </row>
    <row r="161" spans="1:10" ht="15">
      <c r="A161" s="97"/>
      <c r="B161" s="95"/>
      <c r="C161" s="96"/>
      <c r="D161" s="91"/>
      <c r="E161" s="88"/>
      <c r="F161" s="88"/>
      <c r="G161" s="88"/>
      <c r="H161" s="87"/>
      <c r="I161" s="87"/>
      <c r="J161" s="87"/>
    </row>
    <row r="162" spans="1:10">
      <c r="F162" s="63"/>
      <c r="G162" s="63"/>
      <c r="H162" s="63"/>
      <c r="I162" s="63"/>
    </row>
  </sheetData>
  <mergeCells count="19">
    <mergeCell ref="D106:I106"/>
    <mergeCell ref="D107:I107"/>
    <mergeCell ref="H110:H114"/>
    <mergeCell ref="H120:H125"/>
    <mergeCell ref="B17:B23"/>
    <mergeCell ref="C18:C19"/>
    <mergeCell ref="C20:C21"/>
    <mergeCell ref="C22:C23"/>
    <mergeCell ref="D24:E24"/>
    <mergeCell ref="B27:J27"/>
    <mergeCell ref="B10:B16"/>
    <mergeCell ref="C11:C12"/>
    <mergeCell ref="C13:C14"/>
    <mergeCell ref="C15:C16"/>
    <mergeCell ref="E1:G1"/>
    <mergeCell ref="B3:B9"/>
    <mergeCell ref="C4:C5"/>
    <mergeCell ref="C6:C7"/>
    <mergeCell ref="C8:C9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Steringer</dc:creator>
  <cp:lastModifiedBy>Julia Steringer</cp:lastModifiedBy>
  <dcterms:created xsi:type="dcterms:W3CDTF">2017-07-17T13:48:26Z</dcterms:created>
  <dcterms:modified xsi:type="dcterms:W3CDTF">2017-07-17T15:32:43Z</dcterms:modified>
</cp:coreProperties>
</file>