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2435" windowHeight="7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9" i="1" l="1"/>
  <c r="Q9" i="1" s="1"/>
  <c r="P67" i="1"/>
  <c r="Q67" i="1" s="1"/>
  <c r="G67" i="1"/>
  <c r="H67" i="1" s="1"/>
  <c r="P66" i="1"/>
  <c r="Q66" i="1" s="1"/>
  <c r="G66" i="1"/>
  <c r="H66" i="1" s="1"/>
  <c r="P65" i="1"/>
  <c r="Q65" i="1" s="1"/>
  <c r="G65" i="1"/>
  <c r="H65" i="1" s="1"/>
  <c r="P64" i="1"/>
  <c r="Q64" i="1" s="1"/>
  <c r="G64" i="1"/>
  <c r="H64" i="1" s="1"/>
  <c r="P63" i="1"/>
  <c r="Q63" i="1" s="1"/>
  <c r="G63" i="1"/>
  <c r="H63" i="1" s="1"/>
  <c r="P62" i="1"/>
  <c r="Q62" i="1" s="1"/>
  <c r="G62" i="1"/>
  <c r="H62" i="1" s="1"/>
  <c r="P53" i="1"/>
  <c r="Q53" i="1" s="1"/>
  <c r="G53" i="1"/>
  <c r="H53" i="1" s="1"/>
  <c r="P52" i="1"/>
  <c r="Q52" i="1" s="1"/>
  <c r="G52" i="1"/>
  <c r="H52" i="1" s="1"/>
  <c r="P51" i="1"/>
  <c r="Q51" i="1" s="1"/>
  <c r="G51" i="1"/>
  <c r="H51" i="1" s="1"/>
  <c r="P50" i="1"/>
  <c r="Q50" i="1" s="1"/>
  <c r="G50" i="1"/>
  <c r="H50" i="1" s="1"/>
  <c r="P49" i="1"/>
  <c r="Q49" i="1" s="1"/>
  <c r="G49" i="1"/>
  <c r="H49" i="1" s="1"/>
  <c r="P48" i="1"/>
  <c r="Q48" i="1" s="1"/>
  <c r="G48" i="1"/>
  <c r="H48" i="1" s="1"/>
  <c r="G39" i="1"/>
  <c r="H39" i="1" s="1"/>
  <c r="P38" i="1"/>
  <c r="Q38" i="1" s="1"/>
  <c r="G38" i="1"/>
  <c r="H38" i="1" s="1"/>
  <c r="P37" i="1"/>
  <c r="Q37" i="1" s="1"/>
  <c r="G37" i="1"/>
  <c r="H37" i="1" s="1"/>
  <c r="P36" i="1"/>
  <c r="Q36" i="1" s="1"/>
  <c r="G36" i="1"/>
  <c r="H36" i="1" s="1"/>
  <c r="P35" i="1"/>
  <c r="Q35" i="1" s="1"/>
  <c r="G35" i="1"/>
  <c r="H35" i="1" s="1"/>
  <c r="P34" i="1"/>
  <c r="Q34" i="1" s="1"/>
  <c r="G34" i="1"/>
  <c r="H34" i="1" s="1"/>
  <c r="G21" i="1"/>
  <c r="H21" i="1" s="1"/>
  <c r="P25" i="1"/>
  <c r="Q25" i="1" s="1"/>
  <c r="P24" i="1"/>
  <c r="Q24" i="1" s="1"/>
  <c r="G24" i="1"/>
  <c r="H24" i="1" s="1"/>
  <c r="P23" i="1"/>
  <c r="Q23" i="1" s="1"/>
  <c r="G23" i="1"/>
  <c r="H23" i="1" s="1"/>
  <c r="P22" i="1"/>
  <c r="Q22" i="1" s="1"/>
  <c r="G22" i="1"/>
  <c r="H22" i="1" s="1"/>
  <c r="P21" i="1"/>
  <c r="Q21" i="1" s="1"/>
  <c r="P20" i="1"/>
  <c r="Q20" i="1" s="1"/>
  <c r="G20" i="1"/>
  <c r="H20" i="1" s="1"/>
  <c r="P11" i="1"/>
  <c r="Q11" i="1" s="1"/>
  <c r="G11" i="1"/>
  <c r="H11" i="1" s="1"/>
  <c r="P10" i="1"/>
  <c r="Q10" i="1" s="1"/>
  <c r="G10" i="1"/>
  <c r="H10" i="1" s="1"/>
  <c r="G9" i="1"/>
  <c r="H9" i="1" s="1"/>
  <c r="P8" i="1"/>
  <c r="Q8" i="1" s="1"/>
  <c r="G8" i="1"/>
  <c r="H8" i="1" s="1"/>
  <c r="P7" i="1"/>
  <c r="Q7" i="1" s="1"/>
  <c r="G7" i="1"/>
  <c r="H7" i="1" s="1"/>
  <c r="P6" i="1"/>
  <c r="Q6" i="1" s="1"/>
  <c r="G6" i="1"/>
  <c r="H6" i="1" s="1"/>
  <c r="P13" i="1" l="1"/>
  <c r="P69" i="1"/>
  <c r="P55" i="1"/>
  <c r="P41" i="1"/>
  <c r="H69" i="1"/>
  <c r="H68" i="1"/>
  <c r="G68" i="1"/>
  <c r="G69" i="1"/>
  <c r="P68" i="1"/>
  <c r="H41" i="1"/>
  <c r="H40" i="1"/>
  <c r="H55" i="1"/>
  <c r="H54" i="1"/>
  <c r="G40" i="1"/>
  <c r="G41" i="1"/>
  <c r="G54" i="1"/>
  <c r="G55" i="1"/>
  <c r="P40" i="1"/>
  <c r="P54" i="1"/>
  <c r="P27" i="1"/>
  <c r="H27" i="1"/>
  <c r="H26" i="1"/>
  <c r="G26" i="1"/>
  <c r="G27" i="1"/>
  <c r="P26" i="1"/>
  <c r="G13" i="1"/>
  <c r="P12" i="1"/>
  <c r="G12" i="1"/>
  <c r="Q69" i="1" l="1"/>
  <c r="Q68" i="1"/>
  <c r="Q41" i="1"/>
  <c r="Q40" i="1"/>
  <c r="Q55" i="1"/>
  <c r="Q54" i="1"/>
  <c r="Q27" i="1"/>
  <c r="Q26" i="1"/>
  <c r="H13" i="1"/>
  <c r="H12" i="1"/>
  <c r="Q13" i="1"/>
  <c r="Q12" i="1"/>
</calcChain>
</file>

<file path=xl/sharedStrings.xml><?xml version="1.0" encoding="utf-8"?>
<sst xmlns="http://schemas.openxmlformats.org/spreadsheetml/2006/main" count="105" uniqueCount="16">
  <si>
    <t>Solvent</t>
  </si>
  <si>
    <t xml:space="preserve">S.No. </t>
  </si>
  <si>
    <t>Back1</t>
  </si>
  <si>
    <t>Back2</t>
  </si>
  <si>
    <t>Back3</t>
  </si>
  <si>
    <t>Avg</t>
  </si>
  <si>
    <t>Average</t>
  </si>
  <si>
    <t>SEM</t>
  </si>
  <si>
    <t>TMP</t>
  </si>
  <si>
    <t>ROI1</t>
  </si>
  <si>
    <t>Norm. Avg</t>
  </si>
  <si>
    <t>LARVA</t>
  </si>
  <si>
    <t>48 HR PUPA</t>
  </si>
  <si>
    <t>96 HR PUPA</t>
  </si>
  <si>
    <t>&lt;12 HR ADULT</t>
  </si>
  <si>
    <t>3 DAYS ADULT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</si>
</sst>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1" fontId="0" fillId="0" borderId="0" xfId="0" applyNumberFormat="1"/>
    <xf numFmtId="16" fontId="0" fillId="0" borderId="0" xfId="0" quotePrefix="1" applyNumberFormat="1"/>
    <xf numFmtId="0" fontId="0" fillId="0" borderId="1" xfId="0" applyBorder="1" applyAlignment="1">
      <alignment horizontal="center" vertical="center"/>
    </xf>
    <xf numFmtId="11" fontId="0" fillId="0" borderId="1" xfId="0" applyNumberFormat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11" fontId="2" fillId="0" borderId="0" xfId="0" applyNumberFormat="1" applyFont="1"/>
    <xf numFmtId="0" fontId="1" fillId="0" borderId="0" xfId="0" applyFont="1"/>
    <xf numFmtId="0" fontId="3" fillId="0" borderId="2" xfId="0" applyFont="1" applyBorder="1"/>
    <xf numFmtId="0" fontId="1" fillId="0" borderId="2" xfId="0" applyFont="1" applyBorder="1"/>
    <xf numFmtId="0" fontId="1" fillId="0" borderId="1" xfId="0" applyFont="1" applyBorder="1"/>
    <xf numFmtId="0" fontId="3" fillId="0" borderId="1" xfId="0" applyFont="1" applyBorder="1"/>
    <xf numFmtId="11" fontId="1" fillId="0" borderId="0" xfId="0" applyNumberFormat="1" applyFont="1"/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zoomScale="80" zoomScaleNormal="80" workbookViewId="0">
      <selection activeCell="T18" sqref="T18"/>
    </sheetView>
  </sheetViews>
  <sheetFormatPr defaultRowHeight="15" x14ac:dyDescent="0.25"/>
  <cols>
    <col min="3" max="6" width="9.28515625" bestFit="1" customWidth="1"/>
    <col min="7" max="7" width="9.140625" style="7"/>
    <col min="8" max="8" width="11.140625" style="7" customWidth="1"/>
    <col min="11" max="11" width="10.28515625" customWidth="1"/>
    <col min="16" max="16" width="9.140625" style="7"/>
    <col min="17" max="17" width="11.140625" style="7" customWidth="1"/>
    <col min="20" max="20" width="13" bestFit="1" customWidth="1"/>
  </cols>
  <sheetData>
    <row r="2" spans="1:27" x14ac:dyDescent="0.25">
      <c r="P2" s="10"/>
      <c r="T2" s="3"/>
    </row>
    <row r="3" spans="1:27" ht="21" x14ac:dyDescent="0.35">
      <c r="A3" s="17" t="s">
        <v>11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5" spans="1:27" x14ac:dyDescent="0.25">
      <c r="A5" s="1"/>
      <c r="B5" s="1" t="s">
        <v>1</v>
      </c>
      <c r="C5" s="1" t="s">
        <v>9</v>
      </c>
      <c r="D5" s="1" t="s">
        <v>2</v>
      </c>
      <c r="E5" s="1" t="s">
        <v>3</v>
      </c>
      <c r="F5" s="1" t="s">
        <v>4</v>
      </c>
      <c r="G5" s="8" t="s">
        <v>5</v>
      </c>
      <c r="H5" s="9" t="s">
        <v>10</v>
      </c>
      <c r="J5" s="1"/>
      <c r="K5" s="1" t="s">
        <v>1</v>
      </c>
      <c r="L5" s="1" t="s">
        <v>9</v>
      </c>
      <c r="M5" s="1" t="s">
        <v>2</v>
      </c>
      <c r="N5" s="1" t="s">
        <v>3</v>
      </c>
      <c r="O5" s="1" t="s">
        <v>4</v>
      </c>
      <c r="P5" s="8" t="s">
        <v>5</v>
      </c>
      <c r="Q5" s="9" t="s">
        <v>10</v>
      </c>
    </row>
    <row r="6" spans="1:27" x14ac:dyDescent="0.25">
      <c r="A6" s="5" t="s">
        <v>0</v>
      </c>
      <c r="B6" s="2">
        <v>1</v>
      </c>
      <c r="C6" s="1">
        <v>0.81</v>
      </c>
      <c r="D6" s="1">
        <v>0</v>
      </c>
      <c r="E6" s="1">
        <v>0</v>
      </c>
      <c r="F6" s="1">
        <v>0</v>
      </c>
      <c r="G6" s="8">
        <f t="shared" ref="G6:G11" si="0">AVERAGE(C6:C6)-AVERAGE(D6:F6)</f>
        <v>0.81</v>
      </c>
      <c r="H6" s="8">
        <f>G6/1.291</f>
        <v>0.6274206041828041</v>
      </c>
      <c r="J6" s="5" t="s">
        <v>8</v>
      </c>
      <c r="K6" s="2">
        <v>1</v>
      </c>
      <c r="L6" s="1">
        <v>53.902000000000001</v>
      </c>
      <c r="M6" s="1">
        <v>0</v>
      </c>
      <c r="N6" s="1">
        <v>0.46400000000000002</v>
      </c>
      <c r="O6" s="1">
        <v>0</v>
      </c>
      <c r="P6" s="8">
        <f t="shared" ref="P6:P11" si="1">AVERAGE(L6:L6)-AVERAGE(M6:O6)</f>
        <v>53.747333333333337</v>
      </c>
      <c r="Q6" s="8">
        <f>P6/1.291</f>
        <v>41.632326361993293</v>
      </c>
    </row>
    <row r="7" spans="1:27" x14ac:dyDescent="0.25">
      <c r="A7" s="5"/>
      <c r="B7" s="2">
        <v>2</v>
      </c>
      <c r="C7" s="1">
        <v>1.619</v>
      </c>
      <c r="D7" s="1">
        <v>0</v>
      </c>
      <c r="E7" s="1">
        <v>0</v>
      </c>
      <c r="F7" s="1">
        <v>0</v>
      </c>
      <c r="G7" s="8">
        <f t="shared" si="0"/>
        <v>1.619</v>
      </c>
      <c r="H7" s="8">
        <f t="shared" ref="H7:H11" si="2">G7/1.291</f>
        <v>1.2540666150271109</v>
      </c>
      <c r="J7" s="5"/>
      <c r="K7" s="2">
        <v>2</v>
      </c>
      <c r="L7" s="1">
        <v>55.5</v>
      </c>
      <c r="M7" s="1">
        <v>0</v>
      </c>
      <c r="N7" s="1">
        <v>0</v>
      </c>
      <c r="O7" s="1">
        <v>0</v>
      </c>
      <c r="P7" s="8">
        <f t="shared" si="1"/>
        <v>55.5</v>
      </c>
      <c r="Q7" s="8">
        <f t="shared" ref="Q7:Q11" si="3">P7/1.291</f>
        <v>42.989930286599538</v>
      </c>
    </row>
    <row r="8" spans="1:27" x14ac:dyDescent="0.25">
      <c r="A8" s="5"/>
      <c r="B8" s="2">
        <v>3</v>
      </c>
      <c r="C8" s="1">
        <v>1.6040000000000001</v>
      </c>
      <c r="D8" s="1">
        <v>0</v>
      </c>
      <c r="E8" s="1">
        <v>0</v>
      </c>
      <c r="F8" s="1">
        <v>0</v>
      </c>
      <c r="G8" s="8">
        <f t="shared" si="0"/>
        <v>1.6040000000000001</v>
      </c>
      <c r="H8" s="8">
        <f t="shared" si="2"/>
        <v>1.2424477149496516</v>
      </c>
      <c r="J8" s="5"/>
      <c r="K8" s="2">
        <v>3</v>
      </c>
      <c r="L8" s="1">
        <v>52.777000000000001</v>
      </c>
      <c r="M8" s="1">
        <v>0</v>
      </c>
      <c r="N8" s="1">
        <v>0</v>
      </c>
      <c r="O8" s="1">
        <v>0</v>
      </c>
      <c r="P8" s="8">
        <f t="shared" si="1"/>
        <v>52.777000000000001</v>
      </c>
      <c r="Q8" s="8">
        <f t="shared" si="3"/>
        <v>40.880712625871418</v>
      </c>
    </row>
    <row r="9" spans="1:27" x14ac:dyDescent="0.25">
      <c r="A9" s="5"/>
      <c r="B9" s="2">
        <v>4</v>
      </c>
      <c r="C9" s="1">
        <v>1.1619999999999999</v>
      </c>
      <c r="D9" s="1">
        <v>0</v>
      </c>
      <c r="E9" s="1">
        <v>0</v>
      </c>
      <c r="F9" s="1">
        <v>0</v>
      </c>
      <c r="G9" s="8">
        <f t="shared" si="0"/>
        <v>1.1619999999999999</v>
      </c>
      <c r="H9" s="8">
        <f t="shared" si="2"/>
        <v>0.90007745933384975</v>
      </c>
      <c r="J9" s="5"/>
      <c r="K9" s="2">
        <v>4</v>
      </c>
      <c r="L9" s="1">
        <v>48.816000000000003</v>
      </c>
      <c r="M9" s="1">
        <v>0</v>
      </c>
      <c r="N9" s="1">
        <v>0</v>
      </c>
      <c r="O9" s="1">
        <v>0.26800000000000002</v>
      </c>
      <c r="P9" s="8">
        <f>AVERAGE(L9:L9)-AVERAGE(M9:O9)</f>
        <v>48.726666666666667</v>
      </c>
      <c r="Q9" s="8">
        <f t="shared" si="3"/>
        <v>37.743351407177897</v>
      </c>
    </row>
    <row r="10" spans="1:27" x14ac:dyDescent="0.25">
      <c r="A10" s="5"/>
      <c r="B10" s="2">
        <v>5</v>
      </c>
      <c r="C10" s="1">
        <v>1.33</v>
      </c>
      <c r="D10" s="1">
        <v>0</v>
      </c>
      <c r="E10" s="1">
        <v>0</v>
      </c>
      <c r="F10" s="1">
        <v>0</v>
      </c>
      <c r="G10" s="8">
        <f t="shared" si="0"/>
        <v>1.33</v>
      </c>
      <c r="H10" s="8">
        <f t="shared" si="2"/>
        <v>1.0302091402013944</v>
      </c>
      <c r="J10" s="5"/>
      <c r="K10" s="2">
        <v>5</v>
      </c>
      <c r="L10" s="1">
        <v>65.111000000000004</v>
      </c>
      <c r="M10" s="1">
        <v>3.0000000000000001E-3</v>
      </c>
      <c r="N10" s="1">
        <v>0</v>
      </c>
      <c r="O10" s="1">
        <v>3.0000000000000001E-3</v>
      </c>
      <c r="P10" s="8">
        <f t="shared" si="1"/>
        <v>65.109000000000009</v>
      </c>
      <c r="Q10" s="8">
        <f t="shared" si="3"/>
        <v>50.432997676219998</v>
      </c>
    </row>
    <row r="11" spans="1:27" x14ac:dyDescent="0.25">
      <c r="A11" s="5"/>
      <c r="B11" s="2">
        <v>6</v>
      </c>
      <c r="C11" s="1">
        <v>1.226</v>
      </c>
      <c r="D11" s="1">
        <v>0</v>
      </c>
      <c r="E11" s="1">
        <v>0</v>
      </c>
      <c r="F11" s="1">
        <v>0</v>
      </c>
      <c r="G11" s="8">
        <f t="shared" si="0"/>
        <v>1.226</v>
      </c>
      <c r="H11" s="8">
        <f t="shared" si="2"/>
        <v>0.94965143299767629</v>
      </c>
      <c r="J11" s="5"/>
      <c r="K11" s="2">
        <v>6</v>
      </c>
      <c r="L11" s="1">
        <v>67.328999999999994</v>
      </c>
      <c r="M11" s="1">
        <v>0</v>
      </c>
      <c r="N11" s="1">
        <v>0.114</v>
      </c>
      <c r="O11" s="1">
        <v>0</v>
      </c>
      <c r="P11" s="8">
        <f t="shared" si="1"/>
        <v>67.290999999999997</v>
      </c>
      <c r="Q11" s="8">
        <f t="shared" si="3"/>
        <v>52.123160340821066</v>
      </c>
      <c r="U11" s="3"/>
    </row>
    <row r="12" spans="1:27" s="11" customFormat="1" x14ac:dyDescent="0.25">
      <c r="F12" s="12" t="s">
        <v>6</v>
      </c>
      <c r="G12" s="13">
        <f>AVERAGE(G6:G11)</f>
        <v>1.2918333333333334</v>
      </c>
      <c r="H12" s="14">
        <f>AVERAGE(H6:H11)</f>
        <v>1.000645494448748</v>
      </c>
      <c r="O12" s="12" t="s">
        <v>6</v>
      </c>
      <c r="P12" s="14">
        <f>AVERAGE(P6:P11)</f>
        <v>57.191833333333335</v>
      </c>
      <c r="Q12" s="14">
        <f>AVERAGE(Q6:Q11)</f>
        <v>44.300413116447203</v>
      </c>
    </row>
    <row r="13" spans="1:27" s="11" customFormat="1" x14ac:dyDescent="0.25">
      <c r="F13" s="15" t="s">
        <v>7</v>
      </c>
      <c r="G13" s="14">
        <f>STDEV(G6:G11)/SQRT(COUNT(G6:G11))</f>
        <v>0.12373315822545079</v>
      </c>
      <c r="H13" s="14">
        <f>STDEV(H6:H11)/SQRT(COUNT(H6:H11))</f>
        <v>9.5842880112665271E-2</v>
      </c>
      <c r="O13" s="15" t="s">
        <v>7</v>
      </c>
      <c r="P13" s="14">
        <f>STDEV(P6:P11)/SQRT(COUNT(P6:P11))</f>
        <v>3.0030616361874092</v>
      </c>
      <c r="Q13" s="14">
        <f>STDEV(Q6:Q11)/SQRT(COUNT(Q6:Q11))</f>
        <v>2.3261515384875566</v>
      </c>
      <c r="T13" s="16"/>
    </row>
    <row r="16" spans="1:27" x14ac:dyDescent="0.25">
      <c r="H16" s="10"/>
      <c r="I16" s="3"/>
      <c r="K16" s="3"/>
      <c r="L16" s="3"/>
      <c r="M16" s="3"/>
      <c r="O16" s="3"/>
      <c r="P16" s="10"/>
      <c r="Q16" s="10"/>
      <c r="S16" s="3"/>
      <c r="X16" s="3"/>
      <c r="Y16" s="3"/>
      <c r="AA16" s="3"/>
    </row>
    <row r="17" spans="1:21" ht="21" x14ac:dyDescent="0.35">
      <c r="A17" s="17" t="s">
        <v>12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9" spans="1:21" x14ac:dyDescent="0.25">
      <c r="A19" s="1"/>
      <c r="B19" s="1" t="s">
        <v>1</v>
      </c>
      <c r="C19" s="1" t="s">
        <v>9</v>
      </c>
      <c r="D19" s="1" t="s">
        <v>2</v>
      </c>
      <c r="E19" s="1" t="s">
        <v>3</v>
      </c>
      <c r="F19" s="1" t="s">
        <v>4</v>
      </c>
      <c r="G19" s="8" t="s">
        <v>5</v>
      </c>
      <c r="H19" s="9" t="s">
        <v>10</v>
      </c>
      <c r="J19" s="1"/>
      <c r="K19" s="1" t="s">
        <v>1</v>
      </c>
      <c r="L19" s="1" t="s">
        <v>9</v>
      </c>
      <c r="M19" s="1" t="s">
        <v>2</v>
      </c>
      <c r="N19" s="1" t="s">
        <v>3</v>
      </c>
      <c r="O19" s="1" t="s">
        <v>4</v>
      </c>
      <c r="P19" s="8" t="s">
        <v>5</v>
      </c>
      <c r="Q19" s="9" t="s">
        <v>10</v>
      </c>
      <c r="U19" s="3"/>
    </row>
    <row r="20" spans="1:21" x14ac:dyDescent="0.25">
      <c r="A20" s="5" t="s">
        <v>0</v>
      </c>
      <c r="B20" s="2">
        <v>1</v>
      </c>
      <c r="C20" s="1">
        <v>1.105</v>
      </c>
      <c r="D20" s="1">
        <v>8.3000000000000004E-2</v>
      </c>
      <c r="E20" s="1">
        <v>0</v>
      </c>
      <c r="F20" s="1">
        <v>0</v>
      </c>
      <c r="G20" s="8">
        <f t="shared" ref="G20:G24" si="4">AVERAGE(C20:C20)-AVERAGE(D20:F20)</f>
        <v>1.0773333333333333</v>
      </c>
      <c r="H20" s="8">
        <f>G20/4.01</f>
        <v>0.2686616791354946</v>
      </c>
      <c r="J20" s="5" t="s">
        <v>8</v>
      </c>
      <c r="K20" s="2">
        <v>1</v>
      </c>
      <c r="L20" s="1">
        <v>77.55</v>
      </c>
      <c r="M20" s="1">
        <v>0</v>
      </c>
      <c r="N20" s="1">
        <v>0</v>
      </c>
      <c r="O20" s="1">
        <v>0</v>
      </c>
      <c r="P20" s="8">
        <f t="shared" ref="P20:P25" si="5">AVERAGE(L20:L20)-AVERAGE(M20:O20)</f>
        <v>77.55</v>
      </c>
      <c r="Q20" s="8">
        <f>P20/4.01</f>
        <v>19.339152119700749</v>
      </c>
      <c r="U20" s="3"/>
    </row>
    <row r="21" spans="1:21" x14ac:dyDescent="0.25">
      <c r="A21" s="5"/>
      <c r="B21" s="2">
        <v>2</v>
      </c>
      <c r="C21" s="1">
        <v>3.2269999999999999</v>
      </c>
      <c r="D21" s="1">
        <v>0</v>
      </c>
      <c r="E21" s="1">
        <v>0</v>
      </c>
      <c r="F21" s="1">
        <v>0</v>
      </c>
      <c r="G21" s="8">
        <f t="shared" si="4"/>
        <v>3.2269999999999999</v>
      </c>
      <c r="H21" s="8">
        <f t="shared" ref="H21:H24" si="6">G21/4.01</f>
        <v>0.80473815461346632</v>
      </c>
      <c r="J21" s="5"/>
      <c r="K21" s="2">
        <v>2</v>
      </c>
      <c r="L21" s="1">
        <v>52.402999999999999</v>
      </c>
      <c r="M21" s="1">
        <v>0</v>
      </c>
      <c r="N21" s="1">
        <v>2E-3</v>
      </c>
      <c r="O21" s="6">
        <v>5.3879999999999998E-4</v>
      </c>
      <c r="P21" s="8">
        <f t="shared" si="5"/>
        <v>52.402153733333328</v>
      </c>
      <c r="Q21" s="8">
        <f t="shared" ref="Q21:Q25" si="7">P21/4.01</f>
        <v>13.067868761429759</v>
      </c>
      <c r="U21" s="3"/>
    </row>
    <row r="22" spans="1:21" x14ac:dyDescent="0.25">
      <c r="A22" s="5"/>
      <c r="B22" s="2">
        <v>3</v>
      </c>
      <c r="C22" s="1">
        <v>6.6429999999999998</v>
      </c>
      <c r="D22" s="6">
        <v>1.8900000000000001E-4</v>
      </c>
      <c r="E22" s="1">
        <v>0</v>
      </c>
      <c r="F22" s="1">
        <v>0</v>
      </c>
      <c r="G22" s="8">
        <f t="shared" si="4"/>
        <v>6.6429369999999999</v>
      </c>
      <c r="H22" s="8">
        <f t="shared" si="6"/>
        <v>1.6565927680798005</v>
      </c>
      <c r="J22" s="5"/>
      <c r="K22" s="2">
        <v>3</v>
      </c>
      <c r="L22" s="1">
        <v>84.632000000000005</v>
      </c>
      <c r="M22" s="1">
        <v>0</v>
      </c>
      <c r="N22" s="1">
        <v>0</v>
      </c>
      <c r="O22" s="1">
        <v>0</v>
      </c>
      <c r="P22" s="8">
        <f t="shared" si="5"/>
        <v>84.632000000000005</v>
      </c>
      <c r="Q22" s="8">
        <f t="shared" si="7"/>
        <v>21.105236907730674</v>
      </c>
    </row>
    <row r="23" spans="1:21" x14ac:dyDescent="0.25">
      <c r="A23" s="5"/>
      <c r="B23" s="2">
        <v>4</v>
      </c>
      <c r="C23" s="1">
        <v>6.7619999999999996</v>
      </c>
      <c r="D23" s="6">
        <v>9.4700000000000003E-4</v>
      </c>
      <c r="E23" s="1">
        <v>0</v>
      </c>
      <c r="F23" s="1">
        <v>1E-3</v>
      </c>
      <c r="G23" s="8">
        <f t="shared" si="4"/>
        <v>6.7613509999999994</v>
      </c>
      <c r="H23" s="8">
        <f t="shared" si="6"/>
        <v>1.6861224438902742</v>
      </c>
      <c r="J23" s="5"/>
      <c r="K23" s="2">
        <v>4</v>
      </c>
      <c r="L23" s="1">
        <v>91.789000000000001</v>
      </c>
      <c r="M23" s="1">
        <v>0</v>
      </c>
      <c r="N23" s="1">
        <v>1E-3</v>
      </c>
      <c r="O23" s="6">
        <v>1.894E-4</v>
      </c>
      <c r="P23" s="8">
        <f t="shared" si="5"/>
        <v>91.78860353333333</v>
      </c>
      <c r="Q23" s="8">
        <f t="shared" si="7"/>
        <v>22.889926068162925</v>
      </c>
      <c r="U23" s="3"/>
    </row>
    <row r="24" spans="1:21" x14ac:dyDescent="0.25">
      <c r="A24" s="5"/>
      <c r="B24" s="2">
        <v>5</v>
      </c>
      <c r="C24" s="1">
        <v>2.3460000000000001</v>
      </c>
      <c r="D24" s="1">
        <v>0</v>
      </c>
      <c r="E24" s="1">
        <v>0</v>
      </c>
      <c r="F24" s="1">
        <v>1E-3</v>
      </c>
      <c r="G24" s="8">
        <f t="shared" si="4"/>
        <v>2.3456666666666668</v>
      </c>
      <c r="H24" s="8">
        <f t="shared" si="6"/>
        <v>0.58495428096425606</v>
      </c>
      <c r="J24" s="5"/>
      <c r="K24" s="2">
        <v>5</v>
      </c>
      <c r="L24" s="1">
        <v>62.215000000000003</v>
      </c>
      <c r="M24" s="1">
        <v>0</v>
      </c>
      <c r="N24" s="1">
        <v>0</v>
      </c>
      <c r="O24" s="6">
        <v>9.6420000000000002E-4</v>
      </c>
      <c r="P24" s="8">
        <f t="shared" si="5"/>
        <v>62.214678600000006</v>
      </c>
      <c r="Q24" s="8">
        <f t="shared" si="7"/>
        <v>15.514882443890277</v>
      </c>
      <c r="U24" s="3"/>
    </row>
    <row r="25" spans="1:21" x14ac:dyDescent="0.25">
      <c r="A25" s="5"/>
      <c r="B25" s="2">
        <v>6</v>
      </c>
      <c r="C25" s="1"/>
      <c r="D25" s="1"/>
      <c r="E25" s="1"/>
      <c r="F25" s="1"/>
      <c r="G25" s="8"/>
      <c r="H25" s="8"/>
      <c r="J25" s="5"/>
      <c r="K25" s="2">
        <v>6</v>
      </c>
      <c r="L25" s="1">
        <v>90.805000000000007</v>
      </c>
      <c r="M25" s="1">
        <v>0</v>
      </c>
      <c r="N25" s="1">
        <v>0</v>
      </c>
      <c r="O25" s="1">
        <v>1E-3</v>
      </c>
      <c r="P25" s="8">
        <f t="shared" si="5"/>
        <v>90.804666666666677</v>
      </c>
      <c r="Q25" s="8">
        <f t="shared" si="7"/>
        <v>22.644555278470495</v>
      </c>
      <c r="T25" s="4"/>
      <c r="U25" s="3"/>
    </row>
    <row r="26" spans="1:21" s="11" customFormat="1" x14ac:dyDescent="0.25">
      <c r="F26" s="12" t="s">
        <v>6</v>
      </c>
      <c r="G26" s="13">
        <f>AVERAGE(G20:G25)</f>
        <v>4.0108575999999996</v>
      </c>
      <c r="H26" s="14">
        <f>AVERAGE(H20:H25)</f>
        <v>1.0002138653366583</v>
      </c>
      <c r="O26" s="12" t="s">
        <v>6</v>
      </c>
      <c r="P26" s="14">
        <f>AVERAGE(P20:P25)</f>
        <v>76.565350422222224</v>
      </c>
      <c r="Q26" s="14">
        <f>AVERAGE(Q20:Q25)</f>
        <v>19.093603596564144</v>
      </c>
    </row>
    <row r="27" spans="1:21" s="11" customFormat="1" x14ac:dyDescent="0.25">
      <c r="F27" s="15" t="s">
        <v>7</v>
      </c>
      <c r="G27" s="14">
        <f>STDEV(G20:G25)/SQRT(COUNT(G20:G25))</f>
        <v>1.1507804768070105</v>
      </c>
      <c r="H27" s="14">
        <f>STDEV(H20:H25)/SQRT(COUNT(H20:H25))</f>
        <v>0.28697767501421717</v>
      </c>
      <c r="O27" s="15" t="s">
        <v>7</v>
      </c>
      <c r="P27" s="14">
        <f>STDEV(P20:P25)/SQRT(COUNT(P20:P25))</f>
        <v>6.5583224190616196</v>
      </c>
      <c r="Q27" s="14">
        <f>STDEV(Q20:Q25)/SQRT(COUNT(Q20:Q25))</f>
        <v>1.6354918750777163</v>
      </c>
      <c r="U27" s="16"/>
    </row>
    <row r="31" spans="1:21" ht="21" x14ac:dyDescent="0.35">
      <c r="A31" s="17" t="s">
        <v>13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1:21" x14ac:dyDescent="0.25">
      <c r="U32" s="3"/>
    </row>
    <row r="33" spans="1:21" x14ac:dyDescent="0.25">
      <c r="A33" s="1"/>
      <c r="B33" s="1" t="s">
        <v>1</v>
      </c>
      <c r="C33" s="1" t="s">
        <v>9</v>
      </c>
      <c r="D33" s="1" t="s">
        <v>2</v>
      </c>
      <c r="E33" s="1" t="s">
        <v>3</v>
      </c>
      <c r="F33" s="1" t="s">
        <v>4</v>
      </c>
      <c r="G33" s="8" t="s">
        <v>5</v>
      </c>
      <c r="H33" s="9" t="s">
        <v>10</v>
      </c>
      <c r="J33" s="1"/>
      <c r="K33" s="1" t="s">
        <v>1</v>
      </c>
      <c r="L33" s="1" t="s">
        <v>9</v>
      </c>
      <c r="M33" s="1" t="s">
        <v>2</v>
      </c>
      <c r="N33" s="1" t="s">
        <v>3</v>
      </c>
      <c r="O33" s="1" t="s">
        <v>4</v>
      </c>
      <c r="P33" s="8" t="s">
        <v>5</v>
      </c>
      <c r="Q33" s="9" t="s">
        <v>10</v>
      </c>
      <c r="U33" s="3"/>
    </row>
    <row r="34" spans="1:21" x14ac:dyDescent="0.25">
      <c r="A34" s="5" t="s">
        <v>0</v>
      </c>
      <c r="B34" s="2">
        <v>1</v>
      </c>
      <c r="C34" s="1">
        <v>6.4080000000000004</v>
      </c>
      <c r="D34" s="1">
        <v>0</v>
      </c>
      <c r="E34" s="1">
        <v>0</v>
      </c>
      <c r="F34" s="1">
        <v>2E-3</v>
      </c>
      <c r="G34" s="8">
        <f t="shared" ref="G34:G39" si="8">AVERAGE(C34:C34)-AVERAGE(D34:F34)</f>
        <v>6.4073333333333338</v>
      </c>
      <c r="H34" s="8">
        <f>G34/9.71</f>
        <v>0.65986955029179539</v>
      </c>
      <c r="J34" s="5" t="s">
        <v>8</v>
      </c>
      <c r="K34" s="2">
        <v>1</v>
      </c>
      <c r="L34" s="1">
        <v>48.133000000000003</v>
      </c>
      <c r="M34" s="6">
        <v>0</v>
      </c>
      <c r="N34" s="6">
        <v>6.4099999999999997E-4</v>
      </c>
      <c r="O34" s="6">
        <v>8.5280000000000002E-4</v>
      </c>
      <c r="P34" s="8">
        <f t="shared" ref="P34:P38" si="9">AVERAGE(L34:L34)-AVERAGE(M34:O34)</f>
        <v>48.132502066666667</v>
      </c>
      <c r="Q34" s="8">
        <f>P34/9.71</f>
        <v>4.9570033024373492</v>
      </c>
    </row>
    <row r="35" spans="1:21" x14ac:dyDescent="0.25">
      <c r="A35" s="5"/>
      <c r="B35" s="2">
        <v>2</v>
      </c>
      <c r="C35" s="1">
        <v>10.984999999999999</v>
      </c>
      <c r="D35" s="6">
        <v>0</v>
      </c>
      <c r="E35" s="1">
        <v>0</v>
      </c>
      <c r="F35" s="1">
        <v>0</v>
      </c>
      <c r="G35" s="8">
        <f t="shared" si="8"/>
        <v>10.984999999999999</v>
      </c>
      <c r="H35" s="8">
        <f t="shared" ref="H35:H39" si="10">G35/9.71</f>
        <v>1.1313079299691038</v>
      </c>
      <c r="J35" s="5"/>
      <c r="K35" s="2">
        <v>2</v>
      </c>
      <c r="L35" s="1">
        <v>25.96</v>
      </c>
      <c r="M35" s="6">
        <v>1E-3</v>
      </c>
      <c r="N35" s="6">
        <v>3.8610000000000001E-4</v>
      </c>
      <c r="O35" s="6">
        <v>8.3609999999999999E-4</v>
      </c>
      <c r="P35" s="8">
        <f t="shared" si="9"/>
        <v>25.959259266666667</v>
      </c>
      <c r="Q35" s="8">
        <f t="shared" ref="Q35:Q38" si="11">P35/9.71</f>
        <v>2.6734561551664946</v>
      </c>
      <c r="U35" s="3"/>
    </row>
    <row r="36" spans="1:21" x14ac:dyDescent="0.25">
      <c r="A36" s="5"/>
      <c r="B36" s="2">
        <v>3</v>
      </c>
      <c r="C36" s="1">
        <v>10.976000000000001</v>
      </c>
      <c r="D36" s="1">
        <v>0</v>
      </c>
      <c r="E36" s="6">
        <v>0</v>
      </c>
      <c r="F36" s="6">
        <v>0</v>
      </c>
      <c r="G36" s="8">
        <f t="shared" si="8"/>
        <v>10.976000000000001</v>
      </c>
      <c r="H36" s="8">
        <f t="shared" si="10"/>
        <v>1.1303810504634397</v>
      </c>
      <c r="J36" s="5"/>
      <c r="K36" s="2">
        <v>3</v>
      </c>
      <c r="L36" s="1">
        <v>35.930999999999997</v>
      </c>
      <c r="M36" s="1">
        <v>0</v>
      </c>
      <c r="N36" s="1">
        <v>0</v>
      </c>
      <c r="O36" s="1">
        <v>0</v>
      </c>
      <c r="P36" s="8">
        <f t="shared" si="9"/>
        <v>35.930999999999997</v>
      </c>
      <c r="Q36" s="8">
        <f t="shared" si="11"/>
        <v>3.7004119464469611</v>
      </c>
    </row>
    <row r="37" spans="1:21" x14ac:dyDescent="0.25">
      <c r="A37" s="5"/>
      <c r="B37" s="2">
        <v>4</v>
      </c>
      <c r="C37" s="1">
        <v>8.6850000000000005</v>
      </c>
      <c r="D37" s="6">
        <v>1.6469999999999999E-4</v>
      </c>
      <c r="E37" s="1">
        <v>0</v>
      </c>
      <c r="F37" s="1">
        <v>0</v>
      </c>
      <c r="G37" s="8">
        <f t="shared" si="8"/>
        <v>8.6849451000000002</v>
      </c>
      <c r="H37" s="8">
        <f t="shared" si="10"/>
        <v>0.89443306900102981</v>
      </c>
      <c r="J37" s="5"/>
      <c r="K37" s="2">
        <v>4</v>
      </c>
      <c r="L37" s="1">
        <v>43.518000000000001</v>
      </c>
      <c r="M37" s="1">
        <v>0</v>
      </c>
      <c r="N37" s="6">
        <v>5.3830000000000002E-4</v>
      </c>
      <c r="O37" s="6">
        <v>2.6120000000000001E-4</v>
      </c>
      <c r="P37" s="8">
        <f t="shared" si="9"/>
        <v>43.517733499999999</v>
      </c>
      <c r="Q37" s="8">
        <f t="shared" si="11"/>
        <v>4.4817439237899066</v>
      </c>
    </row>
    <row r="38" spans="1:21" x14ac:dyDescent="0.25">
      <c r="A38" s="5"/>
      <c r="B38" s="2">
        <v>5</v>
      </c>
      <c r="C38" s="1">
        <v>10.984999999999999</v>
      </c>
      <c r="D38" s="6">
        <v>0</v>
      </c>
      <c r="E38" s="6">
        <v>0</v>
      </c>
      <c r="F38" s="6">
        <v>1E-3</v>
      </c>
      <c r="G38" s="8">
        <f t="shared" si="8"/>
        <v>10.984666666666666</v>
      </c>
      <c r="H38" s="8">
        <f t="shared" si="10"/>
        <v>1.1312736010985236</v>
      </c>
      <c r="J38" s="5"/>
      <c r="K38" s="2">
        <v>5</v>
      </c>
      <c r="L38" s="1">
        <v>91.850999999999999</v>
      </c>
      <c r="M38" s="6">
        <v>8.7540000000000003E-4</v>
      </c>
      <c r="N38" s="1">
        <v>0</v>
      </c>
      <c r="O38" s="1">
        <v>2E-3</v>
      </c>
      <c r="P38" s="8">
        <f t="shared" si="9"/>
        <v>91.850041533333339</v>
      </c>
      <c r="Q38" s="8">
        <f t="shared" si="11"/>
        <v>9.4593245657397862</v>
      </c>
    </row>
    <row r="39" spans="1:21" x14ac:dyDescent="0.25">
      <c r="A39" s="5"/>
      <c r="B39" s="2">
        <v>6</v>
      </c>
      <c r="C39" s="1">
        <v>10.282999999999999</v>
      </c>
      <c r="D39" s="6">
        <v>4.9600000000000002E-4</v>
      </c>
      <c r="E39" s="6">
        <v>1E-3</v>
      </c>
      <c r="F39" s="6">
        <v>2E-3</v>
      </c>
      <c r="G39" s="8">
        <f t="shared" si="8"/>
        <v>10.281834666666667</v>
      </c>
      <c r="H39" s="8">
        <f t="shared" si="10"/>
        <v>1.0588913147957431</v>
      </c>
      <c r="J39" s="5"/>
      <c r="K39" s="2">
        <v>6</v>
      </c>
      <c r="L39" s="1"/>
      <c r="M39" s="1"/>
      <c r="N39" s="1"/>
      <c r="O39" s="1"/>
      <c r="P39" s="8"/>
      <c r="Q39" s="8"/>
      <c r="T39" s="4"/>
    </row>
    <row r="40" spans="1:21" s="11" customFormat="1" x14ac:dyDescent="0.25">
      <c r="F40" s="12" t="s">
        <v>6</v>
      </c>
      <c r="G40" s="13">
        <f>AVERAGE(G34:G39)</f>
        <v>9.7199632944444456</v>
      </c>
      <c r="H40" s="14">
        <f>AVERAGE(H34:H39)</f>
        <v>1.001026085936606</v>
      </c>
      <c r="O40" s="12" t="s">
        <v>6</v>
      </c>
      <c r="P40" s="13">
        <f>AVERAGE(P34:P39)</f>
        <v>49.07810727333333</v>
      </c>
      <c r="Q40" s="14">
        <f>AVERAGE(Q34:Q39)</f>
        <v>5.0543879787160995</v>
      </c>
    </row>
    <row r="41" spans="1:21" s="11" customFormat="1" x14ac:dyDescent="0.25">
      <c r="F41" s="15" t="s">
        <v>7</v>
      </c>
      <c r="G41" s="14">
        <f>STDEV(G34:G39)/SQRT(COUNT(G34:G39))</f>
        <v>0.7558196445541927</v>
      </c>
      <c r="H41" s="14">
        <f>STDEV(H34:H39)/SQRT(COUNT(H34:H39))</f>
        <v>7.7839304279525817E-2</v>
      </c>
      <c r="O41" s="15" t="s">
        <v>7</v>
      </c>
      <c r="P41" s="14">
        <f>STDEV(P34:P39)/SQRT(COUNT(P34:P39))</f>
        <v>11.332647194851921</v>
      </c>
      <c r="Q41" s="14">
        <f>STDEV(Q34:Q39)/SQRT(COUNT(Q34:Q39))</f>
        <v>1.167110936647983</v>
      </c>
    </row>
    <row r="43" spans="1:21" x14ac:dyDescent="0.25">
      <c r="N43" s="3"/>
      <c r="Q43" s="10"/>
    </row>
    <row r="45" spans="1:21" ht="21" x14ac:dyDescent="0.35">
      <c r="A45" s="17" t="s">
        <v>14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7" spans="1:21" x14ac:dyDescent="0.25">
      <c r="A47" s="1"/>
      <c r="B47" s="1" t="s">
        <v>1</v>
      </c>
      <c r="C47" s="1" t="s">
        <v>9</v>
      </c>
      <c r="D47" s="1" t="s">
        <v>2</v>
      </c>
      <c r="E47" s="1" t="s">
        <v>3</v>
      </c>
      <c r="F47" s="1" t="s">
        <v>4</v>
      </c>
      <c r="G47" s="8" t="s">
        <v>5</v>
      </c>
      <c r="H47" s="9" t="s">
        <v>10</v>
      </c>
      <c r="J47" s="1"/>
      <c r="K47" s="1" t="s">
        <v>1</v>
      </c>
      <c r="L47" s="1" t="s">
        <v>9</v>
      </c>
      <c r="M47" s="1" t="s">
        <v>2</v>
      </c>
      <c r="N47" s="1" t="s">
        <v>3</v>
      </c>
      <c r="O47" s="1" t="s">
        <v>4</v>
      </c>
      <c r="P47" s="8" t="s">
        <v>5</v>
      </c>
      <c r="Q47" s="9" t="s">
        <v>10</v>
      </c>
    </row>
    <row r="48" spans="1:21" x14ac:dyDescent="0.25">
      <c r="A48" s="5" t="s">
        <v>0</v>
      </c>
      <c r="B48" s="2">
        <v>1</v>
      </c>
      <c r="C48" s="1">
        <v>4.8140000000000001</v>
      </c>
      <c r="D48" s="1">
        <v>0</v>
      </c>
      <c r="E48" s="1">
        <v>0</v>
      </c>
      <c r="F48" s="1">
        <v>0</v>
      </c>
      <c r="G48" s="8">
        <f t="shared" ref="G48:G53" si="12">AVERAGE(C48:C48)-AVERAGE(D48:F48)</f>
        <v>4.8140000000000001</v>
      </c>
      <c r="H48" s="8">
        <f>G48/3.99</f>
        <v>1.206516290726817</v>
      </c>
      <c r="J48" s="5" t="s">
        <v>8</v>
      </c>
      <c r="K48" s="2">
        <v>1</v>
      </c>
      <c r="L48" s="1">
        <v>38.530999999999999</v>
      </c>
      <c r="M48" s="1">
        <v>0</v>
      </c>
      <c r="N48" s="1">
        <v>0</v>
      </c>
      <c r="O48" s="1">
        <v>0</v>
      </c>
      <c r="P48" s="8">
        <f t="shared" ref="P48:P53" si="13">AVERAGE(L48:L48)-AVERAGE(M48:O48)</f>
        <v>38.530999999999999</v>
      </c>
      <c r="Q48" s="8">
        <f>P48/3.99</f>
        <v>9.6568922305764406</v>
      </c>
    </row>
    <row r="49" spans="1:23" x14ac:dyDescent="0.25">
      <c r="A49" s="5"/>
      <c r="B49" s="2">
        <v>2</v>
      </c>
      <c r="C49" s="1">
        <v>4.2949999999999999</v>
      </c>
      <c r="D49" s="1">
        <v>0</v>
      </c>
      <c r="E49" s="1">
        <v>0</v>
      </c>
      <c r="F49" s="1">
        <v>0</v>
      </c>
      <c r="G49" s="8">
        <f t="shared" si="12"/>
        <v>4.2949999999999999</v>
      </c>
      <c r="H49" s="8">
        <f t="shared" ref="H49:H53" si="14">G49/3.99</f>
        <v>1.0764411027568921</v>
      </c>
      <c r="J49" s="5"/>
      <c r="K49" s="2">
        <v>2</v>
      </c>
      <c r="L49" s="1">
        <v>18.984000000000002</v>
      </c>
      <c r="M49" s="1">
        <v>0</v>
      </c>
      <c r="N49" s="6">
        <v>1.429E-4</v>
      </c>
      <c r="O49" s="1">
        <v>1E-3</v>
      </c>
      <c r="P49" s="8">
        <f t="shared" si="13"/>
        <v>18.983619033333333</v>
      </c>
      <c r="Q49" s="8">
        <f t="shared" ref="Q49:Q53" si="15">P49/3.99</f>
        <v>4.7577992564745193</v>
      </c>
    </row>
    <row r="50" spans="1:23" x14ac:dyDescent="0.25">
      <c r="A50" s="5"/>
      <c r="B50" s="2">
        <v>3</v>
      </c>
      <c r="C50" s="1">
        <v>3.1930000000000001</v>
      </c>
      <c r="D50" s="1">
        <v>0</v>
      </c>
      <c r="E50" s="1">
        <v>0</v>
      </c>
      <c r="F50" s="1">
        <v>0</v>
      </c>
      <c r="G50" s="8">
        <f t="shared" si="12"/>
        <v>3.1930000000000001</v>
      </c>
      <c r="H50" s="8">
        <f t="shared" si="14"/>
        <v>0.80025062656641599</v>
      </c>
      <c r="J50" s="5"/>
      <c r="K50" s="2">
        <v>3</v>
      </c>
      <c r="L50" s="1">
        <v>12.436999999999999</v>
      </c>
      <c r="M50" s="6">
        <v>8.2240000000000004E-4</v>
      </c>
      <c r="N50" s="1">
        <v>0</v>
      </c>
      <c r="O50" s="1">
        <v>0</v>
      </c>
      <c r="P50" s="8">
        <f t="shared" si="13"/>
        <v>12.436725866666666</v>
      </c>
      <c r="Q50" s="8">
        <f t="shared" si="15"/>
        <v>3.1169739014202169</v>
      </c>
    </row>
    <row r="51" spans="1:23" x14ac:dyDescent="0.25">
      <c r="A51" s="5"/>
      <c r="B51" s="2">
        <v>4</v>
      </c>
      <c r="C51" s="1">
        <v>4.0170000000000003</v>
      </c>
      <c r="D51" s="1">
        <v>0</v>
      </c>
      <c r="E51" s="1">
        <v>0</v>
      </c>
      <c r="F51" s="1">
        <v>0</v>
      </c>
      <c r="G51" s="8">
        <f t="shared" si="12"/>
        <v>4.0170000000000003</v>
      </c>
      <c r="H51" s="8">
        <f t="shared" si="14"/>
        <v>1.0067669172932332</v>
      </c>
      <c r="J51" s="5"/>
      <c r="K51" s="2">
        <v>4</v>
      </c>
      <c r="L51" s="1">
        <v>6.8579999999999997</v>
      </c>
      <c r="M51" s="1">
        <v>1.2999999999999999E-2</v>
      </c>
      <c r="N51" s="1">
        <v>0</v>
      </c>
      <c r="O51" s="1">
        <v>0</v>
      </c>
      <c r="P51" s="8">
        <f t="shared" si="13"/>
        <v>6.8536666666666664</v>
      </c>
      <c r="Q51" s="8">
        <f t="shared" si="15"/>
        <v>1.7177109440267333</v>
      </c>
    </row>
    <row r="52" spans="1:23" x14ac:dyDescent="0.25">
      <c r="A52" s="5"/>
      <c r="B52" s="2">
        <v>5</v>
      </c>
      <c r="C52" s="1">
        <v>3.528</v>
      </c>
      <c r="D52" s="1">
        <v>1.9E-2</v>
      </c>
      <c r="E52" s="1">
        <v>0</v>
      </c>
      <c r="F52" s="1">
        <v>0</v>
      </c>
      <c r="G52" s="8">
        <f t="shared" si="12"/>
        <v>3.5216666666666665</v>
      </c>
      <c r="H52" s="8">
        <f t="shared" si="14"/>
        <v>0.88262322472848775</v>
      </c>
      <c r="J52" s="5"/>
      <c r="K52" s="2">
        <v>5</v>
      </c>
      <c r="L52" s="1">
        <v>28.631</v>
      </c>
      <c r="M52" s="1">
        <v>0</v>
      </c>
      <c r="N52" s="1">
        <v>0</v>
      </c>
      <c r="O52" s="1">
        <v>0</v>
      </c>
      <c r="P52" s="8">
        <f t="shared" si="13"/>
        <v>28.631</v>
      </c>
      <c r="Q52" s="8">
        <f>P52/3.99</f>
        <v>7.1756892230576437</v>
      </c>
      <c r="T52" s="3"/>
    </row>
    <row r="53" spans="1:23" x14ac:dyDescent="0.25">
      <c r="A53" s="5"/>
      <c r="B53" s="2">
        <v>6</v>
      </c>
      <c r="C53" s="1">
        <v>4.0999999999999996</v>
      </c>
      <c r="D53" s="1">
        <v>0</v>
      </c>
      <c r="E53" s="1">
        <v>0</v>
      </c>
      <c r="F53" s="1">
        <v>0</v>
      </c>
      <c r="G53" s="8">
        <f t="shared" si="12"/>
        <v>4.0999999999999996</v>
      </c>
      <c r="H53" s="8">
        <f t="shared" si="14"/>
        <v>1.0275689223057642</v>
      </c>
      <c r="J53" s="5"/>
      <c r="K53" s="2">
        <v>6</v>
      </c>
      <c r="L53" s="1">
        <v>12.962</v>
      </c>
      <c r="M53" s="1">
        <v>8.0000000000000002E-3</v>
      </c>
      <c r="N53" s="1">
        <v>0</v>
      </c>
      <c r="O53" s="1">
        <v>0</v>
      </c>
      <c r="P53" s="8">
        <f t="shared" si="13"/>
        <v>12.959333333333333</v>
      </c>
      <c r="Q53" s="8">
        <f t="shared" si="15"/>
        <v>3.247953216374269</v>
      </c>
    </row>
    <row r="54" spans="1:23" s="11" customFormat="1" x14ac:dyDescent="0.25">
      <c r="F54" s="12" t="s">
        <v>6</v>
      </c>
      <c r="G54" s="13">
        <f>AVERAGE(G48:G53)</f>
        <v>3.9901111111111107</v>
      </c>
      <c r="H54" s="14">
        <f>AVERAGE(H48:H53)</f>
        <v>1.0000278473962683</v>
      </c>
      <c r="O54" s="12" t="s">
        <v>6</v>
      </c>
      <c r="P54" s="13">
        <f>AVERAGE(P48:P53)</f>
        <v>19.732557483333334</v>
      </c>
      <c r="Q54" s="14">
        <f>AVERAGE(Q48:Q53)</f>
        <v>4.9455031286549707</v>
      </c>
    </row>
    <row r="55" spans="1:23" s="11" customFormat="1" x14ac:dyDescent="0.25">
      <c r="F55" s="15" t="s">
        <v>7</v>
      </c>
      <c r="G55" s="14">
        <f>STDEV(G48:G53)/SQRT(COUNT(G48:G53))</f>
        <v>0.23376448525792334</v>
      </c>
      <c r="H55" s="14">
        <f>STDEV(H48:H53)/SQRT(COUNT(H48:H53))</f>
        <v>5.8587590290206097E-2</v>
      </c>
      <c r="O55" s="15" t="s">
        <v>7</v>
      </c>
      <c r="P55" s="14">
        <f>STDEV(P48:P53)/SQRT(COUNT(P48:P53))</f>
        <v>4.8238856471702283</v>
      </c>
      <c r="Q55" s="14">
        <f>STDEV(Q48:Q53)/SQRT(COUNT(Q48:Q53))</f>
        <v>1.2089938965338916</v>
      </c>
      <c r="T55" s="16"/>
    </row>
    <row r="57" spans="1:23" x14ac:dyDescent="0.25">
      <c r="I57" s="3"/>
      <c r="J57" s="3"/>
      <c r="W57" s="3"/>
    </row>
    <row r="59" spans="1:23" ht="21" x14ac:dyDescent="0.35">
      <c r="A59" s="17" t="s">
        <v>15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</row>
    <row r="61" spans="1:23" x14ac:dyDescent="0.25">
      <c r="A61" s="1"/>
      <c r="B61" s="1" t="s">
        <v>1</v>
      </c>
      <c r="C61" s="1" t="s">
        <v>9</v>
      </c>
      <c r="D61" s="1" t="s">
        <v>2</v>
      </c>
      <c r="E61" s="1" t="s">
        <v>3</v>
      </c>
      <c r="F61" s="1" t="s">
        <v>4</v>
      </c>
      <c r="G61" s="8" t="s">
        <v>5</v>
      </c>
      <c r="H61" s="9" t="s">
        <v>10</v>
      </c>
      <c r="J61" s="1"/>
      <c r="K61" s="1" t="s">
        <v>1</v>
      </c>
      <c r="L61" s="1" t="s">
        <v>9</v>
      </c>
      <c r="M61" s="1" t="s">
        <v>2</v>
      </c>
      <c r="N61" s="1" t="s">
        <v>3</v>
      </c>
      <c r="O61" s="1" t="s">
        <v>4</v>
      </c>
      <c r="P61" s="8" t="s">
        <v>5</v>
      </c>
      <c r="Q61" s="9" t="s">
        <v>10</v>
      </c>
    </row>
    <row r="62" spans="1:23" x14ac:dyDescent="0.25">
      <c r="A62" s="5" t="s">
        <v>0</v>
      </c>
      <c r="B62" s="2">
        <v>1</v>
      </c>
      <c r="C62" s="1">
        <v>0.48</v>
      </c>
      <c r="D62" s="1">
        <v>3.0000000000000001E-3</v>
      </c>
      <c r="E62" s="1">
        <v>0</v>
      </c>
      <c r="F62" s="6">
        <v>0</v>
      </c>
      <c r="G62" s="8">
        <f t="shared" ref="G62:G67" si="16">AVERAGE(C62:C62)-AVERAGE(D62:F62)</f>
        <v>0.47899999999999998</v>
      </c>
      <c r="H62" s="8">
        <f>G62/2</f>
        <v>0.23949999999999999</v>
      </c>
      <c r="J62" s="5" t="s">
        <v>8</v>
      </c>
      <c r="K62" s="2">
        <v>1</v>
      </c>
      <c r="L62" s="1">
        <v>42.042999999999999</v>
      </c>
      <c r="M62" s="1">
        <v>0</v>
      </c>
      <c r="N62" s="1">
        <v>0</v>
      </c>
      <c r="O62" s="1">
        <v>0</v>
      </c>
      <c r="P62" s="8">
        <f t="shared" ref="P62:P67" si="17">AVERAGE(L62:L62)-AVERAGE(M62:O62)</f>
        <v>42.042999999999999</v>
      </c>
      <c r="Q62" s="8">
        <f>P62/2</f>
        <v>21.0215</v>
      </c>
    </row>
    <row r="63" spans="1:23" x14ac:dyDescent="0.25">
      <c r="A63" s="5"/>
      <c r="B63" s="2">
        <v>2</v>
      </c>
      <c r="C63" s="6">
        <v>1.1399999999999999</v>
      </c>
      <c r="D63" s="1">
        <v>0</v>
      </c>
      <c r="E63" s="1">
        <v>0</v>
      </c>
      <c r="F63" s="1">
        <v>0</v>
      </c>
      <c r="G63" s="8">
        <f t="shared" si="16"/>
        <v>1.1399999999999999</v>
      </c>
      <c r="H63" s="8">
        <f t="shared" ref="H63:H67" si="18">G63/2</f>
        <v>0.56999999999999995</v>
      </c>
      <c r="J63" s="5"/>
      <c r="K63" s="2">
        <v>2</v>
      </c>
      <c r="L63" s="1">
        <v>33.619</v>
      </c>
      <c r="M63" s="1">
        <v>0</v>
      </c>
      <c r="N63" s="1">
        <v>4.7E-2</v>
      </c>
      <c r="O63" s="1">
        <v>0</v>
      </c>
      <c r="P63" s="8">
        <f t="shared" si="17"/>
        <v>33.603333333333332</v>
      </c>
      <c r="Q63" s="8">
        <f t="shared" ref="Q63:Q67" si="19">P63/2</f>
        <v>16.801666666666666</v>
      </c>
      <c r="U63" s="3"/>
    </row>
    <row r="64" spans="1:23" x14ac:dyDescent="0.25">
      <c r="A64" s="5"/>
      <c r="B64" s="2">
        <v>3</v>
      </c>
      <c r="C64" s="1">
        <v>1.274</v>
      </c>
      <c r="D64" s="1">
        <v>0</v>
      </c>
      <c r="E64" s="1">
        <v>0</v>
      </c>
      <c r="F64" s="1">
        <v>0</v>
      </c>
      <c r="G64" s="8">
        <f t="shared" si="16"/>
        <v>1.274</v>
      </c>
      <c r="H64" s="8">
        <f t="shared" si="18"/>
        <v>0.63700000000000001</v>
      </c>
      <c r="J64" s="5"/>
      <c r="K64" s="2">
        <v>3</v>
      </c>
      <c r="L64" s="1">
        <v>46.908000000000001</v>
      </c>
      <c r="M64" s="1">
        <v>0</v>
      </c>
      <c r="N64" s="6">
        <v>1.0679999999999999E-4</v>
      </c>
      <c r="O64" s="6">
        <v>4.3399999999999998E-4</v>
      </c>
      <c r="P64" s="8">
        <f t="shared" si="17"/>
        <v>46.907819733333334</v>
      </c>
      <c r="Q64" s="8">
        <f t="shared" si="19"/>
        <v>23.453909866666667</v>
      </c>
      <c r="U64" s="3"/>
    </row>
    <row r="65" spans="1:21" x14ac:dyDescent="0.25">
      <c r="A65" s="5"/>
      <c r="B65" s="2">
        <v>4</v>
      </c>
      <c r="C65" s="1">
        <v>1.722</v>
      </c>
      <c r="D65" s="1">
        <v>0</v>
      </c>
      <c r="E65" s="1">
        <v>0</v>
      </c>
      <c r="F65" s="1">
        <v>0</v>
      </c>
      <c r="G65" s="8">
        <f t="shared" si="16"/>
        <v>1.722</v>
      </c>
      <c r="H65" s="8">
        <f t="shared" si="18"/>
        <v>0.86099999999999999</v>
      </c>
      <c r="J65" s="5"/>
      <c r="K65" s="2">
        <v>4</v>
      </c>
      <c r="L65" s="1">
        <v>69.11</v>
      </c>
      <c r="M65" s="1">
        <v>0</v>
      </c>
      <c r="N65" s="1">
        <v>0</v>
      </c>
      <c r="O65" s="1">
        <v>0</v>
      </c>
      <c r="P65" s="8">
        <f t="shared" si="17"/>
        <v>69.11</v>
      </c>
      <c r="Q65" s="8">
        <f t="shared" si="19"/>
        <v>34.555</v>
      </c>
    </row>
    <row r="66" spans="1:21" x14ac:dyDescent="0.25">
      <c r="A66" s="5"/>
      <c r="B66" s="2">
        <v>5</v>
      </c>
      <c r="C66" s="1">
        <v>2.9359999999999999</v>
      </c>
      <c r="D66" s="6">
        <v>1.6229999999999999E-4</v>
      </c>
      <c r="E66" s="1">
        <v>0</v>
      </c>
      <c r="F66" s="1">
        <v>0</v>
      </c>
      <c r="G66" s="8">
        <f t="shared" si="16"/>
        <v>2.9359459000000001</v>
      </c>
      <c r="H66" s="8">
        <f t="shared" si="18"/>
        <v>1.4679729500000001</v>
      </c>
      <c r="J66" s="5"/>
      <c r="K66" s="2">
        <v>5</v>
      </c>
      <c r="L66" s="1">
        <v>63.682000000000002</v>
      </c>
      <c r="M66" s="1">
        <v>0</v>
      </c>
      <c r="N66" s="1">
        <v>0</v>
      </c>
      <c r="O66" s="1">
        <v>0</v>
      </c>
      <c r="P66" s="8">
        <f t="shared" si="17"/>
        <v>63.682000000000002</v>
      </c>
      <c r="Q66" s="8">
        <f t="shared" si="19"/>
        <v>31.841000000000001</v>
      </c>
    </row>
    <row r="67" spans="1:21" x14ac:dyDescent="0.25">
      <c r="A67" s="5"/>
      <c r="B67" s="2">
        <v>6</v>
      </c>
      <c r="C67" s="1">
        <v>4.4560000000000004</v>
      </c>
      <c r="D67" s="1">
        <v>0</v>
      </c>
      <c r="E67" s="1">
        <v>0</v>
      </c>
      <c r="F67" s="1">
        <v>0</v>
      </c>
      <c r="G67" s="8">
        <f t="shared" si="16"/>
        <v>4.4560000000000004</v>
      </c>
      <c r="H67" s="8">
        <f t="shared" si="18"/>
        <v>2.2280000000000002</v>
      </c>
      <c r="J67" s="5"/>
      <c r="K67" s="2">
        <v>6</v>
      </c>
      <c r="L67" s="1">
        <v>78.105999999999995</v>
      </c>
      <c r="M67" s="1">
        <v>0</v>
      </c>
      <c r="N67" s="1">
        <v>0</v>
      </c>
      <c r="O67" s="1">
        <v>0</v>
      </c>
      <c r="P67" s="8">
        <f t="shared" si="17"/>
        <v>78.105999999999995</v>
      </c>
      <c r="Q67" s="8">
        <f t="shared" si="19"/>
        <v>39.052999999999997</v>
      </c>
    </row>
    <row r="68" spans="1:21" s="11" customFormat="1" x14ac:dyDescent="0.25">
      <c r="F68" s="12" t="s">
        <v>6</v>
      </c>
      <c r="G68" s="13">
        <f>AVERAGE(G62:G67)</f>
        <v>2.0011576500000001</v>
      </c>
      <c r="H68" s="14">
        <f>AVERAGE(H62:H67)</f>
        <v>1.0005788250000001</v>
      </c>
      <c r="O68" s="12" t="s">
        <v>6</v>
      </c>
      <c r="P68" s="13">
        <f>AVERAGE(P62:P67)</f>
        <v>55.575358844444445</v>
      </c>
      <c r="Q68" s="14">
        <f>AVERAGE(Q62:Q67)</f>
        <v>27.787679422222222</v>
      </c>
    </row>
    <row r="69" spans="1:21" s="11" customFormat="1" x14ac:dyDescent="0.25">
      <c r="F69" s="15" t="s">
        <v>7</v>
      </c>
      <c r="G69" s="14">
        <f>STDEV(G62:G67)/SQRT(COUNT(G62:G67))</f>
        <v>0.59344541132850281</v>
      </c>
      <c r="H69" s="14">
        <f>STDEV(H62:H67)/SQRT(COUNT(H62:H67))</f>
        <v>0.29672270566425141</v>
      </c>
      <c r="O69" s="15" t="s">
        <v>7</v>
      </c>
      <c r="P69" s="14">
        <f>STDEV(P62:P67)/SQRT(COUNT(P62:P67))</f>
        <v>7.0653020886427615</v>
      </c>
      <c r="Q69" s="14">
        <f>STDEV(Q62:Q67)/SQRT(COUNT(Q62:Q67))</f>
        <v>3.5326510443213808</v>
      </c>
    </row>
    <row r="77" spans="1:21" x14ac:dyDescent="0.25">
      <c r="U77" s="3"/>
    </row>
    <row r="78" spans="1:21" x14ac:dyDescent="0.25">
      <c r="M78" s="3"/>
      <c r="N78" s="3"/>
    </row>
  </sheetData>
  <mergeCells count="15">
    <mergeCell ref="A48:A53"/>
    <mergeCell ref="J48:J53"/>
    <mergeCell ref="A62:A67"/>
    <mergeCell ref="J62:J67"/>
    <mergeCell ref="A3:Q3"/>
    <mergeCell ref="A17:Q17"/>
    <mergeCell ref="A31:Q31"/>
    <mergeCell ref="A45:Q45"/>
    <mergeCell ref="A59:Q59"/>
    <mergeCell ref="A20:A25"/>
    <mergeCell ref="J20:J25"/>
    <mergeCell ref="A6:A11"/>
    <mergeCell ref="J6:J11"/>
    <mergeCell ref="A34:A39"/>
    <mergeCell ref="J34:J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Sachin Sethi</dc:creator>
  <cp:lastModifiedBy>Wang Lab</cp:lastModifiedBy>
  <dcterms:created xsi:type="dcterms:W3CDTF">2017-09-30T07:34:41Z</dcterms:created>
  <dcterms:modified xsi:type="dcterms:W3CDTF">2017-11-03T21:15:16Z</dcterms:modified>
</cp:coreProperties>
</file>