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0" windowWidth="2040" windowHeight="11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09" i="1" l="1"/>
  <c r="Q109" i="1" s="1"/>
  <c r="P108" i="1"/>
  <c r="Q108" i="1" s="1"/>
  <c r="P107" i="1"/>
  <c r="Q107" i="1" s="1"/>
  <c r="G107" i="1"/>
  <c r="H107" i="1" s="1"/>
  <c r="P106" i="1"/>
  <c r="Q106" i="1" s="1"/>
  <c r="G106" i="1"/>
  <c r="H106" i="1" s="1"/>
  <c r="P105" i="1"/>
  <c r="Q105" i="1" s="1"/>
  <c r="Q112" i="1" s="1"/>
  <c r="G105" i="1"/>
  <c r="H105" i="1" s="1"/>
  <c r="P97" i="1"/>
  <c r="Q97" i="1" s="1"/>
  <c r="G97" i="1"/>
  <c r="H97" i="1" s="1"/>
  <c r="P96" i="1"/>
  <c r="Q96" i="1" s="1"/>
  <c r="G96" i="1"/>
  <c r="H96" i="1" s="1"/>
  <c r="P95" i="1"/>
  <c r="Q95" i="1" s="1"/>
  <c r="G95" i="1"/>
  <c r="H95" i="1" s="1"/>
  <c r="P94" i="1"/>
  <c r="Q94" i="1" s="1"/>
  <c r="G94" i="1"/>
  <c r="H94" i="1" s="1"/>
  <c r="P93" i="1"/>
  <c r="Q93" i="1" s="1"/>
  <c r="G93" i="1"/>
  <c r="H93" i="1" s="1"/>
  <c r="P92" i="1"/>
  <c r="Q92" i="1" s="1"/>
  <c r="G92" i="1"/>
  <c r="H92" i="1" s="1"/>
  <c r="P83" i="1"/>
  <c r="Q83" i="1" s="1"/>
  <c r="G83" i="1"/>
  <c r="H83" i="1" s="1"/>
  <c r="P82" i="1"/>
  <c r="Q82" i="1" s="1"/>
  <c r="G82" i="1"/>
  <c r="H82" i="1" s="1"/>
  <c r="P81" i="1"/>
  <c r="Q81" i="1" s="1"/>
  <c r="G81" i="1"/>
  <c r="H81" i="1" s="1"/>
  <c r="P80" i="1"/>
  <c r="Q80" i="1" s="1"/>
  <c r="G80" i="1"/>
  <c r="H80" i="1" s="1"/>
  <c r="P79" i="1"/>
  <c r="Q79" i="1" s="1"/>
  <c r="G79" i="1"/>
  <c r="H79" i="1" s="1"/>
  <c r="P78" i="1"/>
  <c r="Q78" i="1" s="1"/>
  <c r="G78" i="1"/>
  <c r="H78" i="1" s="1"/>
  <c r="P70" i="1"/>
  <c r="Q70" i="1" s="1"/>
  <c r="G70" i="1"/>
  <c r="H70" i="1" s="1"/>
  <c r="P69" i="1"/>
  <c r="Q69" i="1" s="1"/>
  <c r="G69" i="1"/>
  <c r="H69" i="1" s="1"/>
  <c r="P68" i="1"/>
  <c r="Q68" i="1" s="1"/>
  <c r="G68" i="1"/>
  <c r="H68" i="1" s="1"/>
  <c r="P67" i="1"/>
  <c r="Q67" i="1" s="1"/>
  <c r="G67" i="1"/>
  <c r="H67" i="1" s="1"/>
  <c r="P66" i="1"/>
  <c r="Q66" i="1" s="1"/>
  <c r="G66" i="1"/>
  <c r="H66" i="1" s="1"/>
  <c r="P65" i="1"/>
  <c r="Q65" i="1" s="1"/>
  <c r="G65" i="1"/>
  <c r="H65" i="1" s="1"/>
  <c r="P56" i="1"/>
  <c r="Q56" i="1" s="1"/>
  <c r="G56" i="1"/>
  <c r="H56" i="1" s="1"/>
  <c r="P55" i="1"/>
  <c r="Q55" i="1" s="1"/>
  <c r="G55" i="1"/>
  <c r="H55" i="1" s="1"/>
  <c r="P54" i="1"/>
  <c r="Q54" i="1" s="1"/>
  <c r="G54" i="1"/>
  <c r="H54" i="1" s="1"/>
  <c r="P53" i="1"/>
  <c r="Q53" i="1" s="1"/>
  <c r="G53" i="1"/>
  <c r="H53" i="1" s="1"/>
  <c r="P52" i="1"/>
  <c r="Q52" i="1" s="1"/>
  <c r="G52" i="1"/>
  <c r="H52" i="1" s="1"/>
  <c r="P51" i="1"/>
  <c r="Q51" i="1" s="1"/>
  <c r="G51" i="1"/>
  <c r="H51" i="1" s="1"/>
  <c r="G38" i="1"/>
  <c r="H38" i="1" s="1"/>
  <c r="P42" i="1"/>
  <c r="Q42" i="1" s="1"/>
  <c r="G42" i="1"/>
  <c r="H42" i="1" s="1"/>
  <c r="P41" i="1"/>
  <c r="Q41" i="1" s="1"/>
  <c r="G41" i="1"/>
  <c r="H41" i="1" s="1"/>
  <c r="P40" i="1"/>
  <c r="Q40" i="1" s="1"/>
  <c r="G40" i="1"/>
  <c r="H40" i="1" s="1"/>
  <c r="P39" i="1"/>
  <c r="Q39" i="1" s="1"/>
  <c r="G39" i="1"/>
  <c r="H39" i="1" s="1"/>
  <c r="P38" i="1"/>
  <c r="Q38" i="1" s="1"/>
  <c r="P37" i="1"/>
  <c r="Q37" i="1" s="1"/>
  <c r="G37" i="1"/>
  <c r="H37" i="1" s="1"/>
  <c r="P28" i="1"/>
  <c r="Q28" i="1" s="1"/>
  <c r="G28" i="1"/>
  <c r="H28" i="1" s="1"/>
  <c r="P27" i="1"/>
  <c r="Q27" i="1" s="1"/>
  <c r="G27" i="1"/>
  <c r="H27" i="1" s="1"/>
  <c r="P26" i="1"/>
  <c r="Q26" i="1" s="1"/>
  <c r="G26" i="1"/>
  <c r="H26" i="1" s="1"/>
  <c r="P25" i="1"/>
  <c r="Q25" i="1" s="1"/>
  <c r="G25" i="1"/>
  <c r="H25" i="1" s="1"/>
  <c r="P24" i="1"/>
  <c r="Q24" i="1" s="1"/>
  <c r="G24" i="1"/>
  <c r="H24" i="1" s="1"/>
  <c r="P23" i="1"/>
  <c r="Q23" i="1" s="1"/>
  <c r="G23" i="1"/>
  <c r="H23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R9" i="1"/>
  <c r="S9" i="1" s="1"/>
  <c r="R10" i="1"/>
  <c r="S10" i="1" s="1"/>
  <c r="R11" i="1"/>
  <c r="S11" i="1" s="1"/>
  <c r="R12" i="1"/>
  <c r="S12" i="1" s="1"/>
  <c r="R13" i="1"/>
  <c r="S13" i="1" s="1"/>
  <c r="R8" i="1"/>
  <c r="G112" i="1" l="1"/>
  <c r="P112" i="1"/>
  <c r="P111" i="1"/>
  <c r="G111" i="1"/>
  <c r="P99" i="1"/>
  <c r="G99" i="1"/>
  <c r="P98" i="1"/>
  <c r="G98" i="1"/>
  <c r="G85" i="1"/>
  <c r="P85" i="1"/>
  <c r="P84" i="1"/>
  <c r="G84" i="1"/>
  <c r="G72" i="1"/>
  <c r="P72" i="1"/>
  <c r="G71" i="1"/>
  <c r="P71" i="1"/>
  <c r="P58" i="1"/>
  <c r="G58" i="1"/>
  <c r="P57" i="1"/>
  <c r="G57" i="1"/>
  <c r="P44" i="1"/>
  <c r="H44" i="1"/>
  <c r="H43" i="1"/>
  <c r="G43" i="1"/>
  <c r="G44" i="1"/>
  <c r="P43" i="1"/>
  <c r="G30" i="1"/>
  <c r="P29" i="1"/>
  <c r="I14" i="1"/>
  <c r="I15" i="1"/>
  <c r="R14" i="1"/>
  <c r="S8" i="1"/>
  <c r="S15" i="1" s="1"/>
  <c r="G29" i="1"/>
  <c r="P30" i="1"/>
  <c r="H14" i="1"/>
  <c r="R15" i="1"/>
  <c r="H15" i="1"/>
  <c r="Q111" i="1" l="1"/>
  <c r="H112" i="1"/>
  <c r="H111" i="1"/>
  <c r="Q99" i="1"/>
  <c r="Q98" i="1"/>
  <c r="H99" i="1"/>
  <c r="H98" i="1"/>
  <c r="Q85" i="1"/>
  <c r="Q84" i="1"/>
  <c r="H85" i="1"/>
  <c r="H84" i="1"/>
  <c r="H72" i="1"/>
  <c r="H71" i="1"/>
  <c r="Q72" i="1"/>
  <c r="Q71" i="1"/>
  <c r="Q58" i="1"/>
  <c r="Q57" i="1"/>
  <c r="H58" i="1"/>
  <c r="H57" i="1"/>
  <c r="Q44" i="1"/>
  <c r="Q43" i="1"/>
  <c r="S14" i="1"/>
  <c r="H30" i="1"/>
  <c r="H29" i="1"/>
  <c r="Q30" i="1"/>
  <c r="Q29" i="1"/>
</calcChain>
</file>

<file path=xl/sharedStrings.xml><?xml version="1.0" encoding="utf-8"?>
<sst xmlns="http://schemas.openxmlformats.org/spreadsheetml/2006/main" count="179" uniqueCount="22">
  <si>
    <t xml:space="preserve">Cell Type : </t>
  </si>
  <si>
    <t>Solvent</t>
  </si>
  <si>
    <t xml:space="preserve">S.No. </t>
  </si>
  <si>
    <t>Back1</t>
  </si>
  <si>
    <t>Back2</t>
  </si>
  <si>
    <t>Back3</t>
  </si>
  <si>
    <t>Avg</t>
  </si>
  <si>
    <t>Average</t>
  </si>
  <si>
    <t>SEM</t>
  </si>
  <si>
    <t>TMP</t>
  </si>
  <si>
    <t>Projection neurons (GH146) - dendrites</t>
  </si>
  <si>
    <t>ROI1</t>
  </si>
  <si>
    <t>ROI2</t>
  </si>
  <si>
    <t>Norm. Avg</t>
  </si>
  <si>
    <t>Gr5a - dendrites (right only)</t>
  </si>
  <si>
    <t>Kenyon cells  - horizontal lobe - gamma (right only)</t>
  </si>
  <si>
    <t>OSNs (Orco)</t>
  </si>
  <si>
    <t>P1 (right triangle region)</t>
  </si>
  <si>
    <t>tdc2 (sog region)</t>
  </si>
  <si>
    <t>r58e02 (th - y lobe dendrites)</t>
  </si>
  <si>
    <t>MBONs (cell bodies)</t>
  </si>
  <si>
    <t>FIGURE 1 - SUPPLEMENT 3-A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</si>
</sst>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4" fillId="0" borderId="1" xfId="0" applyFont="1" applyBorder="1"/>
    <xf numFmtId="0" fontId="2" fillId="0" borderId="0" xfId="0" applyFont="1"/>
    <xf numFmtId="0" fontId="5" fillId="0" borderId="2" xfId="0" applyFont="1" applyBorder="1"/>
    <xf numFmtId="0" fontId="2" fillId="0" borderId="1" xfId="0" applyFont="1" applyBorder="1"/>
    <xf numFmtId="0" fontId="5" fillId="0" borderId="1" xfId="0" applyFont="1" applyBorder="1"/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4" xfId="0" applyFont="1" applyBorder="1"/>
    <xf numFmtId="0" fontId="0" fillId="0" borderId="6" xfId="0" applyBorder="1"/>
    <xf numFmtId="0" fontId="3" fillId="0" borderId="6" xfId="0" applyFont="1" applyBorder="1"/>
    <xf numFmtId="0" fontId="0" fillId="0" borderId="5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14"/>
  <sheetViews>
    <sheetView tabSelected="1" topLeftCell="A49" workbookViewId="0">
      <selection activeCell="U25" sqref="U25"/>
    </sheetView>
  </sheetViews>
  <sheetFormatPr defaultRowHeight="15" x14ac:dyDescent="0.25"/>
  <cols>
    <col min="7" max="7" width="9.140625" style="5"/>
    <col min="8" max="8" width="10.85546875" style="5" customWidth="1"/>
    <col min="9" max="9" width="9.7109375" customWidth="1"/>
    <col min="11" max="11" width="10.28515625" customWidth="1"/>
    <col min="16" max="16" width="9.140625" style="5"/>
    <col min="17" max="17" width="10" style="5" customWidth="1"/>
    <col min="18" max="18" width="9.140625" style="5"/>
    <col min="19" max="19" width="10" style="5" customWidth="1"/>
  </cols>
  <sheetData>
    <row r="2" spans="1:20" ht="21" x14ac:dyDescent="0.35">
      <c r="A2" s="13" t="s">
        <v>21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</row>
    <row r="3" spans="1:20" x14ac:dyDescent="0.25">
      <c r="T3" s="15"/>
    </row>
    <row r="4" spans="1:20" x14ac:dyDescent="0.25">
      <c r="T4" s="16"/>
    </row>
    <row r="5" spans="1:20" ht="18.75" x14ac:dyDescent="0.3">
      <c r="B5" s="1" t="s">
        <v>0</v>
      </c>
      <c r="C5" s="14" t="s">
        <v>10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6"/>
    </row>
    <row r="6" spans="1:20" x14ac:dyDescent="0.25">
      <c r="T6" s="16"/>
    </row>
    <row r="7" spans="1:20" x14ac:dyDescent="0.25">
      <c r="A7" s="2"/>
      <c r="B7" s="2" t="s">
        <v>2</v>
      </c>
      <c r="C7" s="2" t="s">
        <v>11</v>
      </c>
      <c r="D7" s="2" t="s">
        <v>12</v>
      </c>
      <c r="E7" s="2" t="s">
        <v>3</v>
      </c>
      <c r="F7" s="2" t="s">
        <v>4</v>
      </c>
      <c r="G7" s="8" t="s">
        <v>5</v>
      </c>
      <c r="H7" s="6" t="s">
        <v>6</v>
      </c>
      <c r="I7" s="7" t="s">
        <v>13</v>
      </c>
      <c r="K7" s="2"/>
      <c r="L7" s="2" t="s">
        <v>2</v>
      </c>
      <c r="M7" s="2" t="s">
        <v>11</v>
      </c>
      <c r="N7" s="2" t="s">
        <v>12</v>
      </c>
      <c r="O7" s="2" t="s">
        <v>3</v>
      </c>
      <c r="P7" s="8" t="s">
        <v>4</v>
      </c>
      <c r="Q7" s="8" t="s">
        <v>5</v>
      </c>
      <c r="R7" s="6" t="s">
        <v>6</v>
      </c>
      <c r="S7" s="7" t="s">
        <v>13</v>
      </c>
      <c r="T7" s="16"/>
    </row>
    <row r="8" spans="1:20" x14ac:dyDescent="0.25">
      <c r="A8" s="4" t="s">
        <v>1</v>
      </c>
      <c r="B8" s="3">
        <v>1</v>
      </c>
      <c r="C8" s="2">
        <v>8.1709999999999994</v>
      </c>
      <c r="D8" s="2">
        <v>7.3630000000000004</v>
      </c>
      <c r="E8" s="2">
        <v>5.3550000000000004</v>
      </c>
      <c r="F8" s="2">
        <v>5.5590000000000002</v>
      </c>
      <c r="G8" s="8">
        <v>5.0460000000000003</v>
      </c>
      <c r="H8" s="6">
        <f>AVERAGE(C8:D8)-AVERAGE(E8:G8)</f>
        <v>2.4469999999999992</v>
      </c>
      <c r="I8" s="6">
        <f>H8/2.72</f>
        <v>0.89963235294117605</v>
      </c>
      <c r="K8" s="4" t="s">
        <v>9</v>
      </c>
      <c r="L8" s="3">
        <v>1</v>
      </c>
      <c r="M8" s="2">
        <v>37.347999999999999</v>
      </c>
      <c r="N8" s="2">
        <v>33.143000000000001</v>
      </c>
      <c r="O8" s="2">
        <v>7.9160000000000004</v>
      </c>
      <c r="P8" s="8">
        <v>7.6820000000000004</v>
      </c>
      <c r="Q8" s="8">
        <v>6.43</v>
      </c>
      <c r="R8" s="6">
        <f>AVERAGE(M8:N8)-AVERAGE(O8:Q8)</f>
        <v>27.902833333333334</v>
      </c>
      <c r="S8" s="6">
        <f>R8/2.72</f>
        <v>10.258394607843137</v>
      </c>
      <c r="T8" s="16"/>
    </row>
    <row r="9" spans="1:20" x14ac:dyDescent="0.25">
      <c r="A9" s="4"/>
      <c r="B9" s="3">
        <v>2</v>
      </c>
      <c r="C9" s="2">
        <v>8.1029999999999998</v>
      </c>
      <c r="D9" s="2">
        <v>8.3140000000000001</v>
      </c>
      <c r="E9" s="2">
        <v>5.8280000000000003</v>
      </c>
      <c r="F9" s="2">
        <v>6.3440000000000003</v>
      </c>
      <c r="G9" s="8">
        <v>5.1680000000000001</v>
      </c>
      <c r="H9" s="6">
        <f t="shared" ref="H9:H13" si="0">AVERAGE(C9:D9)-AVERAGE(E9:G9)</f>
        <v>2.4285000000000005</v>
      </c>
      <c r="I9" s="6">
        <f t="shared" ref="I9:I13" si="1">H9/2.72</f>
        <v>0.89283088235294128</v>
      </c>
      <c r="K9" s="4"/>
      <c r="L9" s="3">
        <v>2</v>
      </c>
      <c r="M9" s="2">
        <v>18.594999999999999</v>
      </c>
      <c r="N9" s="2">
        <v>21.167000000000002</v>
      </c>
      <c r="O9" s="2">
        <v>6.5209999999999999</v>
      </c>
      <c r="P9" s="8">
        <v>6.7830000000000004</v>
      </c>
      <c r="Q9" s="8">
        <v>4.9960000000000004</v>
      </c>
      <c r="R9" s="6">
        <f t="shared" ref="R9:R13" si="2">AVERAGE(M9:N9)-AVERAGE(O9:Q9)</f>
        <v>13.780999999999999</v>
      </c>
      <c r="S9" s="6">
        <f t="shared" ref="S9:S13" si="3">R9/2.72</f>
        <v>5.0665441176470578</v>
      </c>
      <c r="T9" s="16"/>
    </row>
    <row r="10" spans="1:20" x14ac:dyDescent="0.25">
      <c r="A10" s="4"/>
      <c r="B10" s="3">
        <v>3</v>
      </c>
      <c r="C10" s="2">
        <v>8.4329999999999998</v>
      </c>
      <c r="D10" s="2">
        <v>8.1829999999999998</v>
      </c>
      <c r="E10" s="2">
        <v>5.47</v>
      </c>
      <c r="F10" s="2">
        <v>5.6820000000000004</v>
      </c>
      <c r="G10" s="8">
        <v>5.15</v>
      </c>
      <c r="H10" s="6">
        <f t="shared" si="0"/>
        <v>2.8739999999999997</v>
      </c>
      <c r="I10" s="6">
        <f t="shared" si="1"/>
        <v>1.0566176470588233</v>
      </c>
      <c r="K10" s="4"/>
      <c r="L10" s="3">
        <v>3</v>
      </c>
      <c r="M10" s="2">
        <v>16.852</v>
      </c>
      <c r="N10" s="2">
        <v>20.283999999999999</v>
      </c>
      <c r="O10" s="2">
        <v>7.0620000000000003</v>
      </c>
      <c r="P10" s="8">
        <v>7.0339999999999998</v>
      </c>
      <c r="Q10" s="8">
        <v>5.9720000000000004</v>
      </c>
      <c r="R10" s="6">
        <f t="shared" si="2"/>
        <v>11.878666666666664</v>
      </c>
      <c r="S10" s="6">
        <f t="shared" si="3"/>
        <v>4.3671568627450972</v>
      </c>
      <c r="T10" s="16"/>
    </row>
    <row r="11" spans="1:20" x14ac:dyDescent="0.25">
      <c r="A11" s="4"/>
      <c r="B11" s="3">
        <v>4</v>
      </c>
      <c r="C11" s="2">
        <v>8.657</v>
      </c>
      <c r="D11" s="2">
        <v>9.157</v>
      </c>
      <c r="E11" s="2">
        <v>6.3780000000000001</v>
      </c>
      <c r="F11" s="2">
        <v>6.0709999999999997</v>
      </c>
      <c r="G11" s="8">
        <v>6.609</v>
      </c>
      <c r="H11" s="6">
        <f t="shared" si="0"/>
        <v>2.5543333333333331</v>
      </c>
      <c r="I11" s="6">
        <f t="shared" si="1"/>
        <v>0.93909313725490184</v>
      </c>
      <c r="K11" s="4"/>
      <c r="L11" s="3">
        <v>4</v>
      </c>
      <c r="M11" s="2">
        <v>24.756</v>
      </c>
      <c r="N11" s="2">
        <v>23.593</v>
      </c>
      <c r="O11" s="2">
        <v>8.1310000000000002</v>
      </c>
      <c r="P11" s="8">
        <v>8.2560000000000002</v>
      </c>
      <c r="Q11" s="8">
        <v>5.7460000000000004</v>
      </c>
      <c r="R11" s="6">
        <f t="shared" si="2"/>
        <v>16.796833333333336</v>
      </c>
      <c r="S11" s="6">
        <f t="shared" si="3"/>
        <v>6.17530637254902</v>
      </c>
      <c r="T11" s="16"/>
    </row>
    <row r="12" spans="1:20" x14ac:dyDescent="0.25">
      <c r="A12" s="4"/>
      <c r="B12" s="3">
        <v>5</v>
      </c>
      <c r="C12" s="2">
        <v>9.56</v>
      </c>
      <c r="D12" s="2">
        <v>9.6159999999999997</v>
      </c>
      <c r="E12" s="2">
        <v>6.726</v>
      </c>
      <c r="F12" s="2">
        <v>6.7240000000000002</v>
      </c>
      <c r="G12" s="8">
        <v>5.875</v>
      </c>
      <c r="H12" s="6">
        <f t="shared" si="0"/>
        <v>3.1463333333333345</v>
      </c>
      <c r="I12" s="6">
        <f t="shared" si="1"/>
        <v>1.1567401960784318</v>
      </c>
      <c r="K12" s="4"/>
      <c r="L12" s="3">
        <v>5</v>
      </c>
      <c r="M12" s="2">
        <v>20.341999999999999</v>
      </c>
      <c r="N12" s="2">
        <v>25.844000000000001</v>
      </c>
      <c r="O12" s="2">
        <v>7.3929999999999998</v>
      </c>
      <c r="P12" s="8">
        <v>7.9480000000000004</v>
      </c>
      <c r="Q12" s="8">
        <v>6.5579999999999998</v>
      </c>
      <c r="R12" s="6">
        <f t="shared" si="2"/>
        <v>15.793333333333333</v>
      </c>
      <c r="S12" s="6">
        <f t="shared" si="3"/>
        <v>5.8063725490196072</v>
      </c>
      <c r="T12" s="16"/>
    </row>
    <row r="13" spans="1:20" x14ac:dyDescent="0.25">
      <c r="A13" s="4"/>
      <c r="B13" s="3">
        <v>6</v>
      </c>
      <c r="C13" s="2">
        <v>9.4730000000000008</v>
      </c>
      <c r="D13" s="2">
        <v>8.9469999999999992</v>
      </c>
      <c r="E13" s="2">
        <v>7.016</v>
      </c>
      <c r="F13" s="2">
        <v>6.2190000000000003</v>
      </c>
      <c r="G13" s="8">
        <v>5.7690000000000001</v>
      </c>
      <c r="H13" s="6">
        <f t="shared" si="0"/>
        <v>2.8753333333333346</v>
      </c>
      <c r="I13" s="6">
        <f t="shared" si="1"/>
        <v>1.0571078431372554</v>
      </c>
      <c r="K13" s="4"/>
      <c r="L13" s="3">
        <v>6</v>
      </c>
      <c r="M13" s="2">
        <v>21.388000000000002</v>
      </c>
      <c r="N13" s="2">
        <v>20.245999999999999</v>
      </c>
      <c r="O13" s="2">
        <v>7.67</v>
      </c>
      <c r="P13" s="8">
        <v>7.4169999999999998</v>
      </c>
      <c r="Q13" s="8">
        <v>5.8079999999999998</v>
      </c>
      <c r="R13" s="6">
        <f t="shared" si="2"/>
        <v>13.852</v>
      </c>
      <c r="S13" s="6">
        <f t="shared" si="3"/>
        <v>5.0926470588235295</v>
      </c>
      <c r="T13" s="16"/>
    </row>
    <row r="14" spans="1:20" s="9" customFormat="1" x14ac:dyDescent="0.25">
      <c r="G14" s="10" t="s">
        <v>7</v>
      </c>
      <c r="H14" s="11">
        <f>AVERAGE(H8:H13)</f>
        <v>2.7209166666666671</v>
      </c>
      <c r="I14" s="11">
        <f>AVERAGE(I8:I13)</f>
        <v>1.0003370098039217</v>
      </c>
      <c r="Q14" s="10" t="s">
        <v>7</v>
      </c>
      <c r="R14" s="11">
        <f>AVERAGE(R8:R13)</f>
        <v>16.667444444444445</v>
      </c>
      <c r="S14" s="11">
        <f>AVERAGE(S8:S13)</f>
        <v>6.127736928104575</v>
      </c>
      <c r="T14" s="17"/>
    </row>
    <row r="15" spans="1:20" s="9" customFormat="1" x14ac:dyDescent="0.25">
      <c r="G15" s="12" t="s">
        <v>8</v>
      </c>
      <c r="H15" s="11">
        <f>STDEV(H8:H13)/SQRT(COUNT(H8:H13))</f>
        <v>0.1178340935854779</v>
      </c>
      <c r="I15" s="11">
        <f>STDEV(I8:I13)/SQRT(COUNT(I8:I13))</f>
        <v>4.3321357935837482E-2</v>
      </c>
      <c r="Q15" s="12" t="s">
        <v>8</v>
      </c>
      <c r="R15" s="11">
        <f>STDEV(R8:R13)/SQRT(COUNT(R8:R13))</f>
        <v>2.3537590981184309</v>
      </c>
      <c r="S15" s="11">
        <f>STDEV(S8:S13)/SQRT(COUNT(S8:S13))</f>
        <v>0.86535260960236537</v>
      </c>
      <c r="T15" s="17"/>
    </row>
    <row r="16" spans="1:20" x14ac:dyDescent="0.25">
      <c r="T16" s="16"/>
    </row>
    <row r="17" spans="1:20" x14ac:dyDescent="0.25">
      <c r="T17" s="16"/>
    </row>
    <row r="18" spans="1:20" x14ac:dyDescent="0.25">
      <c r="T18" s="16"/>
    </row>
    <row r="19" spans="1:20" x14ac:dyDescent="0.25">
      <c r="T19" s="16"/>
    </row>
    <row r="20" spans="1:20" ht="18.75" x14ac:dyDescent="0.3">
      <c r="B20" s="1" t="s">
        <v>0</v>
      </c>
      <c r="C20" s="14" t="s">
        <v>14</v>
      </c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T20" s="16"/>
    </row>
    <row r="21" spans="1:20" x14ac:dyDescent="0.25">
      <c r="T21" s="16"/>
    </row>
    <row r="22" spans="1:20" x14ac:dyDescent="0.25">
      <c r="A22" s="2"/>
      <c r="B22" s="2" t="s">
        <v>2</v>
      </c>
      <c r="C22" s="2" t="s">
        <v>11</v>
      </c>
      <c r="D22" s="2" t="s">
        <v>3</v>
      </c>
      <c r="E22" s="2" t="s">
        <v>4</v>
      </c>
      <c r="F22" s="2" t="s">
        <v>5</v>
      </c>
      <c r="G22" s="6" t="s">
        <v>6</v>
      </c>
      <c r="H22" s="7" t="s">
        <v>13</v>
      </c>
      <c r="J22" s="2"/>
      <c r="K22" s="2" t="s">
        <v>2</v>
      </c>
      <c r="L22" s="2" t="s">
        <v>11</v>
      </c>
      <c r="M22" s="2" t="s">
        <v>3</v>
      </c>
      <c r="N22" s="2" t="s">
        <v>4</v>
      </c>
      <c r="O22" s="2" t="s">
        <v>5</v>
      </c>
      <c r="P22" s="6" t="s">
        <v>6</v>
      </c>
      <c r="Q22" s="7" t="s">
        <v>13</v>
      </c>
      <c r="T22" s="16"/>
    </row>
    <row r="23" spans="1:20" x14ac:dyDescent="0.25">
      <c r="A23" s="4" t="s">
        <v>1</v>
      </c>
      <c r="B23" s="3">
        <v>1</v>
      </c>
      <c r="C23">
        <v>1.5609999999999999</v>
      </c>
      <c r="D23">
        <v>0.42899999999999999</v>
      </c>
      <c r="E23">
        <v>0.39600000000000002</v>
      </c>
      <c r="F23">
        <v>0.39600000000000002</v>
      </c>
      <c r="G23" s="6">
        <f t="shared" ref="G23:G28" si="4">AVERAGE(C23:C23)-AVERAGE(D23:F23)</f>
        <v>1.1539999999999999</v>
      </c>
      <c r="H23" s="6">
        <f>G23/1.319</f>
        <v>0.87490523123578468</v>
      </c>
      <c r="J23" s="4" t="s">
        <v>9</v>
      </c>
      <c r="K23" s="3">
        <v>1</v>
      </c>
      <c r="L23">
        <v>97.715000000000003</v>
      </c>
      <c r="M23">
        <v>9.5000000000000001E-2</v>
      </c>
      <c r="N23">
        <v>8.4000000000000005E-2</v>
      </c>
      <c r="O23">
        <v>0.40300000000000002</v>
      </c>
      <c r="P23" s="6">
        <f t="shared" ref="P23:P28" si="5">AVERAGE(L23:L23)-AVERAGE(M23:O23)</f>
        <v>97.521000000000001</v>
      </c>
      <c r="Q23" s="6">
        <f>P23/1.319</f>
        <v>73.935557240333594</v>
      </c>
      <c r="T23" s="16"/>
    </row>
    <row r="24" spans="1:20" x14ac:dyDescent="0.25">
      <c r="A24" s="4"/>
      <c r="B24" s="3">
        <v>2</v>
      </c>
      <c r="C24">
        <v>2.2570000000000001</v>
      </c>
      <c r="D24">
        <v>0.64</v>
      </c>
      <c r="E24">
        <v>0.59699999999999998</v>
      </c>
      <c r="F24">
        <v>0.34499999999999997</v>
      </c>
      <c r="G24" s="6">
        <f t="shared" si="4"/>
        <v>1.7296666666666667</v>
      </c>
      <c r="H24" s="6">
        <f t="shared" ref="H24:H28" si="6">G24/1.319</f>
        <v>1.3113469800353803</v>
      </c>
      <c r="J24" s="4"/>
      <c r="K24" s="3">
        <v>2</v>
      </c>
      <c r="L24">
        <v>79.792000000000002</v>
      </c>
      <c r="M24">
        <v>9.6000000000000002E-2</v>
      </c>
      <c r="N24">
        <v>9.7000000000000003E-2</v>
      </c>
      <c r="O24">
        <v>0.67300000000000004</v>
      </c>
      <c r="P24" s="6">
        <f t="shared" si="5"/>
        <v>79.50333333333333</v>
      </c>
      <c r="Q24" s="6">
        <f t="shared" ref="Q24:Q28" si="7">P24/1.319</f>
        <v>60.275461207985849</v>
      </c>
      <c r="T24" s="16"/>
    </row>
    <row r="25" spans="1:20" x14ac:dyDescent="0.25">
      <c r="A25" s="4"/>
      <c r="B25" s="3">
        <v>3</v>
      </c>
      <c r="C25">
        <v>1.5880000000000001</v>
      </c>
      <c r="D25">
        <v>0.32800000000000001</v>
      </c>
      <c r="E25">
        <v>0.41</v>
      </c>
      <c r="F25">
        <v>0.30099999999999999</v>
      </c>
      <c r="G25" s="6">
        <f t="shared" si="4"/>
        <v>1.2416666666666667</v>
      </c>
      <c r="H25" s="6">
        <f t="shared" si="6"/>
        <v>0.94136972453879209</v>
      </c>
      <c r="J25" s="4"/>
      <c r="K25" s="3">
        <v>3</v>
      </c>
      <c r="L25">
        <v>74.44</v>
      </c>
      <c r="M25">
        <v>0.50600000000000001</v>
      </c>
      <c r="N25">
        <v>0.63</v>
      </c>
      <c r="O25">
        <v>0.499</v>
      </c>
      <c r="P25" s="6">
        <f t="shared" si="5"/>
        <v>73.894999999999996</v>
      </c>
      <c r="Q25" s="6">
        <f t="shared" si="7"/>
        <v>56.023502653525398</v>
      </c>
      <c r="T25" s="16"/>
    </row>
    <row r="26" spans="1:20" x14ac:dyDescent="0.25">
      <c r="A26" s="4"/>
      <c r="B26" s="3">
        <v>4</v>
      </c>
      <c r="C26">
        <v>1.7989999999999999</v>
      </c>
      <c r="D26">
        <v>0.35399999999999998</v>
      </c>
      <c r="E26">
        <v>0.44600000000000001</v>
      </c>
      <c r="F26">
        <v>0.34899999999999998</v>
      </c>
      <c r="G26" s="6">
        <f t="shared" si="4"/>
        <v>1.4159999999999999</v>
      </c>
      <c r="H26" s="6">
        <f t="shared" si="6"/>
        <v>1.0735405610310842</v>
      </c>
      <c r="J26" s="4"/>
      <c r="K26" s="3">
        <v>4</v>
      </c>
      <c r="L26">
        <v>103.745</v>
      </c>
      <c r="M26">
        <v>0.53</v>
      </c>
      <c r="N26">
        <v>0.48899999999999999</v>
      </c>
      <c r="O26">
        <v>0.45200000000000001</v>
      </c>
      <c r="P26" s="6">
        <f t="shared" si="5"/>
        <v>103.25466666666667</v>
      </c>
      <c r="Q26" s="6">
        <f t="shared" si="7"/>
        <v>78.282537275713921</v>
      </c>
      <c r="T26" s="16"/>
    </row>
    <row r="27" spans="1:20" x14ac:dyDescent="0.25">
      <c r="A27" s="4"/>
      <c r="B27" s="3">
        <v>5</v>
      </c>
      <c r="C27">
        <v>1.1499999999999999</v>
      </c>
      <c r="D27">
        <v>0.38700000000000001</v>
      </c>
      <c r="E27">
        <v>0.35899999999999999</v>
      </c>
      <c r="F27">
        <v>0.29499999999999998</v>
      </c>
      <c r="G27" s="6">
        <f t="shared" si="4"/>
        <v>0.80299999999999994</v>
      </c>
      <c r="H27" s="6">
        <f t="shared" si="6"/>
        <v>0.6087945413191812</v>
      </c>
      <c r="J27" s="4"/>
      <c r="K27" s="3">
        <v>5</v>
      </c>
      <c r="L27">
        <v>74.956000000000003</v>
      </c>
      <c r="M27">
        <v>0.155</v>
      </c>
      <c r="N27">
        <v>0.16200000000000001</v>
      </c>
      <c r="O27">
        <v>0.45700000000000002</v>
      </c>
      <c r="P27" s="6">
        <f t="shared" si="5"/>
        <v>74.698000000000008</v>
      </c>
      <c r="Q27" s="6">
        <f t="shared" si="7"/>
        <v>56.63229719484459</v>
      </c>
      <c r="T27" s="16"/>
    </row>
    <row r="28" spans="1:20" x14ac:dyDescent="0.25">
      <c r="A28" s="4"/>
      <c r="B28" s="3">
        <v>6</v>
      </c>
      <c r="C28">
        <v>1.996</v>
      </c>
      <c r="D28">
        <v>0.371</v>
      </c>
      <c r="E28">
        <v>0.41499999999999998</v>
      </c>
      <c r="F28">
        <v>0.48699999999999999</v>
      </c>
      <c r="G28" s="6">
        <f t="shared" si="4"/>
        <v>1.5716666666666665</v>
      </c>
      <c r="H28" s="6">
        <f t="shared" si="6"/>
        <v>1.1915592620672226</v>
      </c>
      <c r="J28" s="4"/>
      <c r="K28" s="3">
        <v>6</v>
      </c>
      <c r="L28">
        <v>78.091999999999999</v>
      </c>
      <c r="M28">
        <v>0.49</v>
      </c>
      <c r="N28">
        <v>0.47199999999999998</v>
      </c>
      <c r="O28">
        <v>0.48299999999999998</v>
      </c>
      <c r="P28" s="6">
        <f t="shared" si="5"/>
        <v>77.61033333333333</v>
      </c>
      <c r="Q28" s="6">
        <f t="shared" si="7"/>
        <v>58.840283042709125</v>
      </c>
      <c r="T28" s="16"/>
    </row>
    <row r="29" spans="1:20" s="9" customFormat="1" x14ac:dyDescent="0.25">
      <c r="F29" s="10" t="s">
        <v>7</v>
      </c>
      <c r="G29" s="11">
        <f>AVERAGE(G23:G28)</f>
        <v>1.3193333333333335</v>
      </c>
      <c r="H29" s="11">
        <f>AVERAGE(H23:H28)</f>
        <v>1.0002527167045743</v>
      </c>
      <c r="O29" s="10" t="s">
        <v>7</v>
      </c>
      <c r="P29" s="11">
        <f>AVERAGE(P23:P28)</f>
        <v>84.413722222222205</v>
      </c>
      <c r="Q29" s="11">
        <f>AVERAGE(Q23:Q28)</f>
        <v>63.998273102518745</v>
      </c>
      <c r="T29" s="17"/>
    </row>
    <row r="30" spans="1:20" s="9" customFormat="1" x14ac:dyDescent="0.25">
      <c r="F30" s="12" t="s">
        <v>8</v>
      </c>
      <c r="G30" s="11">
        <f>STDEV(G23:G28)/SQRT(COUNT(G23:G28))</f>
        <v>0.13433258891439712</v>
      </c>
      <c r="H30" s="11">
        <f>STDEV(H23:H28)/SQRT(COUNT(H23:H28))</f>
        <v>0.10184426756209035</v>
      </c>
      <c r="O30" s="12" t="s">
        <v>8</v>
      </c>
      <c r="P30" s="11">
        <f>STDEV(P23:P28)/SQRT(COUNT(P23:P28))</f>
        <v>5.1711337029182634</v>
      </c>
      <c r="Q30" s="11">
        <f>STDEV(Q23:Q28)/SQRT(COUNT(Q23:Q28))</f>
        <v>3.9204956049418169</v>
      </c>
      <c r="T30" s="17"/>
    </row>
    <row r="31" spans="1:20" x14ac:dyDescent="0.25">
      <c r="T31" s="16"/>
    </row>
    <row r="32" spans="1:20" x14ac:dyDescent="0.25">
      <c r="T32" s="16"/>
    </row>
    <row r="33" spans="1:20" x14ac:dyDescent="0.25">
      <c r="T33" s="16"/>
    </row>
    <row r="34" spans="1:20" ht="18.75" x14ac:dyDescent="0.3">
      <c r="B34" s="1" t="s">
        <v>0</v>
      </c>
      <c r="C34" s="14" t="s">
        <v>15</v>
      </c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T34" s="16"/>
    </row>
    <row r="35" spans="1:20" x14ac:dyDescent="0.25">
      <c r="T35" s="16"/>
    </row>
    <row r="36" spans="1:20" x14ac:dyDescent="0.25">
      <c r="A36" s="2"/>
      <c r="B36" s="2" t="s">
        <v>2</v>
      </c>
      <c r="C36" s="2" t="s">
        <v>11</v>
      </c>
      <c r="D36" s="2" t="s">
        <v>3</v>
      </c>
      <c r="E36" s="2" t="s">
        <v>4</v>
      </c>
      <c r="F36" s="2" t="s">
        <v>5</v>
      </c>
      <c r="G36" s="6" t="s">
        <v>6</v>
      </c>
      <c r="H36" s="7" t="s">
        <v>13</v>
      </c>
      <c r="J36" s="2"/>
      <c r="K36" s="2" t="s">
        <v>2</v>
      </c>
      <c r="L36" s="2" t="s">
        <v>11</v>
      </c>
      <c r="M36" s="2" t="s">
        <v>3</v>
      </c>
      <c r="N36" s="2" t="s">
        <v>4</v>
      </c>
      <c r="O36" s="2" t="s">
        <v>5</v>
      </c>
      <c r="P36" s="6" t="s">
        <v>6</v>
      </c>
      <c r="Q36" s="7" t="s">
        <v>13</v>
      </c>
      <c r="T36" s="16"/>
    </row>
    <row r="37" spans="1:20" x14ac:dyDescent="0.25">
      <c r="A37" s="4" t="s">
        <v>1</v>
      </c>
      <c r="B37" s="3">
        <v>1</v>
      </c>
      <c r="C37">
        <v>30.917999999999999</v>
      </c>
      <c r="D37">
        <v>2.2930000000000001</v>
      </c>
      <c r="E37">
        <v>2.66</v>
      </c>
      <c r="F37">
        <v>3.0259999999999998</v>
      </c>
      <c r="G37" s="6">
        <f t="shared" ref="G37:G42" si="8">AVERAGE(C37:C37)-AVERAGE(D37:F37)</f>
        <v>28.258333333333333</v>
      </c>
      <c r="H37" s="6">
        <f>G37/36.47</f>
        <v>0.77483776620053013</v>
      </c>
      <c r="J37" s="4" t="s">
        <v>9</v>
      </c>
      <c r="K37" s="3">
        <v>1</v>
      </c>
      <c r="L37">
        <v>120.197</v>
      </c>
      <c r="M37">
        <v>4.2309999999999999</v>
      </c>
      <c r="N37">
        <v>4.1509999999999998</v>
      </c>
      <c r="O37">
        <v>3.444</v>
      </c>
      <c r="P37" s="6">
        <f t="shared" ref="P37:P42" si="9">AVERAGE(L37:L37)-AVERAGE(M37:O37)</f>
        <v>116.255</v>
      </c>
      <c r="Q37" s="6">
        <f>P37/36.47</f>
        <v>3.1876885111050179</v>
      </c>
      <c r="T37" s="16"/>
    </row>
    <row r="38" spans="1:20" x14ac:dyDescent="0.25">
      <c r="A38" s="4"/>
      <c r="B38" s="3">
        <v>2</v>
      </c>
      <c r="C38">
        <v>47.621000000000002</v>
      </c>
      <c r="D38">
        <v>3.2370000000000001</v>
      </c>
      <c r="E38">
        <v>3.1949999999999998</v>
      </c>
      <c r="F38">
        <v>3.9820000000000002</v>
      </c>
      <c r="G38" s="6">
        <f t="shared" si="8"/>
        <v>44.149666666666668</v>
      </c>
      <c r="H38" s="6">
        <f t="shared" ref="H38:H42" si="10">G38/36.47</f>
        <v>1.2105749017457272</v>
      </c>
      <c r="J38" s="4"/>
      <c r="K38" s="3">
        <v>2</v>
      </c>
      <c r="L38">
        <v>98.534000000000006</v>
      </c>
      <c r="M38">
        <v>2.8140000000000001</v>
      </c>
      <c r="N38">
        <v>3.6909999999999998</v>
      </c>
      <c r="O38">
        <v>4.6050000000000004</v>
      </c>
      <c r="P38" s="6">
        <f t="shared" si="9"/>
        <v>94.830666666666673</v>
      </c>
      <c r="Q38" s="6">
        <f t="shared" ref="Q38:Q42" si="11">P38/36.47</f>
        <v>2.6002376382414774</v>
      </c>
      <c r="T38" s="16"/>
    </row>
    <row r="39" spans="1:20" x14ac:dyDescent="0.25">
      <c r="A39" s="4"/>
      <c r="B39" s="3">
        <v>3</v>
      </c>
      <c r="C39">
        <v>39.392000000000003</v>
      </c>
      <c r="D39">
        <v>3.1080000000000001</v>
      </c>
      <c r="E39">
        <v>2.4510000000000001</v>
      </c>
      <c r="F39">
        <v>2.036</v>
      </c>
      <c r="G39" s="6">
        <f t="shared" si="8"/>
        <v>36.860333333333337</v>
      </c>
      <c r="H39" s="6">
        <f t="shared" si="10"/>
        <v>1.0107028607988302</v>
      </c>
      <c r="J39" s="4"/>
      <c r="K39" s="3">
        <v>3</v>
      </c>
      <c r="L39">
        <v>204.27799999999999</v>
      </c>
      <c r="M39">
        <v>5.8</v>
      </c>
      <c r="N39">
        <v>6.6879999999999997</v>
      </c>
      <c r="O39">
        <v>4.8600000000000003</v>
      </c>
      <c r="P39" s="6">
        <f t="shared" si="9"/>
        <v>198.49533333333332</v>
      </c>
      <c r="Q39" s="6">
        <f t="shared" si="11"/>
        <v>5.4427017640069462</v>
      </c>
      <c r="T39" s="16"/>
    </row>
    <row r="40" spans="1:20" x14ac:dyDescent="0.25">
      <c r="A40" s="4"/>
      <c r="B40" s="3">
        <v>4</v>
      </c>
      <c r="C40">
        <v>32.71</v>
      </c>
      <c r="D40">
        <v>3.2730000000000001</v>
      </c>
      <c r="E40">
        <v>3.5379999999999998</v>
      </c>
      <c r="F40">
        <v>4.0839999999999996</v>
      </c>
      <c r="G40" s="6">
        <f t="shared" si="8"/>
        <v>29.078333333333333</v>
      </c>
      <c r="H40" s="6">
        <f t="shared" si="10"/>
        <v>0.79732199981720142</v>
      </c>
      <c r="J40" s="4"/>
      <c r="K40" s="3">
        <v>4</v>
      </c>
      <c r="L40">
        <v>169.91900000000001</v>
      </c>
      <c r="M40">
        <v>5.9710000000000001</v>
      </c>
      <c r="N40">
        <v>4.6130000000000004</v>
      </c>
      <c r="O40">
        <v>4.5629999999999997</v>
      </c>
      <c r="P40" s="6">
        <f t="shared" si="9"/>
        <v>164.87</v>
      </c>
      <c r="Q40" s="6">
        <f t="shared" si="11"/>
        <v>4.5207019468055938</v>
      </c>
      <c r="T40" s="16"/>
    </row>
    <row r="41" spans="1:20" x14ac:dyDescent="0.25">
      <c r="A41" s="4"/>
      <c r="B41" s="3">
        <v>5</v>
      </c>
      <c r="C41">
        <v>42.79</v>
      </c>
      <c r="D41">
        <v>3.879</v>
      </c>
      <c r="E41">
        <v>4.3920000000000003</v>
      </c>
      <c r="F41">
        <v>3.2530000000000001</v>
      </c>
      <c r="G41" s="6">
        <f t="shared" si="8"/>
        <v>38.948666666666668</v>
      </c>
      <c r="H41" s="6">
        <f t="shared" si="10"/>
        <v>1.0679645370624258</v>
      </c>
      <c r="J41" s="4"/>
      <c r="K41" s="3">
        <v>5</v>
      </c>
      <c r="L41">
        <v>103.23099999999999</v>
      </c>
      <c r="M41">
        <v>4.7039999999999997</v>
      </c>
      <c r="N41">
        <v>4.6020000000000003</v>
      </c>
      <c r="O41">
        <v>4.1619999999999999</v>
      </c>
      <c r="P41" s="6">
        <f t="shared" si="9"/>
        <v>98.74166666666666</v>
      </c>
      <c r="Q41" s="6">
        <f t="shared" si="11"/>
        <v>2.7074764646741611</v>
      </c>
      <c r="T41" s="16"/>
    </row>
    <row r="42" spans="1:20" x14ac:dyDescent="0.25">
      <c r="A42" s="4"/>
      <c r="B42" s="3">
        <v>6</v>
      </c>
      <c r="C42">
        <v>45.014000000000003</v>
      </c>
      <c r="D42">
        <v>3.2320000000000002</v>
      </c>
      <c r="E42">
        <v>3.5619999999999998</v>
      </c>
      <c r="F42">
        <v>3.5670000000000002</v>
      </c>
      <c r="G42" s="6">
        <f t="shared" si="8"/>
        <v>41.560333333333332</v>
      </c>
      <c r="H42" s="6">
        <f t="shared" si="10"/>
        <v>1.1395759071382872</v>
      </c>
      <c r="J42" s="4"/>
      <c r="K42" s="3">
        <v>6</v>
      </c>
      <c r="L42">
        <v>171.274</v>
      </c>
      <c r="M42">
        <v>4.5759999999999996</v>
      </c>
      <c r="N42">
        <v>5.4829999999999997</v>
      </c>
      <c r="O42">
        <v>4.4720000000000004</v>
      </c>
      <c r="P42" s="6">
        <f t="shared" si="9"/>
        <v>166.43033333333332</v>
      </c>
      <c r="Q42" s="6">
        <f t="shared" si="11"/>
        <v>4.5634859702038204</v>
      </c>
      <c r="T42" s="16"/>
    </row>
    <row r="43" spans="1:20" s="9" customFormat="1" x14ac:dyDescent="0.25">
      <c r="F43" s="10" t="s">
        <v>7</v>
      </c>
      <c r="G43" s="11">
        <f>AVERAGE(G37:G42)</f>
        <v>36.475944444444451</v>
      </c>
      <c r="H43" s="11">
        <f>AVERAGE(H37:H42)</f>
        <v>1.0001629954605002</v>
      </c>
      <c r="O43" s="10" t="s">
        <v>7</v>
      </c>
      <c r="P43" s="11">
        <f>AVERAGE(P37:P42)</f>
        <v>139.93716666666668</v>
      </c>
      <c r="Q43" s="11">
        <f>AVERAGE(Q37:Q42)</f>
        <v>3.837048715839503</v>
      </c>
      <c r="T43" s="17"/>
    </row>
    <row r="44" spans="1:20" s="9" customFormat="1" x14ac:dyDescent="0.25">
      <c r="F44" s="12" t="s">
        <v>8</v>
      </c>
      <c r="G44" s="11">
        <f>STDEV(G37:G42)/SQRT(COUNT(G37:G42))</f>
        <v>2.6661640087595582</v>
      </c>
      <c r="H44" s="11">
        <f>STDEV(H37:H42)/SQRT(COUNT(H37:H42))</f>
        <v>7.3105676138184167E-2</v>
      </c>
      <c r="O44" s="12" t="s">
        <v>8</v>
      </c>
      <c r="P44" s="11">
        <f>STDEV(P37:P42)/SQRT(COUNT(P37:P42))</f>
        <v>17.363854719833398</v>
      </c>
      <c r="Q44" s="11">
        <f>STDEV(Q37:Q42)/SQRT(COUNT(Q37:Q42))</f>
        <v>0.47611337317887042</v>
      </c>
      <c r="T44" s="17"/>
    </row>
    <row r="45" spans="1:20" x14ac:dyDescent="0.25">
      <c r="T45" s="16"/>
    </row>
    <row r="46" spans="1:20" x14ac:dyDescent="0.25">
      <c r="T46" s="16"/>
    </row>
    <row r="47" spans="1:20" x14ac:dyDescent="0.25">
      <c r="T47" s="16"/>
    </row>
    <row r="48" spans="1:20" ht="18.75" x14ac:dyDescent="0.3">
      <c r="B48" s="1" t="s">
        <v>0</v>
      </c>
      <c r="C48" s="14" t="s">
        <v>16</v>
      </c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T48" s="16"/>
    </row>
    <row r="49" spans="1:20" x14ac:dyDescent="0.25">
      <c r="T49" s="16"/>
    </row>
    <row r="50" spans="1:20" x14ac:dyDescent="0.25">
      <c r="A50" s="2"/>
      <c r="B50" s="2" t="s">
        <v>2</v>
      </c>
      <c r="C50" s="2" t="s">
        <v>11</v>
      </c>
      <c r="D50" s="2" t="s">
        <v>3</v>
      </c>
      <c r="E50" s="2" t="s">
        <v>4</v>
      </c>
      <c r="F50" s="2" t="s">
        <v>5</v>
      </c>
      <c r="G50" s="6" t="s">
        <v>6</v>
      </c>
      <c r="H50" s="7" t="s">
        <v>13</v>
      </c>
      <c r="J50" s="2"/>
      <c r="K50" s="2" t="s">
        <v>2</v>
      </c>
      <c r="L50" s="2" t="s">
        <v>11</v>
      </c>
      <c r="M50" s="2" t="s">
        <v>3</v>
      </c>
      <c r="N50" s="2" t="s">
        <v>4</v>
      </c>
      <c r="O50" s="2" t="s">
        <v>5</v>
      </c>
      <c r="P50" s="6" t="s">
        <v>6</v>
      </c>
      <c r="Q50" s="7" t="s">
        <v>13</v>
      </c>
      <c r="T50" s="16"/>
    </row>
    <row r="51" spans="1:20" x14ac:dyDescent="0.25">
      <c r="A51" s="4" t="s">
        <v>1</v>
      </c>
      <c r="B51" s="3">
        <v>1</v>
      </c>
      <c r="C51">
        <v>6.8049999999999997</v>
      </c>
      <c r="D51">
        <v>2.4780000000000002</v>
      </c>
      <c r="E51">
        <v>2.9620000000000002</v>
      </c>
      <c r="F51">
        <v>3.371</v>
      </c>
      <c r="G51" s="6">
        <f t="shared" ref="G51:G56" si="12">AVERAGE(C51:C51)-AVERAGE(D51:F51)</f>
        <v>3.8679999999999999</v>
      </c>
      <c r="H51" s="6">
        <f>G51/2.66</f>
        <v>1.4541353383458646</v>
      </c>
      <c r="J51" s="4" t="s">
        <v>9</v>
      </c>
      <c r="K51" s="3">
        <v>1</v>
      </c>
      <c r="L51">
        <v>86.804000000000002</v>
      </c>
      <c r="M51">
        <v>1.784</v>
      </c>
      <c r="N51">
        <v>1.901</v>
      </c>
      <c r="O51">
        <v>1.645</v>
      </c>
      <c r="P51" s="6">
        <f t="shared" ref="P51:P56" si="13">AVERAGE(L51:L51)-AVERAGE(M51:O51)</f>
        <v>85.027333333333331</v>
      </c>
      <c r="Q51" s="6">
        <f>P51/2.66</f>
        <v>31.965162907268169</v>
      </c>
      <c r="T51" s="16"/>
    </row>
    <row r="52" spans="1:20" x14ac:dyDescent="0.25">
      <c r="A52" s="4"/>
      <c r="B52" s="3">
        <v>2</v>
      </c>
      <c r="C52">
        <v>4.9059999999999997</v>
      </c>
      <c r="D52">
        <v>1.722</v>
      </c>
      <c r="E52">
        <v>2.0859999999999999</v>
      </c>
      <c r="F52">
        <v>2.5289999999999999</v>
      </c>
      <c r="G52" s="6">
        <f t="shared" si="12"/>
        <v>2.7936666666666663</v>
      </c>
      <c r="H52" s="6">
        <f t="shared" ref="H52:H56" si="14">G52/2.66</f>
        <v>1.0502506265664158</v>
      </c>
      <c r="J52" s="4"/>
      <c r="K52" s="3">
        <v>2</v>
      </c>
      <c r="L52">
        <v>106.892</v>
      </c>
      <c r="M52">
        <v>3.0409999999999999</v>
      </c>
      <c r="N52">
        <v>3.069</v>
      </c>
      <c r="O52">
        <v>2.9769999999999999</v>
      </c>
      <c r="P52" s="6">
        <f t="shared" si="13"/>
        <v>103.863</v>
      </c>
      <c r="Q52" s="6">
        <f t="shared" ref="Q52:Q56" si="15">P52/2.66</f>
        <v>39.046240601503754</v>
      </c>
      <c r="T52" s="16"/>
    </row>
    <row r="53" spans="1:20" x14ac:dyDescent="0.25">
      <c r="A53" s="4"/>
      <c r="B53" s="3">
        <v>3</v>
      </c>
      <c r="C53">
        <v>4.984</v>
      </c>
      <c r="D53">
        <v>2.5910000000000002</v>
      </c>
      <c r="E53">
        <v>2.4969999999999999</v>
      </c>
      <c r="F53">
        <v>2.6840000000000002</v>
      </c>
      <c r="G53" s="6">
        <f t="shared" si="12"/>
        <v>2.3933333333333331</v>
      </c>
      <c r="H53" s="6">
        <f t="shared" si="14"/>
        <v>0.89974937343358385</v>
      </c>
      <c r="J53" s="4"/>
      <c r="K53" s="3">
        <v>3</v>
      </c>
      <c r="L53">
        <v>144.96700000000001</v>
      </c>
      <c r="M53">
        <v>3.2949999999999999</v>
      </c>
      <c r="N53">
        <v>4.3879999999999999</v>
      </c>
      <c r="O53">
        <v>3.4620000000000002</v>
      </c>
      <c r="P53" s="6">
        <f t="shared" si="13"/>
        <v>141.25200000000001</v>
      </c>
      <c r="Q53" s="6">
        <f t="shared" si="15"/>
        <v>53.102255639097748</v>
      </c>
      <c r="T53" s="16"/>
    </row>
    <row r="54" spans="1:20" x14ac:dyDescent="0.25">
      <c r="A54" s="4"/>
      <c r="B54" s="3">
        <v>4</v>
      </c>
      <c r="C54">
        <v>4.4050000000000002</v>
      </c>
      <c r="D54">
        <v>2.4860000000000002</v>
      </c>
      <c r="E54">
        <v>2.1760000000000002</v>
      </c>
      <c r="F54">
        <v>2.1259999999999999</v>
      </c>
      <c r="G54" s="6">
        <f t="shared" si="12"/>
        <v>2.1423333333333336</v>
      </c>
      <c r="H54" s="6">
        <f t="shared" si="14"/>
        <v>0.80538847117794499</v>
      </c>
      <c r="J54" s="4"/>
      <c r="K54" s="3">
        <v>4</v>
      </c>
      <c r="L54">
        <v>157.667</v>
      </c>
      <c r="M54">
        <v>4.6369999999999996</v>
      </c>
      <c r="N54">
        <v>4.2309999999999999</v>
      </c>
      <c r="O54">
        <v>4.181</v>
      </c>
      <c r="P54" s="6">
        <f t="shared" si="13"/>
        <v>153.31733333333332</v>
      </c>
      <c r="Q54" s="6">
        <f t="shared" si="15"/>
        <v>57.638095238095232</v>
      </c>
      <c r="T54" s="16"/>
    </row>
    <row r="55" spans="1:20" x14ac:dyDescent="0.25">
      <c r="A55" s="4"/>
      <c r="B55" s="3">
        <v>5</v>
      </c>
      <c r="C55">
        <v>4.6550000000000002</v>
      </c>
      <c r="D55">
        <v>2.1549999999999998</v>
      </c>
      <c r="E55">
        <v>2.0590000000000002</v>
      </c>
      <c r="F55">
        <v>1.835</v>
      </c>
      <c r="G55" s="6">
        <f t="shared" si="12"/>
        <v>2.6386666666666669</v>
      </c>
      <c r="H55" s="6">
        <f t="shared" si="14"/>
        <v>0.99197994987468674</v>
      </c>
      <c r="J55" s="4"/>
      <c r="K55" s="3">
        <v>5</v>
      </c>
      <c r="L55">
        <v>136.41200000000001</v>
      </c>
      <c r="M55">
        <v>3.3540000000000001</v>
      </c>
      <c r="N55">
        <v>3.5369999999999999</v>
      </c>
      <c r="O55">
        <v>4.32</v>
      </c>
      <c r="P55" s="6">
        <f t="shared" si="13"/>
        <v>132.67500000000001</v>
      </c>
      <c r="Q55" s="6">
        <f t="shared" si="15"/>
        <v>49.877819548872182</v>
      </c>
      <c r="T55" s="16"/>
    </row>
    <row r="56" spans="1:20" x14ac:dyDescent="0.25">
      <c r="A56" s="4"/>
      <c r="B56" s="3">
        <v>6</v>
      </c>
      <c r="C56">
        <v>4.28</v>
      </c>
      <c r="D56">
        <v>2.1389999999999998</v>
      </c>
      <c r="E56">
        <v>2.016</v>
      </c>
      <c r="F56">
        <v>2.202</v>
      </c>
      <c r="G56" s="6">
        <f t="shared" si="12"/>
        <v>2.1610000000000005</v>
      </c>
      <c r="H56" s="6">
        <f t="shared" si="14"/>
        <v>0.81240601503759413</v>
      </c>
      <c r="J56" s="4"/>
      <c r="K56" s="3">
        <v>6</v>
      </c>
      <c r="L56">
        <v>117.32299999999999</v>
      </c>
      <c r="M56">
        <v>2.9710000000000001</v>
      </c>
      <c r="N56">
        <v>3.8780000000000001</v>
      </c>
      <c r="O56">
        <v>3.1949999999999998</v>
      </c>
      <c r="P56" s="6">
        <f t="shared" si="13"/>
        <v>113.97499999999999</v>
      </c>
      <c r="Q56" s="6">
        <f t="shared" si="15"/>
        <v>42.847744360902254</v>
      </c>
      <c r="T56" s="16"/>
    </row>
    <row r="57" spans="1:20" s="9" customFormat="1" x14ac:dyDescent="0.25">
      <c r="F57" s="10" t="s">
        <v>7</v>
      </c>
      <c r="G57" s="11">
        <f>AVERAGE(G51:G56)</f>
        <v>2.6661666666666668</v>
      </c>
      <c r="H57" s="11">
        <f>AVERAGE(H51:H56)</f>
        <v>1.0023182957393486</v>
      </c>
      <c r="O57" s="10" t="s">
        <v>7</v>
      </c>
      <c r="P57" s="11">
        <f>AVERAGE(P51:P56)</f>
        <v>121.68494444444444</v>
      </c>
      <c r="Q57" s="11">
        <f>AVERAGE(Q51:Q56)</f>
        <v>45.746219715956556</v>
      </c>
      <c r="T57" s="17"/>
    </row>
    <row r="58" spans="1:20" s="9" customFormat="1" x14ac:dyDescent="0.25">
      <c r="F58" s="12" t="s">
        <v>8</v>
      </c>
      <c r="G58" s="11">
        <f>STDEV(G51:G56)/SQRT(COUNT(G51:G56))</f>
        <v>0.26238957112857397</v>
      </c>
      <c r="H58" s="11">
        <f>STDEV(H51:H56)/SQRT(COUNT(H51:H56))</f>
        <v>9.8642695912997569E-2</v>
      </c>
      <c r="O58" s="12" t="s">
        <v>8</v>
      </c>
      <c r="P58" s="11">
        <f>STDEV(P51:P56)/SQRT(COUNT(P51:P56))</f>
        <v>10.368388512745609</v>
      </c>
      <c r="Q58" s="11">
        <f>STDEV(Q51:Q56)/SQRT(COUNT(Q51:Q56))</f>
        <v>3.8978904183254079</v>
      </c>
      <c r="T58" s="17"/>
    </row>
    <row r="59" spans="1:20" x14ac:dyDescent="0.25">
      <c r="T59" s="16"/>
    </row>
    <row r="60" spans="1:20" x14ac:dyDescent="0.25">
      <c r="T60" s="16"/>
    </row>
    <row r="61" spans="1:20" x14ac:dyDescent="0.25">
      <c r="T61" s="16"/>
    </row>
    <row r="62" spans="1:20" ht="18.75" x14ac:dyDescent="0.3">
      <c r="B62" s="1" t="s">
        <v>0</v>
      </c>
      <c r="C62" s="14" t="s">
        <v>17</v>
      </c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T62" s="16"/>
    </row>
    <row r="63" spans="1:20" x14ac:dyDescent="0.25">
      <c r="T63" s="16"/>
    </row>
    <row r="64" spans="1:20" x14ac:dyDescent="0.25">
      <c r="A64" s="2"/>
      <c r="B64" s="2" t="s">
        <v>2</v>
      </c>
      <c r="C64" s="2" t="s">
        <v>11</v>
      </c>
      <c r="D64" s="2" t="s">
        <v>3</v>
      </c>
      <c r="E64" s="2" t="s">
        <v>4</v>
      </c>
      <c r="F64" s="2" t="s">
        <v>5</v>
      </c>
      <c r="G64" s="6" t="s">
        <v>6</v>
      </c>
      <c r="H64" s="7" t="s">
        <v>13</v>
      </c>
      <c r="J64" s="2"/>
      <c r="K64" s="2" t="s">
        <v>2</v>
      </c>
      <c r="L64" s="2" t="s">
        <v>11</v>
      </c>
      <c r="M64" s="2" t="s">
        <v>3</v>
      </c>
      <c r="N64" s="2" t="s">
        <v>4</v>
      </c>
      <c r="O64" s="2" t="s">
        <v>5</v>
      </c>
      <c r="P64" s="6" t="s">
        <v>6</v>
      </c>
      <c r="Q64" s="7" t="s">
        <v>13</v>
      </c>
      <c r="T64" s="16"/>
    </row>
    <row r="65" spans="1:20" x14ac:dyDescent="0.25">
      <c r="A65" s="4" t="s">
        <v>1</v>
      </c>
      <c r="B65" s="3">
        <v>1</v>
      </c>
      <c r="C65">
        <v>28.31</v>
      </c>
      <c r="D65">
        <v>26.58</v>
      </c>
      <c r="E65">
        <v>29.472000000000001</v>
      </c>
      <c r="F65">
        <v>22.869</v>
      </c>
      <c r="G65" s="6">
        <f t="shared" ref="G65:G70" si="16">AVERAGE(C65:C65)-AVERAGE(D65:F65)</f>
        <v>2.0030000000000001</v>
      </c>
      <c r="H65" s="6">
        <f>G65/3.19</f>
        <v>0.6278996865203762</v>
      </c>
      <c r="J65" s="4" t="s">
        <v>9</v>
      </c>
      <c r="K65" s="3">
        <v>1</v>
      </c>
      <c r="L65">
        <v>49.735999999999997</v>
      </c>
      <c r="M65">
        <v>24.684000000000001</v>
      </c>
      <c r="N65">
        <v>23.484000000000002</v>
      </c>
      <c r="O65">
        <v>24.934000000000001</v>
      </c>
      <c r="P65" s="6">
        <f t="shared" ref="P65:P70" si="17">AVERAGE(L65:L65)-AVERAGE(M65:O65)</f>
        <v>25.368666666666662</v>
      </c>
      <c r="Q65" s="6">
        <f>P65/3.19</f>
        <v>7.9525600835945651</v>
      </c>
      <c r="T65" s="16"/>
    </row>
    <row r="66" spans="1:20" x14ac:dyDescent="0.25">
      <c r="A66" s="4"/>
      <c r="B66" s="3">
        <v>2</v>
      </c>
      <c r="C66">
        <v>28.058</v>
      </c>
      <c r="D66">
        <v>25.155000000000001</v>
      </c>
      <c r="E66">
        <v>21.414000000000001</v>
      </c>
      <c r="F66">
        <v>25.789000000000001</v>
      </c>
      <c r="G66" s="6">
        <f t="shared" si="16"/>
        <v>3.9386666666666663</v>
      </c>
      <c r="H66" s="6">
        <f t="shared" ref="H66:H70" si="18">G66/3.19</f>
        <v>1.2346917450365726</v>
      </c>
      <c r="J66" s="4"/>
      <c r="K66" s="3">
        <v>2</v>
      </c>
      <c r="L66">
        <v>37.122999999999998</v>
      </c>
      <c r="M66">
        <v>21.701000000000001</v>
      </c>
      <c r="N66">
        <v>21.042000000000002</v>
      </c>
      <c r="O66">
        <v>22.370999999999999</v>
      </c>
      <c r="P66" s="6">
        <f t="shared" si="17"/>
        <v>15.418333333333329</v>
      </c>
      <c r="Q66" s="6">
        <f t="shared" ref="Q66:Q70" si="19">P66/3.19</f>
        <v>4.8333333333333321</v>
      </c>
      <c r="T66" s="16"/>
    </row>
    <row r="67" spans="1:20" x14ac:dyDescent="0.25">
      <c r="A67" s="4"/>
      <c r="B67" s="3">
        <v>3</v>
      </c>
      <c r="C67">
        <v>27.434000000000001</v>
      </c>
      <c r="D67">
        <v>24.370999999999999</v>
      </c>
      <c r="E67">
        <v>24.667000000000002</v>
      </c>
      <c r="F67">
        <v>25.449000000000002</v>
      </c>
      <c r="G67" s="6">
        <f t="shared" si="16"/>
        <v>2.605000000000004</v>
      </c>
      <c r="H67" s="6">
        <f t="shared" si="18"/>
        <v>0.81661442006269713</v>
      </c>
      <c r="J67" s="4"/>
      <c r="K67" s="3">
        <v>3</v>
      </c>
      <c r="L67">
        <v>63.356999999999999</v>
      </c>
      <c r="M67">
        <v>27.998999999999999</v>
      </c>
      <c r="N67">
        <v>26.954999999999998</v>
      </c>
      <c r="O67">
        <v>26.611999999999998</v>
      </c>
      <c r="P67" s="6">
        <f t="shared" si="17"/>
        <v>36.168333333333337</v>
      </c>
      <c r="Q67" s="6">
        <f t="shared" si="19"/>
        <v>11.338035527690701</v>
      </c>
      <c r="T67" s="16"/>
    </row>
    <row r="68" spans="1:20" x14ac:dyDescent="0.25">
      <c r="A68" s="4"/>
      <c r="B68" s="3">
        <v>4</v>
      </c>
      <c r="C68">
        <v>27.655000000000001</v>
      </c>
      <c r="D68">
        <v>21.539000000000001</v>
      </c>
      <c r="E68">
        <v>26.619</v>
      </c>
      <c r="F68">
        <v>25.163</v>
      </c>
      <c r="G68" s="6">
        <f t="shared" si="16"/>
        <v>3.2146666666666697</v>
      </c>
      <c r="H68" s="6">
        <f t="shared" si="18"/>
        <v>1.0077324973876707</v>
      </c>
      <c r="J68" s="4"/>
      <c r="K68" s="3">
        <v>4</v>
      </c>
      <c r="L68">
        <v>47.079000000000001</v>
      </c>
      <c r="M68">
        <v>24.821000000000002</v>
      </c>
      <c r="N68">
        <v>25.285</v>
      </c>
      <c r="O68">
        <v>25.864000000000001</v>
      </c>
      <c r="P68" s="6">
        <f t="shared" si="17"/>
        <v>21.755666666666666</v>
      </c>
      <c r="Q68" s="6">
        <f t="shared" si="19"/>
        <v>6.8199582027168235</v>
      </c>
      <c r="T68" s="16"/>
    </row>
    <row r="69" spans="1:20" x14ac:dyDescent="0.25">
      <c r="A69" s="4"/>
      <c r="B69" s="3">
        <v>5</v>
      </c>
      <c r="C69">
        <v>28.913</v>
      </c>
      <c r="D69">
        <v>23.134</v>
      </c>
      <c r="E69">
        <v>26.751000000000001</v>
      </c>
      <c r="F69">
        <v>27.001999999999999</v>
      </c>
      <c r="G69" s="6">
        <f t="shared" si="16"/>
        <v>3.2839999999999989</v>
      </c>
      <c r="H69" s="6">
        <f t="shared" si="18"/>
        <v>1.0294670846394982</v>
      </c>
      <c r="J69" s="4"/>
      <c r="K69" s="3">
        <v>5</v>
      </c>
      <c r="L69">
        <v>46.213999999999999</v>
      </c>
      <c r="M69">
        <v>25.93</v>
      </c>
      <c r="N69">
        <v>26.195</v>
      </c>
      <c r="O69">
        <v>27.306000000000001</v>
      </c>
      <c r="P69" s="6">
        <f t="shared" si="17"/>
        <v>19.736999999999998</v>
      </c>
      <c r="Q69" s="6">
        <f t="shared" si="19"/>
        <v>6.1871473354231972</v>
      </c>
      <c r="T69" s="16"/>
    </row>
    <row r="70" spans="1:20" x14ac:dyDescent="0.25">
      <c r="A70" s="4"/>
      <c r="B70" s="3">
        <v>6</v>
      </c>
      <c r="C70">
        <v>30.224</v>
      </c>
      <c r="D70">
        <v>23.001999999999999</v>
      </c>
      <c r="E70">
        <v>27.183</v>
      </c>
      <c r="F70">
        <v>28.157</v>
      </c>
      <c r="G70" s="6">
        <f t="shared" si="16"/>
        <v>4.1099999999999994</v>
      </c>
      <c r="H70" s="6">
        <f t="shared" si="18"/>
        <v>1.2884012539184952</v>
      </c>
      <c r="J70" s="4"/>
      <c r="K70" s="3">
        <v>6</v>
      </c>
      <c r="L70">
        <v>63.744999999999997</v>
      </c>
      <c r="M70">
        <v>27.126000000000001</v>
      </c>
      <c r="N70">
        <v>29.07</v>
      </c>
      <c r="O70">
        <v>28.396999999999998</v>
      </c>
      <c r="P70" s="6">
        <f t="shared" si="17"/>
        <v>35.547333333333334</v>
      </c>
      <c r="Q70" s="6">
        <f t="shared" si="19"/>
        <v>11.143364681295717</v>
      </c>
      <c r="T70" s="16"/>
    </row>
    <row r="71" spans="1:20" s="9" customFormat="1" x14ac:dyDescent="0.25">
      <c r="F71" s="10" t="s">
        <v>7</v>
      </c>
      <c r="G71" s="11">
        <f>AVERAGE(G65:G70)</f>
        <v>3.1925555555555563</v>
      </c>
      <c r="H71" s="11">
        <f>AVERAGE(H65:H70)</f>
        <v>1.0008011145942184</v>
      </c>
      <c r="O71" s="10" t="s">
        <v>7</v>
      </c>
      <c r="P71" s="11">
        <f>AVERAGE(P65:P70)</f>
        <v>25.665888888888887</v>
      </c>
      <c r="Q71" s="11">
        <f>AVERAGE(Q65:Q70)</f>
        <v>8.0457331940090544</v>
      </c>
      <c r="T71" s="17"/>
    </row>
    <row r="72" spans="1:20" s="9" customFormat="1" x14ac:dyDescent="0.25">
      <c r="F72" s="12" t="s">
        <v>8</v>
      </c>
      <c r="G72" s="11">
        <f>STDEV(G65:G70)/SQRT(COUNT(G65:G70))</f>
        <v>0.32493594430477257</v>
      </c>
      <c r="H72" s="11">
        <f>STDEV(H65:H70)/SQRT(COUNT(H65:H70))</f>
        <v>0.10186079758770286</v>
      </c>
      <c r="O72" s="12" t="s">
        <v>8</v>
      </c>
      <c r="P72" s="11">
        <f>STDEV(P65:P70)/SQRT(COUNT(P65:P70))</f>
        <v>3.4808360145938848</v>
      </c>
      <c r="Q72" s="11">
        <f>STDEV(Q65:Q70)/SQRT(COUNT(Q65:Q70))</f>
        <v>1.0911711644494952</v>
      </c>
      <c r="T72" s="17"/>
    </row>
    <row r="73" spans="1:20" x14ac:dyDescent="0.25">
      <c r="T73" s="16"/>
    </row>
    <row r="74" spans="1:20" x14ac:dyDescent="0.25">
      <c r="T74" s="16"/>
    </row>
    <row r="75" spans="1:20" ht="18.75" x14ac:dyDescent="0.3">
      <c r="B75" s="1" t="s">
        <v>0</v>
      </c>
      <c r="C75" s="14" t="s">
        <v>18</v>
      </c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T75" s="16"/>
    </row>
    <row r="76" spans="1:20" x14ac:dyDescent="0.25">
      <c r="T76" s="16"/>
    </row>
    <row r="77" spans="1:20" x14ac:dyDescent="0.25">
      <c r="A77" s="2"/>
      <c r="B77" s="2" t="s">
        <v>2</v>
      </c>
      <c r="C77" s="2" t="s">
        <v>11</v>
      </c>
      <c r="D77" s="2" t="s">
        <v>3</v>
      </c>
      <c r="E77" s="2" t="s">
        <v>4</v>
      </c>
      <c r="F77" s="2" t="s">
        <v>5</v>
      </c>
      <c r="G77" s="6" t="s">
        <v>6</v>
      </c>
      <c r="H77" s="7" t="s">
        <v>13</v>
      </c>
      <c r="J77" s="2"/>
      <c r="K77" s="2" t="s">
        <v>2</v>
      </c>
      <c r="L77" s="2" t="s">
        <v>11</v>
      </c>
      <c r="M77" s="2" t="s">
        <v>3</v>
      </c>
      <c r="N77" s="2" t="s">
        <v>4</v>
      </c>
      <c r="O77" s="2" t="s">
        <v>5</v>
      </c>
      <c r="P77" s="6" t="s">
        <v>6</v>
      </c>
      <c r="Q77" s="7" t="s">
        <v>13</v>
      </c>
      <c r="T77" s="16"/>
    </row>
    <row r="78" spans="1:20" x14ac:dyDescent="0.25">
      <c r="A78" s="4" t="s">
        <v>1</v>
      </c>
      <c r="B78" s="3">
        <v>1</v>
      </c>
      <c r="C78">
        <v>12.241</v>
      </c>
      <c r="D78">
        <v>1.51</v>
      </c>
      <c r="E78">
        <v>1.37</v>
      </c>
      <c r="F78">
        <v>1.47</v>
      </c>
      <c r="G78" s="6">
        <f t="shared" ref="G78:G83" si="20">AVERAGE(C78:C78)-AVERAGE(D78:F78)</f>
        <v>10.791</v>
      </c>
      <c r="H78" s="6">
        <f>G78/6.899</f>
        <v>1.5641397303957096</v>
      </c>
      <c r="J78" s="4" t="s">
        <v>9</v>
      </c>
      <c r="K78" s="3">
        <v>1</v>
      </c>
      <c r="L78">
        <v>34.866</v>
      </c>
      <c r="M78">
        <v>1.345</v>
      </c>
      <c r="N78">
        <v>1.448</v>
      </c>
      <c r="O78">
        <v>1.238</v>
      </c>
      <c r="P78" s="6">
        <f t="shared" ref="P78:P83" si="21">AVERAGE(L78:L78)-AVERAGE(M78:O78)</f>
        <v>33.522333333333336</v>
      </c>
      <c r="Q78" s="6">
        <f>P78/6.899</f>
        <v>4.8590133835821616</v>
      </c>
      <c r="T78" s="16"/>
    </row>
    <row r="79" spans="1:20" x14ac:dyDescent="0.25">
      <c r="A79" s="4"/>
      <c r="B79" s="3">
        <v>2</v>
      </c>
      <c r="C79">
        <v>8.1440000000000001</v>
      </c>
      <c r="D79">
        <v>1.131</v>
      </c>
      <c r="E79">
        <v>1.0109999999999999</v>
      </c>
      <c r="F79">
        <v>0.97399999999999998</v>
      </c>
      <c r="G79" s="6">
        <f t="shared" si="20"/>
        <v>7.1053333333333333</v>
      </c>
      <c r="H79" s="6">
        <f t="shared" ref="H79:H83" si="22">G79/6.899</f>
        <v>1.0299077160941199</v>
      </c>
      <c r="J79" s="4"/>
      <c r="K79" s="3">
        <v>2</v>
      </c>
      <c r="L79">
        <v>52.789000000000001</v>
      </c>
      <c r="M79">
        <v>2.3119999999999998</v>
      </c>
      <c r="N79">
        <v>0.83099999999999996</v>
      </c>
      <c r="O79">
        <v>2.1080000000000001</v>
      </c>
      <c r="P79" s="6">
        <f t="shared" si="21"/>
        <v>51.038666666666671</v>
      </c>
      <c r="Q79" s="6">
        <f t="shared" ref="Q79:Q83" si="23">P79/6.899</f>
        <v>7.3979803836304781</v>
      </c>
      <c r="T79" s="16"/>
    </row>
    <row r="80" spans="1:20" x14ac:dyDescent="0.25">
      <c r="A80" s="4"/>
      <c r="B80" s="3">
        <v>3</v>
      </c>
      <c r="C80">
        <v>6.3719999999999999</v>
      </c>
      <c r="D80">
        <v>1.004</v>
      </c>
      <c r="E80">
        <v>0.77500000000000002</v>
      </c>
      <c r="F80">
        <v>1.091</v>
      </c>
      <c r="G80" s="6">
        <f t="shared" si="20"/>
        <v>5.4153333333333329</v>
      </c>
      <c r="H80" s="6">
        <f t="shared" si="22"/>
        <v>0.78494467797265299</v>
      </c>
      <c r="J80" s="4"/>
      <c r="K80" s="3">
        <v>3</v>
      </c>
      <c r="L80">
        <v>23.710999999999999</v>
      </c>
      <c r="M80">
        <v>1.2190000000000001</v>
      </c>
      <c r="N80">
        <v>0.58899999999999997</v>
      </c>
      <c r="O80">
        <v>0.61399999999999999</v>
      </c>
      <c r="P80" s="6">
        <f t="shared" si="21"/>
        <v>22.903666666666666</v>
      </c>
      <c r="Q80" s="6">
        <f t="shared" si="23"/>
        <v>3.3198531188094891</v>
      </c>
      <c r="T80" s="16"/>
    </row>
    <row r="81" spans="1:20" x14ac:dyDescent="0.25">
      <c r="A81" s="4"/>
      <c r="B81" s="3">
        <v>4</v>
      </c>
      <c r="C81">
        <v>8.1470000000000002</v>
      </c>
      <c r="D81">
        <v>1.121</v>
      </c>
      <c r="E81">
        <v>1.022</v>
      </c>
      <c r="F81">
        <v>1.36</v>
      </c>
      <c r="G81" s="6">
        <f t="shared" si="20"/>
        <v>6.9793333333333338</v>
      </c>
      <c r="H81" s="6">
        <f t="shared" si="22"/>
        <v>1.0116441996424603</v>
      </c>
      <c r="J81" s="4"/>
      <c r="K81" s="3">
        <v>4</v>
      </c>
      <c r="L81">
        <v>34.725999999999999</v>
      </c>
      <c r="M81">
        <v>1.331</v>
      </c>
      <c r="N81">
        <v>1.0329999999999999</v>
      </c>
      <c r="O81">
        <v>0.51300000000000001</v>
      </c>
      <c r="P81" s="6">
        <f t="shared" si="21"/>
        <v>33.766999999999996</v>
      </c>
      <c r="Q81" s="6">
        <f t="shared" si="23"/>
        <v>4.8944774605015215</v>
      </c>
      <c r="T81" s="16"/>
    </row>
    <row r="82" spans="1:20" x14ac:dyDescent="0.25">
      <c r="A82" s="4"/>
      <c r="B82" s="3">
        <v>5</v>
      </c>
      <c r="C82">
        <v>7.8239999999999998</v>
      </c>
      <c r="D82">
        <v>1.6359999999999999</v>
      </c>
      <c r="E82">
        <v>1.7250000000000001</v>
      </c>
      <c r="F82">
        <v>1.5429999999999999</v>
      </c>
      <c r="G82" s="6">
        <f t="shared" si="20"/>
        <v>6.1893333333333329</v>
      </c>
      <c r="H82" s="6">
        <f t="shared" si="22"/>
        <v>0.8971348504614195</v>
      </c>
      <c r="J82" s="4"/>
      <c r="K82" s="3">
        <v>5</v>
      </c>
      <c r="L82">
        <v>53.893000000000001</v>
      </c>
      <c r="M82">
        <v>1.65</v>
      </c>
      <c r="N82">
        <v>2.4710000000000001</v>
      </c>
      <c r="O82">
        <v>0.98599999999999999</v>
      </c>
      <c r="P82" s="6">
        <f t="shared" si="21"/>
        <v>52.190666666666665</v>
      </c>
      <c r="Q82" s="6">
        <f t="shared" si="23"/>
        <v>7.5649611054742234</v>
      </c>
      <c r="T82" s="16"/>
    </row>
    <row r="83" spans="1:20" x14ac:dyDescent="0.25">
      <c r="A83" s="4"/>
      <c r="B83" s="3">
        <v>6</v>
      </c>
      <c r="C83">
        <v>5.8920000000000003</v>
      </c>
      <c r="D83">
        <v>1.0329999999999999</v>
      </c>
      <c r="E83">
        <v>0.93200000000000005</v>
      </c>
      <c r="F83">
        <v>0.96299999999999997</v>
      </c>
      <c r="G83" s="6">
        <f t="shared" si="20"/>
        <v>4.9160000000000004</v>
      </c>
      <c r="H83" s="6">
        <f t="shared" si="22"/>
        <v>0.71256703870126115</v>
      </c>
      <c r="J83" s="4"/>
      <c r="K83" s="3">
        <v>6</v>
      </c>
      <c r="L83">
        <v>26.114000000000001</v>
      </c>
      <c r="M83">
        <v>2.1509999999999998</v>
      </c>
      <c r="N83">
        <v>2.282</v>
      </c>
      <c r="O83">
        <v>1.903</v>
      </c>
      <c r="P83" s="6">
        <f t="shared" si="21"/>
        <v>24.002000000000002</v>
      </c>
      <c r="Q83" s="6">
        <f t="shared" si="23"/>
        <v>3.4790549354978988</v>
      </c>
      <c r="T83" s="16"/>
    </row>
    <row r="84" spans="1:20" s="9" customFormat="1" x14ac:dyDescent="0.25">
      <c r="F84" s="10" t="s">
        <v>7</v>
      </c>
      <c r="G84" s="11">
        <f>AVERAGE(G78:G83)</f>
        <v>6.8993888888888888</v>
      </c>
      <c r="H84" s="11">
        <f>AVERAGE(H78:H83)</f>
        <v>1.0000563688779371</v>
      </c>
      <c r="O84" s="10" t="s">
        <v>7</v>
      </c>
      <c r="P84" s="11">
        <f>AVERAGE(P78:P83)</f>
        <v>36.237388888888894</v>
      </c>
      <c r="Q84" s="11">
        <f>AVERAGE(Q78:Q83)</f>
        <v>5.252556731249296</v>
      </c>
      <c r="T84" s="17"/>
    </row>
    <row r="85" spans="1:20" s="9" customFormat="1" x14ac:dyDescent="0.25">
      <c r="F85" s="12" t="s">
        <v>8</v>
      </c>
      <c r="G85" s="11">
        <f>STDEV(G78:G83)/SQRT(COUNT(G78:G83))</f>
        <v>0.85310946028898815</v>
      </c>
      <c r="H85" s="11">
        <f>STDEV(H78:H83)/SQRT(COUNT(H78:H83))</f>
        <v>0.12365697351630486</v>
      </c>
      <c r="O85" s="12" t="s">
        <v>8</v>
      </c>
      <c r="P85" s="11">
        <f>STDEV(P78:P83)/SQRT(COUNT(P78:P83))</f>
        <v>5.2107329401396871</v>
      </c>
      <c r="Q85" s="11">
        <f>STDEV(Q78:Q83)/SQRT(COUNT(Q78:Q83))</f>
        <v>0.7552881490273492</v>
      </c>
      <c r="T85" s="17"/>
    </row>
    <row r="86" spans="1:20" x14ac:dyDescent="0.25">
      <c r="T86" s="16"/>
    </row>
    <row r="87" spans="1:20" x14ac:dyDescent="0.25">
      <c r="T87" s="16"/>
    </row>
    <row r="88" spans="1:20" x14ac:dyDescent="0.25">
      <c r="T88" s="16"/>
    </row>
    <row r="89" spans="1:20" ht="18.75" x14ac:dyDescent="0.3">
      <c r="B89" s="1" t="s">
        <v>0</v>
      </c>
      <c r="C89" s="14" t="s">
        <v>19</v>
      </c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T89" s="16"/>
    </row>
    <row r="90" spans="1:20" x14ac:dyDescent="0.25">
      <c r="T90" s="16"/>
    </row>
    <row r="91" spans="1:20" x14ac:dyDescent="0.25">
      <c r="A91" s="2"/>
      <c r="B91" s="2" t="s">
        <v>2</v>
      </c>
      <c r="C91" s="2" t="s">
        <v>11</v>
      </c>
      <c r="D91" s="2" t="s">
        <v>3</v>
      </c>
      <c r="E91" s="2" t="s">
        <v>4</v>
      </c>
      <c r="F91" s="2" t="s">
        <v>5</v>
      </c>
      <c r="G91" s="6" t="s">
        <v>6</v>
      </c>
      <c r="H91" s="7" t="s">
        <v>13</v>
      </c>
      <c r="J91" s="2"/>
      <c r="K91" s="2" t="s">
        <v>2</v>
      </c>
      <c r="L91" s="2" t="s">
        <v>11</v>
      </c>
      <c r="M91" s="2" t="s">
        <v>3</v>
      </c>
      <c r="N91" s="2" t="s">
        <v>4</v>
      </c>
      <c r="O91" s="2" t="s">
        <v>5</v>
      </c>
      <c r="P91" s="6" t="s">
        <v>6</v>
      </c>
      <c r="Q91" s="7" t="s">
        <v>13</v>
      </c>
      <c r="T91" s="16"/>
    </row>
    <row r="92" spans="1:20" x14ac:dyDescent="0.25">
      <c r="A92" s="4" t="s">
        <v>1</v>
      </c>
      <c r="B92" s="3">
        <v>1</v>
      </c>
      <c r="C92">
        <v>2.6890000000000001</v>
      </c>
      <c r="D92">
        <v>0.114</v>
      </c>
      <c r="E92">
        <v>0.13600000000000001</v>
      </c>
      <c r="F92">
        <v>4.2999999999999997E-2</v>
      </c>
      <c r="G92" s="6">
        <f t="shared" ref="G92:G97" si="24">AVERAGE(C92:C92)-AVERAGE(D92:F92)</f>
        <v>2.5913333333333335</v>
      </c>
      <c r="H92" s="6">
        <f>G92/3.186</f>
        <v>0.81335007323707897</v>
      </c>
      <c r="J92" s="4" t="s">
        <v>9</v>
      </c>
      <c r="K92" s="3">
        <v>1</v>
      </c>
      <c r="L92">
        <v>17.042000000000002</v>
      </c>
      <c r="M92">
        <v>7.6999999999999999E-2</v>
      </c>
      <c r="N92">
        <v>8.8999999999999996E-2</v>
      </c>
      <c r="O92">
        <v>3.2000000000000001E-2</v>
      </c>
      <c r="P92" s="6">
        <f t="shared" ref="P92:P97" si="25">AVERAGE(L92:L92)-AVERAGE(M92:O92)</f>
        <v>16.976000000000003</v>
      </c>
      <c r="Q92" s="6">
        <f>P92/3.186</f>
        <v>5.3283113622096678</v>
      </c>
      <c r="T92" s="16"/>
    </row>
    <row r="93" spans="1:20" x14ac:dyDescent="0.25">
      <c r="A93" s="4"/>
      <c r="B93" s="3">
        <v>2</v>
      </c>
      <c r="C93">
        <v>2.74</v>
      </c>
      <c r="D93">
        <v>0.13400000000000001</v>
      </c>
      <c r="E93">
        <v>0.14000000000000001</v>
      </c>
      <c r="F93">
        <v>7.8E-2</v>
      </c>
      <c r="G93" s="6">
        <f t="shared" si="24"/>
        <v>2.6226666666666669</v>
      </c>
      <c r="H93" s="6">
        <f t="shared" ref="H93:H97" si="26">G93/3.186</f>
        <v>0.82318476668759166</v>
      </c>
      <c r="J93" s="4"/>
      <c r="K93" s="3">
        <v>2</v>
      </c>
      <c r="L93">
        <v>54.872</v>
      </c>
      <c r="M93">
        <v>6.9000000000000006E-2</v>
      </c>
      <c r="N93">
        <v>0.17799999999999999</v>
      </c>
      <c r="O93">
        <v>0.46200000000000002</v>
      </c>
      <c r="P93" s="6">
        <f t="shared" si="25"/>
        <v>54.635666666666665</v>
      </c>
      <c r="Q93" s="6">
        <f t="shared" ref="Q93:Q97" si="27">P93/3.186</f>
        <v>17.148671270140195</v>
      </c>
      <c r="T93" s="16"/>
    </row>
    <row r="94" spans="1:20" x14ac:dyDescent="0.25">
      <c r="A94" s="4"/>
      <c r="B94" s="3">
        <v>3</v>
      </c>
      <c r="C94">
        <v>3.5030000000000001</v>
      </c>
      <c r="D94">
        <v>0.113</v>
      </c>
      <c r="E94">
        <v>0.112</v>
      </c>
      <c r="F94">
        <v>7.3999999999999996E-2</v>
      </c>
      <c r="G94" s="6">
        <f t="shared" si="24"/>
        <v>3.4033333333333333</v>
      </c>
      <c r="H94" s="6">
        <f t="shared" si="26"/>
        <v>1.0682151077631303</v>
      </c>
      <c r="J94" s="4"/>
      <c r="K94" s="3">
        <v>3</v>
      </c>
      <c r="L94">
        <v>49.954999999999998</v>
      </c>
      <c r="M94">
        <v>0.14499999999999999</v>
      </c>
      <c r="N94">
        <v>0.23599999999999999</v>
      </c>
      <c r="O94">
        <v>6.2E-2</v>
      </c>
      <c r="P94" s="6">
        <f t="shared" si="25"/>
        <v>49.807333333333332</v>
      </c>
      <c r="Q94" s="6">
        <f t="shared" si="27"/>
        <v>15.633186859175559</v>
      </c>
      <c r="T94" s="16"/>
    </row>
    <row r="95" spans="1:20" x14ac:dyDescent="0.25">
      <c r="A95" s="4"/>
      <c r="B95" s="3">
        <v>4</v>
      </c>
      <c r="C95">
        <v>3.476</v>
      </c>
      <c r="D95">
        <v>9.1999999999999998E-2</v>
      </c>
      <c r="E95">
        <v>8.8999999999999996E-2</v>
      </c>
      <c r="F95">
        <v>0.10100000000000001</v>
      </c>
      <c r="G95" s="6">
        <f t="shared" si="24"/>
        <v>3.3820000000000001</v>
      </c>
      <c r="H95" s="6">
        <f t="shared" si="26"/>
        <v>1.061519146264909</v>
      </c>
      <c r="J95" s="4"/>
      <c r="K95" s="3">
        <v>4</v>
      </c>
      <c r="L95">
        <v>40.508000000000003</v>
      </c>
      <c r="M95">
        <v>0.20100000000000001</v>
      </c>
      <c r="N95">
        <v>0.17100000000000001</v>
      </c>
      <c r="O95">
        <v>0.19800000000000001</v>
      </c>
      <c r="P95" s="6">
        <f t="shared" si="25"/>
        <v>40.318000000000005</v>
      </c>
      <c r="Q95" s="6">
        <f t="shared" si="27"/>
        <v>12.654739485247962</v>
      </c>
      <c r="T95" s="16"/>
    </row>
    <row r="96" spans="1:20" x14ac:dyDescent="0.25">
      <c r="A96" s="4"/>
      <c r="B96" s="3">
        <v>5</v>
      </c>
      <c r="C96">
        <v>4.0170000000000003</v>
      </c>
      <c r="D96">
        <v>6.6000000000000003E-2</v>
      </c>
      <c r="E96">
        <v>0.17699999999999999</v>
      </c>
      <c r="F96">
        <v>9.7000000000000003E-2</v>
      </c>
      <c r="G96" s="6">
        <f t="shared" si="24"/>
        <v>3.9036666666666671</v>
      </c>
      <c r="H96" s="6">
        <f t="shared" si="26"/>
        <v>1.2252563297761039</v>
      </c>
      <c r="J96" s="4"/>
      <c r="K96" s="3">
        <v>5</v>
      </c>
      <c r="L96">
        <v>20.268000000000001</v>
      </c>
      <c r="M96">
        <v>0.106</v>
      </c>
      <c r="N96">
        <v>0.10299999999999999</v>
      </c>
      <c r="O96">
        <v>0.14799999999999999</v>
      </c>
      <c r="P96" s="6">
        <f t="shared" si="25"/>
        <v>20.149000000000001</v>
      </c>
      <c r="Q96" s="6">
        <f t="shared" si="27"/>
        <v>6.3242310106716895</v>
      </c>
      <c r="T96" s="16"/>
    </row>
    <row r="97" spans="1:20" x14ac:dyDescent="0.25">
      <c r="A97" s="4"/>
      <c r="B97" s="3">
        <v>6</v>
      </c>
      <c r="C97">
        <v>3.3050000000000002</v>
      </c>
      <c r="D97">
        <v>9.4E-2</v>
      </c>
      <c r="E97">
        <v>6.2E-2</v>
      </c>
      <c r="F97">
        <v>0.113</v>
      </c>
      <c r="G97" s="6">
        <f t="shared" si="24"/>
        <v>3.2153333333333336</v>
      </c>
      <c r="H97" s="6">
        <f t="shared" si="26"/>
        <v>1.0092069470600544</v>
      </c>
      <c r="J97" s="4"/>
      <c r="K97" s="3">
        <v>6</v>
      </c>
      <c r="L97">
        <v>42.16</v>
      </c>
      <c r="M97">
        <v>0.153</v>
      </c>
      <c r="N97">
        <v>0.20300000000000001</v>
      </c>
      <c r="O97">
        <v>3.7999999999999999E-2</v>
      </c>
      <c r="P97" s="6">
        <f t="shared" si="25"/>
        <v>42.028666666666666</v>
      </c>
      <c r="Q97" s="6">
        <f t="shared" si="27"/>
        <v>13.191671897886588</v>
      </c>
      <c r="T97" s="16"/>
    </row>
    <row r="98" spans="1:20" s="9" customFormat="1" x14ac:dyDescent="0.25">
      <c r="F98" s="10" t="s">
        <v>7</v>
      </c>
      <c r="G98" s="11">
        <f>AVERAGE(G92:G97)</f>
        <v>3.1863888888888892</v>
      </c>
      <c r="H98" s="11">
        <f>AVERAGE(H92:H97)</f>
        <v>1.0001220617981448</v>
      </c>
      <c r="O98" s="10" t="s">
        <v>7</v>
      </c>
      <c r="P98" s="11">
        <f>AVERAGE(P92:P97)</f>
        <v>37.319111111111113</v>
      </c>
      <c r="Q98" s="11">
        <f>AVERAGE(Q92:Q97)</f>
        <v>11.713468647555276</v>
      </c>
      <c r="T98" s="17"/>
    </row>
    <row r="99" spans="1:20" s="9" customFormat="1" x14ac:dyDescent="0.25">
      <c r="F99" s="12" t="s">
        <v>8</v>
      </c>
      <c r="G99" s="11">
        <f>STDEV(G92:G97)/SQRT(COUNT(G92:G97))</f>
        <v>0.20595530649052168</v>
      </c>
      <c r="H99" s="11">
        <f>STDEV(H92:H97)/SQRT(COUNT(H92:H97))</f>
        <v>6.4643850122574356E-2</v>
      </c>
      <c r="O99" s="12" t="s">
        <v>8</v>
      </c>
      <c r="P99" s="11">
        <f>STDEV(P92:P97)/SQRT(COUNT(P92:P97))</f>
        <v>6.313073535465711</v>
      </c>
      <c r="Q99" s="11">
        <f>STDEV(Q92:Q97)/SQRT(COUNT(Q92:Q97))</f>
        <v>1.9815045622930676</v>
      </c>
      <c r="T99" s="17"/>
    </row>
    <row r="100" spans="1:20" x14ac:dyDescent="0.25">
      <c r="T100" s="16"/>
    </row>
    <row r="101" spans="1:20" x14ac:dyDescent="0.25">
      <c r="T101" s="16"/>
    </row>
    <row r="102" spans="1:20" ht="18.75" x14ac:dyDescent="0.3">
      <c r="B102" s="1" t="s">
        <v>0</v>
      </c>
      <c r="C102" s="14" t="s">
        <v>20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T102" s="16"/>
    </row>
    <row r="103" spans="1:20" x14ac:dyDescent="0.25">
      <c r="T103" s="16"/>
    </row>
    <row r="104" spans="1:20" x14ac:dyDescent="0.25">
      <c r="A104" s="2"/>
      <c r="B104" s="2" t="s">
        <v>2</v>
      </c>
      <c r="C104" s="2" t="s">
        <v>11</v>
      </c>
      <c r="D104" s="2" t="s">
        <v>3</v>
      </c>
      <c r="E104" s="2" t="s">
        <v>4</v>
      </c>
      <c r="F104" s="2" t="s">
        <v>5</v>
      </c>
      <c r="G104" s="6" t="s">
        <v>6</v>
      </c>
      <c r="H104" s="7" t="s">
        <v>13</v>
      </c>
      <c r="J104" s="2"/>
      <c r="K104" s="2" t="s">
        <v>2</v>
      </c>
      <c r="L104" s="2" t="s">
        <v>11</v>
      </c>
      <c r="M104" s="2" t="s">
        <v>3</v>
      </c>
      <c r="N104" s="2" t="s">
        <v>4</v>
      </c>
      <c r="O104" s="2" t="s">
        <v>5</v>
      </c>
      <c r="P104" s="6" t="s">
        <v>6</v>
      </c>
      <c r="Q104" s="7" t="s">
        <v>13</v>
      </c>
      <c r="T104" s="16"/>
    </row>
    <row r="105" spans="1:20" x14ac:dyDescent="0.25">
      <c r="A105" s="4" t="s">
        <v>1</v>
      </c>
      <c r="B105" s="3">
        <v>1</v>
      </c>
      <c r="C105">
        <v>23.829000000000001</v>
      </c>
      <c r="D105">
        <v>5.806</v>
      </c>
      <c r="E105">
        <v>5.9260000000000002</v>
      </c>
      <c r="F105">
        <v>6.2629999999999999</v>
      </c>
      <c r="G105" s="6">
        <f t="shared" ref="G105:G107" si="28">AVERAGE(C105:C105)-AVERAGE(D105:F105)</f>
        <v>17.830666666666669</v>
      </c>
      <c r="H105" s="6">
        <f>G105/13.76</f>
        <v>1.2958333333333336</v>
      </c>
      <c r="J105" s="4" t="s">
        <v>9</v>
      </c>
      <c r="K105" s="3">
        <v>1</v>
      </c>
      <c r="L105">
        <v>88.411000000000001</v>
      </c>
      <c r="M105">
        <v>5.1349999999999998</v>
      </c>
      <c r="N105">
        <v>4.681</v>
      </c>
      <c r="O105">
        <v>4.2960000000000003</v>
      </c>
      <c r="P105" s="6">
        <f t="shared" ref="P105:P109" si="29">AVERAGE(L105:L105)-AVERAGE(M105:O105)</f>
        <v>83.707000000000008</v>
      </c>
      <c r="Q105" s="6">
        <f>P105/13.76</f>
        <v>6.0833575581395358</v>
      </c>
      <c r="T105" s="16"/>
    </row>
    <row r="106" spans="1:20" x14ac:dyDescent="0.25">
      <c r="A106" s="4"/>
      <c r="B106" s="3">
        <v>2</v>
      </c>
      <c r="C106">
        <v>15.885999999999999</v>
      </c>
      <c r="D106">
        <v>5.4909999999999997</v>
      </c>
      <c r="E106">
        <v>5.375</v>
      </c>
      <c r="F106">
        <v>5.3719999999999999</v>
      </c>
      <c r="G106" s="6">
        <f t="shared" si="28"/>
        <v>10.473333333333333</v>
      </c>
      <c r="H106" s="6">
        <f t="shared" ref="H106:H107" si="30">G106/13.76</f>
        <v>0.7611434108527132</v>
      </c>
      <c r="J106" s="4"/>
      <c r="K106" s="3">
        <v>2</v>
      </c>
      <c r="L106">
        <v>76.658000000000001</v>
      </c>
      <c r="M106">
        <v>5.734</v>
      </c>
      <c r="N106">
        <v>5.8769999999999998</v>
      </c>
      <c r="O106">
        <v>4.3029999999999999</v>
      </c>
      <c r="P106" s="6">
        <f t="shared" si="29"/>
        <v>71.353333333333339</v>
      </c>
      <c r="Q106" s="6">
        <f t="shared" ref="Q106:Q109" si="31">P106/13.76</f>
        <v>5.1855620155038764</v>
      </c>
      <c r="T106" s="16"/>
    </row>
    <row r="107" spans="1:20" x14ac:dyDescent="0.25">
      <c r="A107" s="4"/>
      <c r="B107" s="3">
        <v>3</v>
      </c>
      <c r="C107">
        <v>18.408000000000001</v>
      </c>
      <c r="D107">
        <v>5.5380000000000003</v>
      </c>
      <c r="E107">
        <v>5.7770000000000001</v>
      </c>
      <c r="F107">
        <v>4.9240000000000004</v>
      </c>
      <c r="G107" s="6">
        <f t="shared" si="28"/>
        <v>12.995000000000001</v>
      </c>
      <c r="H107" s="6">
        <f t="shared" si="30"/>
        <v>0.94440406976744196</v>
      </c>
      <c r="J107" s="4"/>
      <c r="K107" s="3">
        <v>3</v>
      </c>
      <c r="L107">
        <v>129.71</v>
      </c>
      <c r="M107">
        <v>6.3239999999999998</v>
      </c>
      <c r="N107">
        <v>5.9290000000000003</v>
      </c>
      <c r="O107">
        <v>4.8940000000000001</v>
      </c>
      <c r="P107" s="6">
        <f t="shared" si="29"/>
        <v>123.99433333333334</v>
      </c>
      <c r="Q107" s="6">
        <f t="shared" si="31"/>
        <v>9.0112160852713181</v>
      </c>
      <c r="T107" s="16"/>
    </row>
    <row r="108" spans="1:20" x14ac:dyDescent="0.25">
      <c r="A108" s="4"/>
      <c r="B108" s="3">
        <v>4</v>
      </c>
      <c r="G108" s="6"/>
      <c r="H108" s="6"/>
      <c r="J108" s="4"/>
      <c r="K108" s="3">
        <v>4</v>
      </c>
      <c r="L108">
        <v>100.062</v>
      </c>
      <c r="M108">
        <v>5.734</v>
      </c>
      <c r="N108">
        <v>5.8109999999999999</v>
      </c>
      <c r="O108">
        <v>5.8680000000000003</v>
      </c>
      <c r="P108" s="6">
        <f t="shared" si="29"/>
        <v>94.257666666666665</v>
      </c>
      <c r="Q108" s="6">
        <f t="shared" si="31"/>
        <v>6.8501211240310074</v>
      </c>
      <c r="T108" s="16"/>
    </row>
    <row r="109" spans="1:20" x14ac:dyDescent="0.25">
      <c r="A109" s="4"/>
      <c r="B109" s="3">
        <v>5</v>
      </c>
      <c r="G109" s="6"/>
      <c r="H109" s="6"/>
      <c r="J109" s="4"/>
      <c r="K109" s="3">
        <v>5</v>
      </c>
      <c r="L109">
        <v>88.165000000000006</v>
      </c>
      <c r="M109">
        <v>5.851</v>
      </c>
      <c r="N109">
        <v>6.2939999999999996</v>
      </c>
      <c r="O109">
        <v>6.569</v>
      </c>
      <c r="P109" s="6">
        <f t="shared" si="29"/>
        <v>81.927000000000007</v>
      </c>
      <c r="Q109" s="6">
        <f t="shared" si="31"/>
        <v>5.953997093023256</v>
      </c>
      <c r="T109" s="16"/>
    </row>
    <row r="110" spans="1:20" x14ac:dyDescent="0.25">
      <c r="A110" s="4"/>
      <c r="B110" s="3">
        <v>6</v>
      </c>
      <c r="G110" s="6"/>
      <c r="H110" s="6"/>
      <c r="J110" s="4"/>
      <c r="K110" s="3">
        <v>6</v>
      </c>
      <c r="P110" s="6"/>
      <c r="Q110" s="6"/>
      <c r="T110" s="16"/>
    </row>
    <row r="111" spans="1:20" s="9" customFormat="1" x14ac:dyDescent="0.25">
      <c r="F111" s="10" t="s">
        <v>7</v>
      </c>
      <c r="G111" s="11">
        <f>AVERAGE(G105:G110)</f>
        <v>13.766333333333336</v>
      </c>
      <c r="H111" s="11">
        <f>AVERAGE(H105:H110)</f>
        <v>1.0004602713178297</v>
      </c>
      <c r="O111" s="10" t="s">
        <v>7</v>
      </c>
      <c r="P111" s="11">
        <f>AVERAGE(P105:P110)</f>
        <v>91.047866666666664</v>
      </c>
      <c r="Q111" s="11">
        <f>AVERAGE(Q105:Q110)</f>
        <v>6.6168507751937984</v>
      </c>
      <c r="T111" s="17"/>
    </row>
    <row r="112" spans="1:20" s="9" customFormat="1" x14ac:dyDescent="0.25">
      <c r="F112" s="12" t="s">
        <v>8</v>
      </c>
      <c r="G112" s="11">
        <f>STDEV(G105:G110)/SQRT(COUNT(G105:G110))</f>
        <v>2.1586110331860611</v>
      </c>
      <c r="H112" s="11">
        <f>STDEV(H105:H110)/SQRT(COUNT(H105:H110))</f>
        <v>0.15687580183038247</v>
      </c>
      <c r="O112" s="12" t="s">
        <v>8</v>
      </c>
      <c r="P112" s="11">
        <f>STDEV(P105:P110)/SQRT(COUNT(P105:P110))</f>
        <v>9.0020154888903789</v>
      </c>
      <c r="Q112" s="11">
        <f>STDEV(Q105:Q110)/SQRT(COUNT(Q105:Q110))</f>
        <v>0.65421624192517491</v>
      </c>
      <c r="T112" s="17"/>
    </row>
    <row r="113" spans="1:20" x14ac:dyDescent="0.25">
      <c r="T113" s="16"/>
    </row>
    <row r="114" spans="1:20" x14ac:dyDescent="0.25">
      <c r="A114" s="18"/>
      <c r="B114" s="18"/>
      <c r="C114" s="18"/>
      <c r="D114" s="18"/>
      <c r="E114" s="18"/>
      <c r="F114" s="18"/>
      <c r="G114" s="19"/>
      <c r="H114" s="19"/>
      <c r="I114" s="18"/>
      <c r="J114" s="18"/>
      <c r="K114" s="18"/>
      <c r="L114" s="18"/>
      <c r="M114" s="18"/>
      <c r="N114" s="18"/>
      <c r="O114" s="18"/>
      <c r="P114" s="19"/>
      <c r="Q114" s="19"/>
      <c r="R114" s="19"/>
      <c r="S114" s="19"/>
      <c r="T114" s="20"/>
    </row>
  </sheetData>
  <mergeCells count="25">
    <mergeCell ref="A2:T2"/>
    <mergeCell ref="C5:S5"/>
    <mergeCell ref="C20:Q20"/>
    <mergeCell ref="C34:Q34"/>
    <mergeCell ref="C48:Q48"/>
    <mergeCell ref="C62:Q62"/>
    <mergeCell ref="A92:A97"/>
    <mergeCell ref="J92:J97"/>
    <mergeCell ref="A105:A110"/>
    <mergeCell ref="J105:J110"/>
    <mergeCell ref="A51:A56"/>
    <mergeCell ref="J51:J56"/>
    <mergeCell ref="A65:A70"/>
    <mergeCell ref="J65:J70"/>
    <mergeCell ref="A78:A83"/>
    <mergeCell ref="J78:J83"/>
    <mergeCell ref="A37:A42"/>
    <mergeCell ref="J37:J42"/>
    <mergeCell ref="C75:Q75"/>
    <mergeCell ref="C89:Q89"/>
    <mergeCell ref="C102:Q102"/>
    <mergeCell ref="A8:A13"/>
    <mergeCell ref="K8:K13"/>
    <mergeCell ref="A23:A28"/>
    <mergeCell ref="J23:J2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Sachin Sethi</dc:creator>
  <cp:lastModifiedBy>Wang Lab</cp:lastModifiedBy>
  <dcterms:created xsi:type="dcterms:W3CDTF">2017-09-30T07:34:41Z</dcterms:created>
  <dcterms:modified xsi:type="dcterms:W3CDTF">2017-11-03T21:21:19Z</dcterms:modified>
</cp:coreProperties>
</file>