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kangs/Desktop/CLASS/"/>
    </mc:Choice>
  </mc:AlternateContent>
  <bookViews>
    <workbookView xWindow="1040" yWindow="520" windowWidth="27760" windowHeight="16200" tabRatio="500" activeTab="1"/>
  </bookViews>
  <sheets>
    <sheet name="Fig3A" sheetId="1" r:id="rId1"/>
    <sheet name="Fig3B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7" i="2" l="1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" i="2"/>
  <c r="Q71" i="1"/>
  <c r="Q18" i="1"/>
  <c r="Q19" i="1"/>
  <c r="Q20" i="1"/>
  <c r="Q21" i="1"/>
  <c r="Q22" i="1"/>
  <c r="Q23" i="1"/>
  <c r="R18" i="1"/>
  <c r="S71" i="1"/>
  <c r="Q30" i="1"/>
  <c r="S30" i="1"/>
  <c r="Q31" i="1"/>
  <c r="S31" i="1"/>
  <c r="Q32" i="1"/>
  <c r="S32" i="1"/>
  <c r="Q33" i="1"/>
  <c r="S33" i="1"/>
  <c r="Q34" i="1"/>
  <c r="S34" i="1"/>
  <c r="Q35" i="1"/>
  <c r="S35" i="1"/>
  <c r="U21" i="1"/>
  <c r="U20" i="1"/>
  <c r="T71" i="1"/>
  <c r="Q70" i="1"/>
  <c r="S70" i="1"/>
  <c r="T70" i="1"/>
  <c r="Q69" i="1"/>
  <c r="S69" i="1"/>
  <c r="T69" i="1"/>
  <c r="Q68" i="1"/>
  <c r="S68" i="1"/>
  <c r="T68" i="1"/>
  <c r="Q67" i="1"/>
  <c r="S67" i="1"/>
  <c r="T67" i="1"/>
  <c r="Q66" i="1"/>
  <c r="S66" i="1"/>
  <c r="T66" i="1"/>
  <c r="Q65" i="1"/>
  <c r="S65" i="1"/>
  <c r="Q24" i="1"/>
  <c r="S24" i="1"/>
  <c r="Q25" i="1"/>
  <c r="S25" i="1"/>
  <c r="Q26" i="1"/>
  <c r="S26" i="1"/>
  <c r="Q27" i="1"/>
  <c r="S27" i="1"/>
  <c r="Q28" i="1"/>
  <c r="S28" i="1"/>
  <c r="Q29" i="1"/>
  <c r="S29" i="1"/>
  <c r="T21" i="1"/>
  <c r="T20" i="1"/>
  <c r="T65" i="1"/>
  <c r="Q64" i="1"/>
  <c r="S64" i="1"/>
  <c r="T64" i="1"/>
  <c r="Q63" i="1"/>
  <c r="S63" i="1"/>
  <c r="T63" i="1"/>
  <c r="Q62" i="1"/>
  <c r="S62" i="1"/>
  <c r="T62" i="1"/>
  <c r="Q61" i="1"/>
  <c r="S61" i="1"/>
  <c r="T61" i="1"/>
  <c r="Q60" i="1"/>
  <c r="S60" i="1"/>
  <c r="T60" i="1"/>
  <c r="Q53" i="1"/>
  <c r="S53" i="1"/>
  <c r="T53" i="1"/>
  <c r="Q52" i="1"/>
  <c r="S52" i="1"/>
  <c r="T52" i="1"/>
  <c r="Q51" i="1"/>
  <c r="S51" i="1"/>
  <c r="T51" i="1"/>
  <c r="Q50" i="1"/>
  <c r="S50" i="1"/>
  <c r="T50" i="1"/>
  <c r="Q49" i="1"/>
  <c r="S49" i="1"/>
  <c r="T49" i="1"/>
  <c r="Q48" i="1"/>
  <c r="S48" i="1"/>
  <c r="T48" i="1"/>
  <c r="Q47" i="1"/>
  <c r="S47" i="1"/>
  <c r="T47" i="1"/>
  <c r="Q46" i="1"/>
  <c r="S46" i="1"/>
  <c r="T46" i="1"/>
  <c r="Q45" i="1"/>
  <c r="S45" i="1"/>
  <c r="T45" i="1"/>
  <c r="Q44" i="1"/>
  <c r="S44" i="1"/>
  <c r="T44" i="1"/>
  <c r="Q43" i="1"/>
  <c r="S43" i="1"/>
  <c r="T43" i="1"/>
  <c r="Q42" i="1"/>
  <c r="S42" i="1"/>
  <c r="T42" i="1"/>
  <c r="T31" i="1"/>
  <c r="T32" i="1"/>
  <c r="T33" i="1"/>
  <c r="T34" i="1"/>
  <c r="T35" i="1"/>
  <c r="T30" i="1"/>
  <c r="T25" i="1"/>
  <c r="T26" i="1"/>
  <c r="T27" i="1"/>
  <c r="T28" i="1"/>
  <c r="T29" i="1"/>
  <c r="T24" i="1"/>
  <c r="U24" i="1"/>
  <c r="S54" i="2"/>
  <c r="S48" i="2"/>
  <c r="S42" i="2"/>
  <c r="S36" i="2"/>
  <c r="S30" i="2"/>
  <c r="S24" i="2"/>
  <c r="S18" i="2"/>
  <c r="S12" i="2"/>
  <c r="M54" i="2"/>
  <c r="M48" i="2"/>
  <c r="M36" i="2"/>
  <c r="M30" i="2"/>
  <c r="F54" i="2"/>
  <c r="G54" i="2"/>
  <c r="E54" i="2"/>
  <c r="F48" i="2"/>
  <c r="G48" i="2"/>
  <c r="E48" i="2"/>
  <c r="F42" i="2"/>
  <c r="G42" i="2"/>
  <c r="E42" i="2"/>
  <c r="F36" i="2"/>
  <c r="G36" i="2"/>
  <c r="E36" i="2"/>
  <c r="K30" i="2"/>
  <c r="L30" i="2"/>
  <c r="F30" i="2"/>
  <c r="G30" i="2"/>
  <c r="E30" i="2"/>
  <c r="K24" i="2"/>
  <c r="L24" i="2"/>
  <c r="F24" i="2"/>
  <c r="G24" i="2"/>
  <c r="E24" i="2"/>
  <c r="K18" i="2"/>
  <c r="L18" i="2"/>
  <c r="F18" i="2"/>
  <c r="G18" i="2"/>
  <c r="E18" i="2"/>
  <c r="K12" i="2"/>
  <c r="L12" i="2"/>
  <c r="J12" i="2"/>
  <c r="F12" i="2"/>
  <c r="G12" i="2"/>
  <c r="E12" i="2"/>
  <c r="F6" i="2"/>
  <c r="E6" i="2"/>
  <c r="G6" i="2"/>
  <c r="J54" i="2"/>
  <c r="J48" i="2"/>
  <c r="J42" i="2"/>
  <c r="J36" i="2"/>
  <c r="J30" i="2"/>
  <c r="J24" i="2"/>
  <c r="J18" i="2"/>
  <c r="L54" i="1"/>
  <c r="E24" i="1"/>
  <c r="V66" i="1"/>
  <c r="W66" i="1"/>
  <c r="U66" i="1"/>
  <c r="R66" i="1"/>
  <c r="V60" i="1"/>
  <c r="W60" i="1"/>
  <c r="U60" i="1"/>
  <c r="R60" i="1"/>
  <c r="Q59" i="1"/>
  <c r="Q58" i="1"/>
  <c r="Q57" i="1"/>
  <c r="Q56" i="1"/>
  <c r="Q55" i="1"/>
  <c r="Q54" i="1"/>
  <c r="R54" i="1"/>
  <c r="V48" i="1"/>
  <c r="W48" i="1"/>
  <c r="U48" i="1"/>
  <c r="R48" i="1"/>
  <c r="V42" i="1"/>
  <c r="W42" i="1"/>
  <c r="U42" i="1"/>
  <c r="R42" i="1"/>
  <c r="Q41" i="1"/>
  <c r="Q40" i="1"/>
  <c r="Q39" i="1"/>
  <c r="Q38" i="1"/>
  <c r="Q37" i="1"/>
  <c r="Q36" i="1"/>
  <c r="R36" i="1"/>
  <c r="V30" i="1"/>
  <c r="W30" i="1"/>
  <c r="U30" i="1"/>
  <c r="R30" i="1"/>
  <c r="V24" i="1"/>
  <c r="W24" i="1"/>
  <c r="R24" i="1"/>
  <c r="L36" i="1"/>
  <c r="L66" i="1"/>
  <c r="L60" i="1"/>
  <c r="L48" i="1"/>
  <c r="L42" i="1"/>
  <c r="J66" i="1"/>
  <c r="K66" i="1"/>
  <c r="I66" i="1"/>
  <c r="F66" i="1"/>
  <c r="G66" i="1"/>
  <c r="E66" i="1"/>
  <c r="J60" i="1"/>
  <c r="K60" i="1"/>
  <c r="I60" i="1"/>
  <c r="F60" i="1"/>
  <c r="G60" i="1"/>
  <c r="E60" i="1"/>
  <c r="J54" i="1"/>
  <c r="K54" i="1"/>
  <c r="I54" i="1"/>
  <c r="F54" i="1"/>
  <c r="G54" i="1"/>
  <c r="E54" i="1"/>
  <c r="J48" i="1"/>
  <c r="K48" i="1"/>
  <c r="I48" i="1"/>
  <c r="J42" i="1"/>
  <c r="K42" i="1"/>
  <c r="I42" i="1"/>
  <c r="J36" i="1"/>
  <c r="K36" i="1"/>
  <c r="I36" i="1"/>
  <c r="F48" i="1"/>
  <c r="G48" i="1"/>
  <c r="E48" i="1"/>
  <c r="F42" i="1"/>
  <c r="G42" i="1"/>
  <c r="E42" i="1"/>
  <c r="F36" i="1"/>
  <c r="G36" i="1"/>
  <c r="E36" i="1"/>
  <c r="J30" i="1"/>
  <c r="K30" i="1"/>
  <c r="I30" i="1"/>
  <c r="F30" i="1"/>
  <c r="G30" i="1"/>
  <c r="E30" i="1"/>
  <c r="J24" i="1"/>
  <c r="K24" i="1"/>
  <c r="I24" i="1"/>
  <c r="F24" i="1"/>
  <c r="G24" i="1"/>
  <c r="J18" i="1"/>
  <c r="K18" i="1"/>
  <c r="I18" i="1"/>
  <c r="F18" i="1"/>
  <c r="G18" i="1"/>
  <c r="E18" i="1"/>
  <c r="X42" i="1"/>
  <c r="X48" i="1"/>
  <c r="X60" i="1"/>
  <c r="X66" i="1"/>
  <c r="S6" i="2"/>
  <c r="T58" i="2"/>
  <c r="T18" i="2"/>
  <c r="T19" i="2"/>
  <c r="T20" i="2"/>
  <c r="T21" i="2"/>
  <c r="T22" i="2"/>
  <c r="T23" i="2"/>
  <c r="V9" i="2"/>
  <c r="V8" i="2"/>
  <c r="U58" i="2"/>
  <c r="T59" i="2"/>
  <c r="U59" i="2"/>
  <c r="T57" i="2"/>
  <c r="U57" i="2"/>
  <c r="T56" i="2"/>
  <c r="U56" i="2"/>
  <c r="T54" i="2"/>
  <c r="U54" i="2"/>
  <c r="T55" i="2"/>
  <c r="U55" i="2"/>
  <c r="W54" i="2"/>
  <c r="X54" i="2"/>
  <c r="T49" i="2"/>
  <c r="T12" i="2"/>
  <c r="T13" i="2"/>
  <c r="T14" i="2"/>
  <c r="T15" i="2"/>
  <c r="T16" i="2"/>
  <c r="T17" i="2"/>
  <c r="U9" i="2"/>
  <c r="U8" i="2"/>
  <c r="U49" i="2"/>
  <c r="T51" i="2"/>
  <c r="U51" i="2"/>
  <c r="T48" i="2"/>
  <c r="U48" i="2"/>
  <c r="T50" i="2"/>
  <c r="U50" i="2"/>
  <c r="T52" i="2"/>
  <c r="U52" i="2"/>
  <c r="T53" i="2"/>
  <c r="U53" i="2"/>
  <c r="W48" i="2"/>
  <c r="X48" i="2"/>
  <c r="T33" i="2"/>
  <c r="U33" i="2"/>
  <c r="T32" i="2"/>
  <c r="U32" i="2"/>
  <c r="T35" i="2"/>
  <c r="U35" i="2"/>
  <c r="T31" i="2"/>
  <c r="U31" i="2"/>
  <c r="T34" i="2"/>
  <c r="U34" i="2"/>
  <c r="T30" i="2"/>
  <c r="U30" i="2"/>
  <c r="W30" i="2"/>
  <c r="X30" i="2"/>
  <c r="T37" i="2"/>
  <c r="U37" i="2"/>
  <c r="T39" i="2"/>
  <c r="U39" i="2"/>
  <c r="T41" i="2"/>
  <c r="U41" i="2"/>
  <c r="T36" i="2"/>
  <c r="U36" i="2"/>
  <c r="T38" i="2"/>
  <c r="U38" i="2"/>
  <c r="T40" i="2"/>
  <c r="U40" i="2"/>
  <c r="W36" i="2"/>
  <c r="X36" i="2"/>
  <c r="U17" i="2"/>
  <c r="U13" i="2"/>
  <c r="U14" i="2"/>
  <c r="U15" i="2"/>
  <c r="U16" i="2"/>
  <c r="U12" i="2"/>
  <c r="V12" i="2"/>
  <c r="V54" i="2"/>
  <c r="V48" i="2"/>
  <c r="V36" i="2"/>
  <c r="V30" i="2"/>
  <c r="U19" i="2"/>
  <c r="U20" i="2"/>
  <c r="U21" i="2"/>
  <c r="U22" i="2"/>
  <c r="U23" i="2"/>
  <c r="U18" i="2"/>
  <c r="W18" i="2"/>
  <c r="X18" i="2"/>
  <c r="V18" i="2"/>
  <c r="W12" i="2"/>
  <c r="X12" i="2"/>
  <c r="M42" i="2"/>
  <c r="M24" i="2"/>
  <c r="K6" i="2"/>
  <c r="L6" i="2"/>
  <c r="J6" i="2"/>
  <c r="Y30" i="2"/>
  <c r="Y36" i="2"/>
  <c r="Y48" i="2"/>
  <c r="Y54" i="2"/>
</calcChain>
</file>

<file path=xl/sharedStrings.xml><?xml version="1.0" encoding="utf-8"?>
<sst xmlns="http://schemas.openxmlformats.org/spreadsheetml/2006/main" count="158" uniqueCount="21">
  <si>
    <t>Basal</t>
  </si>
  <si>
    <t>Insulin</t>
  </si>
  <si>
    <t>(-)</t>
  </si>
  <si>
    <t>Cont</t>
  </si>
  <si>
    <t>Dex</t>
  </si>
  <si>
    <t>TNF</t>
  </si>
  <si>
    <t>1uM</t>
  </si>
  <si>
    <t>3uM</t>
  </si>
  <si>
    <t>AVG</t>
  </si>
  <si>
    <t>STD</t>
  </si>
  <si>
    <t>SEM</t>
  </si>
  <si>
    <t>p-value</t>
  </si>
  <si>
    <t>Delta</t>
  </si>
  <si>
    <t>Delta AVG</t>
  </si>
  <si>
    <t>P-value</t>
  </si>
  <si>
    <t>30uM</t>
  </si>
  <si>
    <t>100uM</t>
  </si>
  <si>
    <t>5-AZA</t>
  </si>
  <si>
    <t>Glucose uptake</t>
  </si>
  <si>
    <t>Delta uptake</t>
  </si>
  <si>
    <t>RG-108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</si>
</sst>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left"/>
    </xf>
    <xf numFmtId="0" fontId="6" fillId="0" borderId="0" xfId="0" applyNumberFormat="1" applyFont="1"/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I71"/>
  <sheetViews>
    <sheetView topLeftCell="V10" workbookViewId="0">
      <selection activeCell="Z32" sqref="Z32"/>
    </sheetView>
  </sheetViews>
  <sheetFormatPr baseColWidth="10" defaultRowHeight="16" x14ac:dyDescent="0.2"/>
  <sheetData>
    <row r="5" spans="2:14" x14ac:dyDescent="0.2">
      <c r="I5" s="1"/>
      <c r="J5" s="1"/>
      <c r="K5" s="1"/>
      <c r="L5" s="1"/>
      <c r="M5" s="1"/>
      <c r="N5" s="1"/>
    </row>
    <row r="6" spans="2:14" x14ac:dyDescent="0.2">
      <c r="I6" s="1"/>
      <c r="J6" s="1"/>
      <c r="K6" s="1"/>
      <c r="L6" s="1"/>
      <c r="M6" s="1"/>
      <c r="N6" s="1"/>
    </row>
    <row r="7" spans="2:14" x14ac:dyDescent="0.2">
      <c r="I7" s="1"/>
      <c r="J7" s="1"/>
      <c r="K7" s="1"/>
      <c r="L7" s="1"/>
      <c r="M7" s="1"/>
      <c r="N7" s="1"/>
    </row>
    <row r="8" spans="2:14" x14ac:dyDescent="0.2">
      <c r="I8" s="1"/>
      <c r="J8" s="1"/>
      <c r="K8" s="1"/>
      <c r="L8" s="1"/>
      <c r="M8" s="1"/>
      <c r="N8" s="1"/>
    </row>
    <row r="9" spans="2:14" x14ac:dyDescent="0.2">
      <c r="I9" s="1"/>
      <c r="J9" s="1"/>
      <c r="K9" s="1"/>
      <c r="L9" s="1"/>
      <c r="M9" s="1"/>
      <c r="N9" s="1"/>
    </row>
    <row r="10" spans="2:14" x14ac:dyDescent="0.2">
      <c r="I10" s="1"/>
      <c r="J10" s="1"/>
      <c r="K10" s="1"/>
      <c r="L10" s="1"/>
      <c r="M10" s="1"/>
      <c r="N10" s="1"/>
    </row>
    <row r="11" spans="2:14" x14ac:dyDescent="0.2">
      <c r="I11" s="1"/>
      <c r="J11" s="1"/>
      <c r="K11" s="1"/>
      <c r="L11" s="1"/>
      <c r="M11" s="1"/>
      <c r="N11" s="1"/>
    </row>
    <row r="12" spans="2:14" x14ac:dyDescent="0.2">
      <c r="I12" s="1"/>
      <c r="J12" s="1"/>
      <c r="K12" s="1"/>
      <c r="L12" s="1"/>
      <c r="M12" s="1"/>
      <c r="N12" s="1"/>
    </row>
    <row r="13" spans="2:14" x14ac:dyDescent="0.2">
      <c r="I13" s="1"/>
      <c r="J13" s="1"/>
      <c r="K13" s="1"/>
      <c r="L13" s="1"/>
      <c r="M13" s="1"/>
      <c r="N13" s="1"/>
    </row>
    <row r="14" spans="2:14" x14ac:dyDescent="0.2">
      <c r="I14" s="1"/>
      <c r="J14" s="1"/>
      <c r="K14" s="1"/>
      <c r="L14" s="1"/>
      <c r="M14" s="1"/>
      <c r="N14" s="1"/>
    </row>
    <row r="15" spans="2:14" x14ac:dyDescent="0.2">
      <c r="B15" t="s">
        <v>17</v>
      </c>
    </row>
    <row r="16" spans="2:14" x14ac:dyDescent="0.2">
      <c r="E16" t="s">
        <v>0</v>
      </c>
      <c r="I16" t="s">
        <v>1</v>
      </c>
    </row>
    <row r="17" spans="2:35" x14ac:dyDescent="0.2">
      <c r="D17" t="s">
        <v>0</v>
      </c>
      <c r="E17" t="s">
        <v>8</v>
      </c>
      <c r="F17" t="s">
        <v>9</v>
      </c>
      <c r="G17" t="s">
        <v>10</v>
      </c>
      <c r="H17" t="s">
        <v>1</v>
      </c>
      <c r="I17" t="s">
        <v>8</v>
      </c>
      <c r="J17" t="s">
        <v>9</v>
      </c>
      <c r="K17" t="s">
        <v>10</v>
      </c>
      <c r="L17" t="s">
        <v>11</v>
      </c>
      <c r="Q17" s="1" t="s">
        <v>12</v>
      </c>
      <c r="R17" s="1" t="s">
        <v>13</v>
      </c>
      <c r="S17" s="1"/>
      <c r="T17" s="1"/>
      <c r="U17" s="1"/>
    </row>
    <row r="18" spans="2:35" x14ac:dyDescent="0.2">
      <c r="B18" s="1" t="s">
        <v>2</v>
      </c>
      <c r="C18" t="s">
        <v>3</v>
      </c>
      <c r="D18">
        <v>267</v>
      </c>
      <c r="E18">
        <f>AVERAGE(D18:D23)</f>
        <v>260.33333333333331</v>
      </c>
      <c r="F18">
        <f>STDEV(D18:D23)</f>
        <v>79.871563567183671</v>
      </c>
      <c r="G18">
        <f>F18/SQRT(6)</f>
        <v>32.607429282978501</v>
      </c>
      <c r="H18">
        <v>1617</v>
      </c>
      <c r="I18">
        <f>AVERAGE(H18:H23)</f>
        <v>1973.5</v>
      </c>
      <c r="J18">
        <f>STDEV(H18:H23)</f>
        <v>293.639745266202</v>
      </c>
      <c r="K18">
        <f>J18/SQRT(6)</f>
        <v>119.8779240171712</v>
      </c>
      <c r="O18" s="1" t="s">
        <v>2</v>
      </c>
      <c r="P18" t="s">
        <v>3</v>
      </c>
      <c r="Q18" s="1">
        <f t="shared" ref="Q18:Q49" si="0">H18-D18</f>
        <v>1350</v>
      </c>
      <c r="R18">
        <f>AVERAGE(Q18:Q23)</f>
        <v>1713.1666666666667</v>
      </c>
      <c r="S18" s="1"/>
      <c r="T18" s="1"/>
      <c r="U18" s="1"/>
    </row>
    <row r="19" spans="2:35" x14ac:dyDescent="0.2">
      <c r="B19" s="1"/>
      <c r="D19">
        <v>167</v>
      </c>
      <c r="H19">
        <v>2222</v>
      </c>
      <c r="O19" s="1"/>
      <c r="Q19" s="1">
        <f t="shared" si="0"/>
        <v>2055</v>
      </c>
      <c r="S19" s="1"/>
      <c r="T19" s="1" t="s">
        <v>4</v>
      </c>
      <c r="U19" s="1" t="s">
        <v>5</v>
      </c>
      <c r="Z19" t="s">
        <v>18</v>
      </c>
      <c r="AB19" t="s">
        <v>0</v>
      </c>
      <c r="AF19" t="s">
        <v>1</v>
      </c>
    </row>
    <row r="20" spans="2:35" x14ac:dyDescent="0.2">
      <c r="B20" s="1"/>
      <c r="D20">
        <v>320</v>
      </c>
      <c r="H20">
        <v>1763</v>
      </c>
      <c r="O20" s="1"/>
      <c r="Q20" s="1">
        <f t="shared" si="0"/>
        <v>1443</v>
      </c>
      <c r="S20" s="1"/>
      <c r="T20" s="1">
        <f>1-T21</f>
        <v>0.55949022278431748</v>
      </c>
      <c r="U20" s="1">
        <f>1-U21</f>
        <v>0.65949995135713602</v>
      </c>
      <c r="AB20" t="s">
        <v>8</v>
      </c>
      <c r="AC20" t="s">
        <v>9</v>
      </c>
      <c r="AD20" t="s">
        <v>10</v>
      </c>
      <c r="AF20" t="s">
        <v>8</v>
      </c>
      <c r="AG20" t="s">
        <v>9</v>
      </c>
      <c r="AH20" t="s">
        <v>10</v>
      </c>
      <c r="AI20" t="s">
        <v>11</v>
      </c>
    </row>
    <row r="21" spans="2:35" x14ac:dyDescent="0.2">
      <c r="D21">
        <v>372</v>
      </c>
      <c r="H21">
        <v>1820</v>
      </c>
      <c r="Q21" s="1">
        <f t="shared" si="0"/>
        <v>1448</v>
      </c>
      <c r="S21" s="1"/>
      <c r="T21" s="1">
        <f>AVERAGE(S24:S29)</f>
        <v>0.44050977721568252</v>
      </c>
      <c r="U21" s="1">
        <f>AVERAGE(S30:S35)</f>
        <v>0.34050004864286404</v>
      </c>
      <c r="Z21" s="1" t="s">
        <v>2</v>
      </c>
      <c r="AA21" t="s">
        <v>3</v>
      </c>
      <c r="AB21">
        <v>260.33333333333331</v>
      </c>
      <c r="AC21">
        <v>79.871563567183671</v>
      </c>
      <c r="AD21">
        <v>32.607429282978501</v>
      </c>
      <c r="AF21">
        <v>1973.5</v>
      </c>
      <c r="AG21">
        <v>293.639745266202</v>
      </c>
      <c r="AH21">
        <v>119.8779240171712</v>
      </c>
    </row>
    <row r="22" spans="2:35" x14ac:dyDescent="0.2">
      <c r="D22">
        <v>176</v>
      </c>
      <c r="H22">
        <v>2387</v>
      </c>
      <c r="Q22" s="1">
        <f t="shared" si="0"/>
        <v>2211</v>
      </c>
      <c r="S22" s="1"/>
      <c r="AA22" t="s">
        <v>4</v>
      </c>
      <c r="AB22">
        <v>347.33333333333331</v>
      </c>
      <c r="AC22">
        <v>87.048645403973254</v>
      </c>
      <c r="AD22">
        <v>35.537460673367093</v>
      </c>
      <c r="AF22">
        <v>1102</v>
      </c>
      <c r="AG22">
        <v>67.210118285865263</v>
      </c>
      <c r="AH22">
        <v>27.438415892078517</v>
      </c>
    </row>
    <row r="23" spans="2:35" x14ac:dyDescent="0.2">
      <c r="D23">
        <v>260</v>
      </c>
      <c r="H23">
        <v>2032</v>
      </c>
      <c r="Q23" s="1">
        <f t="shared" si="0"/>
        <v>1772</v>
      </c>
      <c r="S23" s="1"/>
      <c r="U23" t="s">
        <v>8</v>
      </c>
      <c r="V23" t="s">
        <v>9</v>
      </c>
      <c r="W23" t="s">
        <v>10</v>
      </c>
      <c r="X23" t="s">
        <v>14</v>
      </c>
      <c r="AA23" t="s">
        <v>5</v>
      </c>
      <c r="AB23">
        <v>412.5</v>
      </c>
      <c r="AC23">
        <v>53.421905619324363</v>
      </c>
      <c r="AD23">
        <v>21.809401642411011</v>
      </c>
      <c r="AF23">
        <v>995.83333333333337</v>
      </c>
      <c r="AG23">
        <v>216.96213187251504</v>
      </c>
      <c r="AH23">
        <v>88.574419432349487</v>
      </c>
    </row>
    <row r="24" spans="2:35" x14ac:dyDescent="0.2">
      <c r="C24" t="s">
        <v>4</v>
      </c>
      <c r="D24">
        <v>200</v>
      </c>
      <c r="E24">
        <f>AVERAGE(D24:D29)</f>
        <v>347.33333333333331</v>
      </c>
      <c r="F24">
        <f>STDEV(D24:D29)</f>
        <v>87.048645403973254</v>
      </c>
      <c r="G24">
        <f>F24/SQRT(6)</f>
        <v>35.537460673367093</v>
      </c>
      <c r="H24">
        <v>1104</v>
      </c>
      <c r="I24">
        <f>AVERAGE(H24:H29)</f>
        <v>1102</v>
      </c>
      <c r="J24">
        <f>STDEV(H24:H29)</f>
        <v>67.210118285865263</v>
      </c>
      <c r="K24">
        <f>J24/SQRT(6)</f>
        <v>27.438415892078517</v>
      </c>
      <c r="P24" t="s">
        <v>4</v>
      </c>
      <c r="Q24" s="1">
        <f t="shared" si="0"/>
        <v>904</v>
      </c>
      <c r="R24">
        <f>AVERAGE(Q24:Q29)</f>
        <v>754.66666666666663</v>
      </c>
      <c r="S24" s="1">
        <f t="shared" ref="S24:S35" si="1">Q24/$R$18</f>
        <v>0.52767778966825563</v>
      </c>
      <c r="T24">
        <f t="shared" ref="T24:T29" si="2">100*(S24-$T$21)/$T$20</f>
        <v>15.579899147974251</v>
      </c>
      <c r="U24" s="1">
        <f>AVERAGE(T24:T29)</f>
        <v>-1.2730557349035129E-14</v>
      </c>
      <c r="V24">
        <f>STDEV(T24:T29)</f>
        <v>8.9882710307242508</v>
      </c>
      <c r="W24">
        <f>V24/SQRT(6)</f>
        <v>3.6694462825190395</v>
      </c>
      <c r="Z24" s="1" t="s">
        <v>6</v>
      </c>
      <c r="AA24" t="s">
        <v>3</v>
      </c>
      <c r="AB24">
        <v>277.5</v>
      </c>
      <c r="AC24">
        <v>99.37555031294167</v>
      </c>
      <c r="AD24">
        <v>40.56989852916405</v>
      </c>
      <c r="AF24">
        <v>2093.8333333333335</v>
      </c>
      <c r="AG24">
        <v>220.42814399859802</v>
      </c>
      <c r="AH24">
        <v>89.989412957549874</v>
      </c>
      <c r="AI24">
        <v>0.44076480872128765</v>
      </c>
    </row>
    <row r="25" spans="2:35" x14ac:dyDescent="0.2">
      <c r="D25">
        <v>432</v>
      </c>
      <c r="H25">
        <v>1188</v>
      </c>
      <c r="Q25" s="1">
        <f t="shared" si="0"/>
        <v>756</v>
      </c>
      <c r="S25" s="1">
        <f t="shared" si="1"/>
        <v>0.44128806304115187</v>
      </c>
      <c r="T25">
        <f t="shared" si="2"/>
        <v>0.13910624239261765</v>
      </c>
      <c r="AA25" t="s">
        <v>4</v>
      </c>
      <c r="AB25">
        <v>230.33333333333334</v>
      </c>
      <c r="AC25">
        <v>51.437988555800494</v>
      </c>
      <c r="AD25">
        <v>20.999470892805302</v>
      </c>
      <c r="AF25">
        <v>1419</v>
      </c>
      <c r="AG25">
        <v>102.1038686828271</v>
      </c>
      <c r="AH25">
        <v>41.683729839510924</v>
      </c>
      <c r="AI25">
        <v>8.328094823426715E-5</v>
      </c>
    </row>
    <row r="26" spans="2:35" x14ac:dyDescent="0.2">
      <c r="D26">
        <v>305</v>
      </c>
      <c r="H26">
        <v>1024</v>
      </c>
      <c r="Q26" s="1">
        <f t="shared" si="0"/>
        <v>719</v>
      </c>
      <c r="S26" s="1">
        <f t="shared" si="1"/>
        <v>0.4196906313843759</v>
      </c>
      <c r="T26">
        <f t="shared" si="2"/>
        <v>-3.7210919840027952</v>
      </c>
      <c r="AA26" t="s">
        <v>5</v>
      </c>
      <c r="AB26">
        <v>290.5</v>
      </c>
      <c r="AC26">
        <v>70.602407890949436</v>
      </c>
      <c r="AD26">
        <v>28.823312324112461</v>
      </c>
      <c r="AF26">
        <v>1400</v>
      </c>
      <c r="AG26">
        <v>112.35301509082879</v>
      </c>
      <c r="AH26">
        <v>45.867926339291458</v>
      </c>
      <c r="AI26">
        <v>2.3163001459434885E-3</v>
      </c>
    </row>
    <row r="27" spans="2:35" x14ac:dyDescent="0.2">
      <c r="D27">
        <v>334</v>
      </c>
      <c r="H27">
        <v>1067</v>
      </c>
      <c r="Q27" s="1">
        <f t="shared" si="0"/>
        <v>733</v>
      </c>
      <c r="S27" s="1">
        <f t="shared" si="1"/>
        <v>0.42786263255180462</v>
      </c>
      <c r="T27">
        <f t="shared" si="2"/>
        <v>-2.2604764388802105</v>
      </c>
      <c r="Z27" t="s">
        <v>7</v>
      </c>
      <c r="AA27" t="s">
        <v>3</v>
      </c>
      <c r="AB27">
        <v>323.66666666666669</v>
      </c>
      <c r="AC27">
        <v>178.52693540938486</v>
      </c>
      <c r="AD27">
        <v>72.883316182633862</v>
      </c>
      <c r="AF27">
        <v>2203.8333333333335</v>
      </c>
      <c r="AG27">
        <v>333.23710277618608</v>
      </c>
      <c r="AH27">
        <v>136.0434775275086</v>
      </c>
      <c r="AI27">
        <v>0.23274280181489693</v>
      </c>
    </row>
    <row r="28" spans="2:35" x14ac:dyDescent="0.2">
      <c r="D28">
        <v>402</v>
      </c>
      <c r="H28">
        <v>1176</v>
      </c>
      <c r="Q28" s="1">
        <f t="shared" si="0"/>
        <v>774</v>
      </c>
      <c r="S28" s="1">
        <f t="shared" si="1"/>
        <v>0.4517949216849888</v>
      </c>
      <c r="T28">
        <f t="shared" si="2"/>
        <v>2.0170405146930852</v>
      </c>
      <c r="AA28" t="s">
        <v>4</v>
      </c>
      <c r="AB28">
        <v>186.16666666666666</v>
      </c>
      <c r="AC28">
        <v>85.637413941960375</v>
      </c>
      <c r="AD28">
        <v>34.961327841551515</v>
      </c>
      <c r="AF28">
        <v>1565.6666666666667</v>
      </c>
      <c r="AG28">
        <v>51.577772990568981</v>
      </c>
      <c r="AH28">
        <v>21.056537649332995</v>
      </c>
      <c r="AI28">
        <v>1.0240484061456968E-7</v>
      </c>
    </row>
    <row r="29" spans="2:35" x14ac:dyDescent="0.2">
      <c r="D29">
        <v>411</v>
      </c>
      <c r="H29">
        <v>1053</v>
      </c>
      <c r="Q29" s="1">
        <f t="shared" si="0"/>
        <v>642</v>
      </c>
      <c r="S29" s="1">
        <f t="shared" si="1"/>
        <v>0.37474462496351785</v>
      </c>
      <c r="T29">
        <f t="shared" si="2"/>
        <v>-11.754477482177025</v>
      </c>
      <c r="AA29" t="s">
        <v>5</v>
      </c>
      <c r="AB29">
        <v>384.16666666666669</v>
      </c>
      <c r="AC29">
        <v>212.68325431652269</v>
      </c>
      <c r="AD29">
        <v>86.82757498501141</v>
      </c>
      <c r="AF29">
        <v>1737.5</v>
      </c>
      <c r="AG29">
        <v>90.427318880966496</v>
      </c>
      <c r="AH29">
        <v>36.916798344385178</v>
      </c>
      <c r="AI29">
        <v>1.5904547245819839E-5</v>
      </c>
    </row>
    <row r="30" spans="2:35" x14ac:dyDescent="0.2">
      <c r="C30" t="s">
        <v>5</v>
      </c>
      <c r="D30">
        <v>378</v>
      </c>
      <c r="E30">
        <f>AVERAGE(D30:D35)</f>
        <v>412.5</v>
      </c>
      <c r="F30">
        <f>STDEV(D30:D35)</f>
        <v>53.421905619324363</v>
      </c>
      <c r="G30">
        <f>F30/SQRT(6)</f>
        <v>21.809401642411011</v>
      </c>
      <c r="H30">
        <v>773</v>
      </c>
      <c r="I30">
        <f>AVERAGE(H30:H35)</f>
        <v>995.83333333333337</v>
      </c>
      <c r="J30">
        <f>STDEV(H30:H35)</f>
        <v>216.96213187251504</v>
      </c>
      <c r="K30">
        <f>J30/SQRT(6)</f>
        <v>88.574419432349487</v>
      </c>
      <c r="P30" t="s">
        <v>5</v>
      </c>
      <c r="Q30" s="1">
        <f t="shared" si="0"/>
        <v>395</v>
      </c>
      <c r="R30">
        <f>AVERAGE(Q30:Q35)</f>
        <v>583.33333333333337</v>
      </c>
      <c r="S30" s="1">
        <f t="shared" si="1"/>
        <v>0.23056717579531083</v>
      </c>
      <c r="T30">
        <f t="shared" ref="T30:T35" si="3">100*(S30-$U$21)/$U$20</f>
        <v>-16.669125239710858</v>
      </c>
      <c r="U30" s="1">
        <f>AVERAGE(T30:T35)</f>
        <v>5.9211894646675018E-15</v>
      </c>
      <c r="V30">
        <f>STDEV(T30:T35)</f>
        <v>18.233436486020857</v>
      </c>
      <c r="W30">
        <f>V30/SQRT(6)</f>
        <v>7.4437692746994415</v>
      </c>
    </row>
    <row r="31" spans="2:35" x14ac:dyDescent="0.2">
      <c r="D31">
        <v>343</v>
      </c>
      <c r="H31">
        <v>789</v>
      </c>
      <c r="Q31" s="1">
        <f t="shared" si="0"/>
        <v>446</v>
      </c>
      <c r="S31" s="1">
        <f t="shared" si="1"/>
        <v>0.26033660861951552</v>
      </c>
      <c r="T31">
        <f t="shared" si="3"/>
        <v>-12.155185130550219</v>
      </c>
    </row>
    <row r="32" spans="2:35" x14ac:dyDescent="0.2">
      <c r="D32">
        <v>478</v>
      </c>
      <c r="H32">
        <v>834</v>
      </c>
      <c r="Q32" s="1">
        <f t="shared" si="0"/>
        <v>356</v>
      </c>
      <c r="S32" s="1">
        <f t="shared" si="1"/>
        <v>0.20780231540033076</v>
      </c>
      <c r="T32">
        <f t="shared" si="3"/>
        <v>-20.120961793774885</v>
      </c>
      <c r="Z32" t="s">
        <v>19</v>
      </c>
    </row>
    <row r="33" spans="2:31" x14ac:dyDescent="0.2">
      <c r="D33">
        <v>465</v>
      </c>
      <c r="H33">
        <v>1185</v>
      </c>
      <c r="Q33" s="1">
        <f t="shared" si="0"/>
        <v>720</v>
      </c>
      <c r="S33" s="1">
        <f t="shared" si="1"/>
        <v>0.42027434575347794</v>
      </c>
      <c r="T33">
        <f t="shared" si="3"/>
        <v>12.096179377489307</v>
      </c>
      <c r="AB33" t="s">
        <v>8</v>
      </c>
      <c r="AC33" t="s">
        <v>9</v>
      </c>
      <c r="AD33" t="s">
        <v>10</v>
      </c>
      <c r="AE33" t="s">
        <v>11</v>
      </c>
    </row>
    <row r="34" spans="2:31" x14ac:dyDescent="0.2">
      <c r="D34">
        <v>429</v>
      </c>
      <c r="H34">
        <v>1200</v>
      </c>
      <c r="Q34" s="1">
        <f t="shared" si="0"/>
        <v>771</v>
      </c>
      <c r="S34" s="1">
        <f t="shared" si="1"/>
        <v>0.45004377857768263</v>
      </c>
      <c r="T34">
        <f t="shared" si="3"/>
        <v>16.61011948664995</v>
      </c>
      <c r="Z34" s="1" t="s">
        <v>2</v>
      </c>
      <c r="AA34" t="s">
        <v>4</v>
      </c>
      <c r="AB34">
        <v>-1.2730557349035129E-14</v>
      </c>
      <c r="AC34">
        <v>8.9882710307242508</v>
      </c>
      <c r="AD34">
        <v>3.6694462825190395</v>
      </c>
    </row>
    <row r="35" spans="2:31" x14ac:dyDescent="0.2">
      <c r="D35">
        <v>382</v>
      </c>
      <c r="H35">
        <v>1194</v>
      </c>
      <c r="Q35" s="1">
        <f t="shared" si="0"/>
        <v>812</v>
      </c>
      <c r="S35" s="1">
        <f t="shared" si="1"/>
        <v>0.47397606771086681</v>
      </c>
      <c r="T35">
        <f t="shared" si="3"/>
        <v>20.238973299896742</v>
      </c>
      <c r="Y35" s="1"/>
      <c r="AA35" t="s">
        <v>5</v>
      </c>
      <c r="AB35">
        <v>5.9211894646675018E-15</v>
      </c>
      <c r="AC35">
        <v>18.233436486020857</v>
      </c>
      <c r="AD35">
        <v>7.4437692746994415</v>
      </c>
    </row>
    <row r="36" spans="2:31" x14ac:dyDescent="0.2">
      <c r="B36" s="1" t="s">
        <v>6</v>
      </c>
      <c r="C36" t="s">
        <v>3</v>
      </c>
      <c r="D36">
        <v>212</v>
      </c>
      <c r="E36">
        <f>AVERAGE(D36:D41)</f>
        <v>277.5</v>
      </c>
      <c r="F36">
        <f>STDEV(D36:D41)</f>
        <v>99.37555031294167</v>
      </c>
      <c r="G36">
        <f>F36/SQRT(6)</f>
        <v>40.56989852916405</v>
      </c>
      <c r="H36">
        <v>2096</v>
      </c>
      <c r="I36">
        <f>AVERAGE(H36:H41)</f>
        <v>2093.8333333333335</v>
      </c>
      <c r="J36">
        <f>STDEV(H36:H41)</f>
        <v>220.42814399859802</v>
      </c>
      <c r="K36">
        <f>J36/SQRT(6)</f>
        <v>89.989412957549874</v>
      </c>
      <c r="L36">
        <f>TTEST(H18:H23,H36:H41,2,2)</f>
        <v>0.44076480872128765</v>
      </c>
      <c r="O36" s="1" t="s">
        <v>6</v>
      </c>
      <c r="P36" t="s">
        <v>3</v>
      </c>
      <c r="Q36" s="1">
        <f t="shared" si="0"/>
        <v>1884</v>
      </c>
      <c r="R36">
        <f>AVERAGE(Q36:Q41)</f>
        <v>1816.3333333333333</v>
      </c>
      <c r="Z36" s="1" t="s">
        <v>6</v>
      </c>
      <c r="AA36" t="s">
        <v>4</v>
      </c>
      <c r="AB36">
        <v>45.279081898800193</v>
      </c>
      <c r="AC36">
        <v>10.105376784429854</v>
      </c>
      <c r="AD36">
        <v>4.1255027967366971</v>
      </c>
      <c r="AE36">
        <v>9.4703001329785363E-6</v>
      </c>
    </row>
    <row r="37" spans="2:31" x14ac:dyDescent="0.2">
      <c r="B37" s="1"/>
      <c r="D37">
        <v>135</v>
      </c>
      <c r="H37">
        <v>2323</v>
      </c>
      <c r="O37" s="1"/>
      <c r="Q37" s="1">
        <f t="shared" si="0"/>
        <v>2188</v>
      </c>
      <c r="AA37" t="s">
        <v>5</v>
      </c>
      <c r="AB37">
        <v>46.570290603333824</v>
      </c>
      <c r="AC37">
        <v>12.241962565356628</v>
      </c>
      <c r="AD37">
        <v>4.9977602892294506</v>
      </c>
      <c r="AE37">
        <v>4.046997344558418E-4</v>
      </c>
    </row>
    <row r="38" spans="2:31" x14ac:dyDescent="0.2">
      <c r="B38" s="1"/>
      <c r="D38">
        <v>270</v>
      </c>
      <c r="H38">
        <v>1872</v>
      </c>
      <c r="O38" s="1"/>
      <c r="Q38" s="1">
        <f t="shared" si="0"/>
        <v>1602</v>
      </c>
      <c r="Z38" t="s">
        <v>7</v>
      </c>
      <c r="AA38" t="s">
        <v>4</v>
      </c>
      <c r="AB38">
        <v>65.188662841244991</v>
      </c>
      <c r="AC38">
        <v>6.5615822514042623</v>
      </c>
      <c r="AD38">
        <v>2.6787547368738158</v>
      </c>
      <c r="AE38">
        <v>5.3524653986376494E-8</v>
      </c>
    </row>
    <row r="39" spans="2:31" x14ac:dyDescent="0.2">
      <c r="D39">
        <v>289</v>
      </c>
      <c r="H39">
        <v>1800</v>
      </c>
      <c r="Q39" s="1">
        <f t="shared" si="0"/>
        <v>1511</v>
      </c>
      <c r="AA39" t="s">
        <v>5</v>
      </c>
      <c r="AB39">
        <v>68.151644785366557</v>
      </c>
      <c r="AC39">
        <v>16.621502753140344</v>
      </c>
      <c r="AD39">
        <v>6.7857000839099388</v>
      </c>
      <c r="AE39">
        <v>4.9428493696406837E-5</v>
      </c>
    </row>
    <row r="40" spans="2:31" x14ac:dyDescent="0.2">
      <c r="D40">
        <v>423</v>
      </c>
      <c r="H40">
        <v>2151</v>
      </c>
      <c r="Q40" s="1">
        <f t="shared" si="0"/>
        <v>1728</v>
      </c>
    </row>
    <row r="41" spans="2:31" x14ac:dyDescent="0.2">
      <c r="D41">
        <v>336</v>
      </c>
      <c r="H41">
        <v>2321</v>
      </c>
      <c r="Q41" s="1">
        <f t="shared" si="0"/>
        <v>1985</v>
      </c>
    </row>
    <row r="42" spans="2:31" x14ac:dyDescent="0.2">
      <c r="C42" t="s">
        <v>4</v>
      </c>
      <c r="D42">
        <v>212</v>
      </c>
      <c r="E42">
        <f>AVERAGE(D42:D47)</f>
        <v>230.33333333333334</v>
      </c>
      <c r="F42">
        <f>STDEV(D42:D47)</f>
        <v>51.437988555800494</v>
      </c>
      <c r="G42">
        <f>F42/SQRT(6)</f>
        <v>20.999470892805302</v>
      </c>
      <c r="H42">
        <v>1233</v>
      </c>
      <c r="I42">
        <f>AVERAGE(H42:H47)</f>
        <v>1419</v>
      </c>
      <c r="J42">
        <f>STDEV(H42:H47)</f>
        <v>102.1038686828271</v>
      </c>
      <c r="K42">
        <f>J42/SQRT(6)</f>
        <v>41.683729839510924</v>
      </c>
      <c r="L42">
        <f>TTEST(H24:H29,H42:H47,2,2)</f>
        <v>8.328094823426715E-5</v>
      </c>
      <c r="P42" t="s">
        <v>4</v>
      </c>
      <c r="Q42" s="1">
        <f t="shared" si="0"/>
        <v>1021</v>
      </c>
      <c r="R42">
        <f>AVERAGE(Q42:Q47)</f>
        <v>1188.6666666666667</v>
      </c>
      <c r="S42" s="1">
        <f t="shared" ref="S42:S53" si="4">Q42/$R$18</f>
        <v>0.59597237085319577</v>
      </c>
      <c r="T42">
        <f t="shared" ref="T42:T47" si="5">100*(S42-$T$21)/$T$20</f>
        <v>27.786471917927297</v>
      </c>
      <c r="U42" s="1">
        <f>AVERAGE(T42:T47)</f>
        <v>45.279081898800193</v>
      </c>
      <c r="V42">
        <f>STDEV(T42:T47)</f>
        <v>10.105376784429854</v>
      </c>
      <c r="W42">
        <f>V42/SQRT(6)</f>
        <v>4.1255027967366971</v>
      </c>
      <c r="X42">
        <f>TTEST(T24:T29,T42:T47,2,2)</f>
        <v>9.4703001329785363E-6</v>
      </c>
    </row>
    <row r="43" spans="2:31" x14ac:dyDescent="0.2">
      <c r="D43">
        <v>278</v>
      </c>
      <c r="H43">
        <v>1547</v>
      </c>
      <c r="Q43" s="1">
        <f t="shared" si="0"/>
        <v>1269</v>
      </c>
      <c r="S43" s="1">
        <f t="shared" si="4"/>
        <v>0.74073353439050493</v>
      </c>
      <c r="T43">
        <f t="shared" si="5"/>
        <v>53.660233002956005</v>
      </c>
    </row>
    <row r="44" spans="2:31" x14ac:dyDescent="0.2">
      <c r="D44">
        <v>309</v>
      </c>
      <c r="H44">
        <v>1432</v>
      </c>
      <c r="Q44" s="1">
        <f t="shared" si="0"/>
        <v>1123</v>
      </c>
      <c r="S44" s="1">
        <f t="shared" si="4"/>
        <v>0.65551123650160514</v>
      </c>
      <c r="T44">
        <f t="shared" si="5"/>
        <v>38.428099460963288</v>
      </c>
    </row>
    <row r="45" spans="2:31" x14ac:dyDescent="0.2">
      <c r="D45">
        <v>178</v>
      </c>
      <c r="H45">
        <v>1420</v>
      </c>
      <c r="Q45" s="1">
        <f t="shared" si="0"/>
        <v>1242</v>
      </c>
      <c r="S45" s="1">
        <f t="shared" si="4"/>
        <v>0.72497324642474947</v>
      </c>
      <c r="T45">
        <f t="shared" si="5"/>
        <v>50.843331594505294</v>
      </c>
    </row>
    <row r="46" spans="2:31" x14ac:dyDescent="0.2">
      <c r="D46">
        <v>194</v>
      </c>
      <c r="H46">
        <v>1443</v>
      </c>
      <c r="Q46" s="1">
        <f t="shared" si="0"/>
        <v>1249</v>
      </c>
      <c r="S46" s="1">
        <f t="shared" si="4"/>
        <v>0.72905924700846381</v>
      </c>
      <c r="T46">
        <f t="shared" si="5"/>
        <v>51.573639367066583</v>
      </c>
    </row>
    <row r="47" spans="2:31" x14ac:dyDescent="0.2">
      <c r="D47">
        <v>211</v>
      </c>
      <c r="H47">
        <v>1439</v>
      </c>
      <c r="Q47" s="1">
        <f t="shared" si="0"/>
        <v>1228</v>
      </c>
      <c r="S47" s="1">
        <f t="shared" si="4"/>
        <v>0.7168012452573207</v>
      </c>
      <c r="T47">
        <f t="shared" si="5"/>
        <v>49.382716049382701</v>
      </c>
    </row>
    <row r="48" spans="2:31" x14ac:dyDescent="0.2">
      <c r="C48" t="s">
        <v>5</v>
      </c>
      <c r="D48">
        <v>254</v>
      </c>
      <c r="E48">
        <f>AVERAGE(D48:D53)</f>
        <v>290.5</v>
      </c>
      <c r="F48">
        <f>STDEV(D48:D53)</f>
        <v>70.602407890949436</v>
      </c>
      <c r="G48">
        <f>F48/SQRT(6)</f>
        <v>28.823312324112461</v>
      </c>
      <c r="H48">
        <v>1555</v>
      </c>
      <c r="I48">
        <f>AVERAGE(H48:H53)</f>
        <v>1400</v>
      </c>
      <c r="J48">
        <f>STDEV(H48:H53)</f>
        <v>112.35301509082879</v>
      </c>
      <c r="K48">
        <f>J48/SQRT(6)</f>
        <v>45.867926339291458</v>
      </c>
      <c r="L48">
        <f>TTEST(H30:H35,H48:H53,2,2)</f>
        <v>2.3163001459434885E-3</v>
      </c>
      <c r="P48" t="s">
        <v>5</v>
      </c>
      <c r="Q48" s="1">
        <f t="shared" si="0"/>
        <v>1301</v>
      </c>
      <c r="R48">
        <f>AVERAGE(Q48:Q53)</f>
        <v>1109.5</v>
      </c>
      <c r="S48" s="1">
        <f t="shared" si="4"/>
        <v>0.75941239420177054</v>
      </c>
      <c r="T48">
        <f t="shared" ref="T48:T53" si="6">100*(S48-$U$21)/$U$20</f>
        <v>63.519693170084068</v>
      </c>
      <c r="U48" s="1">
        <f>AVERAGE(T48:T53)</f>
        <v>46.570290603333824</v>
      </c>
      <c r="V48">
        <f>STDEV(T48:T53)</f>
        <v>12.241962565356628</v>
      </c>
      <c r="W48">
        <f>V48/SQRT(6)</f>
        <v>4.9977602892294506</v>
      </c>
      <c r="X48">
        <f>TTEST(T30:T35,T48:T53,2,2)</f>
        <v>4.046997344558418E-4</v>
      </c>
    </row>
    <row r="49" spans="2:24" x14ac:dyDescent="0.2">
      <c r="D49">
        <v>343</v>
      </c>
      <c r="H49">
        <v>1303</v>
      </c>
      <c r="Q49" s="1">
        <f t="shared" si="0"/>
        <v>960</v>
      </c>
      <c r="S49" s="1">
        <f t="shared" si="4"/>
        <v>0.56036579433797062</v>
      </c>
      <c r="T49">
        <f t="shared" si="6"/>
        <v>33.338250479421745</v>
      </c>
    </row>
    <row r="50" spans="2:24" x14ac:dyDescent="0.2">
      <c r="D50">
        <v>333</v>
      </c>
      <c r="H50">
        <v>1530</v>
      </c>
      <c r="Q50" s="1">
        <f t="shared" ref="Q50:Q71" si="7">H50-D50</f>
        <v>1197</v>
      </c>
      <c r="S50" s="1">
        <f t="shared" si="4"/>
        <v>0.69870609981515708</v>
      </c>
      <c r="T50">
        <f t="shared" si="6"/>
        <v>54.31479569258002</v>
      </c>
    </row>
    <row r="51" spans="2:24" x14ac:dyDescent="0.2">
      <c r="D51">
        <v>379</v>
      </c>
      <c r="H51">
        <v>1327</v>
      </c>
      <c r="Q51" s="1">
        <f t="shared" si="7"/>
        <v>948</v>
      </c>
      <c r="S51" s="1">
        <f t="shared" si="4"/>
        <v>0.55336122190874593</v>
      </c>
      <c r="T51">
        <f t="shared" si="6"/>
        <v>32.276146924325118</v>
      </c>
    </row>
    <row r="52" spans="2:24" x14ac:dyDescent="0.2">
      <c r="D52">
        <v>231</v>
      </c>
      <c r="H52">
        <v>1322</v>
      </c>
      <c r="Q52" s="1">
        <f t="shared" si="7"/>
        <v>1091</v>
      </c>
      <c r="S52" s="1">
        <f t="shared" si="4"/>
        <v>0.63683237669033954</v>
      </c>
      <c r="T52">
        <f t="shared" si="6"/>
        <v>44.932880955893204</v>
      </c>
    </row>
    <row r="53" spans="2:24" x14ac:dyDescent="0.2">
      <c r="D53">
        <v>203</v>
      </c>
      <c r="H53">
        <v>1363</v>
      </c>
      <c r="Q53" s="1">
        <f t="shared" si="7"/>
        <v>1160</v>
      </c>
      <c r="S53" s="1">
        <f t="shared" si="4"/>
        <v>0.67710866815838111</v>
      </c>
      <c r="T53">
        <f t="shared" si="6"/>
        <v>51.039976397698773</v>
      </c>
    </row>
    <row r="54" spans="2:24" x14ac:dyDescent="0.2">
      <c r="B54" s="1" t="s">
        <v>7</v>
      </c>
      <c r="C54" t="s">
        <v>3</v>
      </c>
      <c r="D54">
        <v>121</v>
      </c>
      <c r="E54">
        <f>AVERAGE(D54:D59)</f>
        <v>323.66666666666669</v>
      </c>
      <c r="F54">
        <f>STDEV(D54:D59)</f>
        <v>178.52693540938486</v>
      </c>
      <c r="G54">
        <f>F54/SQRT(6)</f>
        <v>72.883316182633862</v>
      </c>
      <c r="H54">
        <v>2543</v>
      </c>
      <c r="I54">
        <f>AVERAGE(H54:H59)</f>
        <v>2203.8333333333335</v>
      </c>
      <c r="J54">
        <f>STDEV(H54:H59)</f>
        <v>333.23710277618608</v>
      </c>
      <c r="K54">
        <f>J54/SQRT(6)</f>
        <v>136.0434775275086</v>
      </c>
      <c r="L54">
        <f>TTEST(H18:H23,H54:H59,2,2)</f>
        <v>0.23274280181489693</v>
      </c>
      <c r="O54" s="1" t="s">
        <v>7</v>
      </c>
      <c r="P54" t="s">
        <v>3</v>
      </c>
      <c r="Q54" s="1">
        <f t="shared" si="7"/>
        <v>2422</v>
      </c>
      <c r="R54">
        <f>AVERAGE(Q54:Q59)</f>
        <v>1880.1666666666667</v>
      </c>
    </row>
    <row r="55" spans="2:24" x14ac:dyDescent="0.2">
      <c r="D55">
        <v>453</v>
      </c>
      <c r="H55">
        <v>1894</v>
      </c>
      <c r="J55" s="1"/>
      <c r="K55" s="1"/>
      <c r="L55" s="1"/>
      <c r="M55" s="1"/>
      <c r="Q55" s="1">
        <f t="shared" si="7"/>
        <v>1441</v>
      </c>
    </row>
    <row r="56" spans="2:24" x14ac:dyDescent="0.2">
      <c r="D56">
        <v>90</v>
      </c>
      <c r="H56">
        <v>2533</v>
      </c>
      <c r="J56" s="1"/>
      <c r="K56" s="1"/>
      <c r="L56" s="1"/>
      <c r="M56" s="1"/>
      <c r="Q56" s="1">
        <f t="shared" si="7"/>
        <v>2443</v>
      </c>
    </row>
    <row r="57" spans="2:24" x14ac:dyDescent="0.2">
      <c r="D57">
        <v>335</v>
      </c>
      <c r="H57">
        <v>1834</v>
      </c>
      <c r="J57" s="1"/>
      <c r="K57" s="1"/>
      <c r="M57" s="1"/>
      <c r="Q57" s="1">
        <f t="shared" si="7"/>
        <v>1499</v>
      </c>
    </row>
    <row r="58" spans="2:24" x14ac:dyDescent="0.2">
      <c r="D58">
        <v>432</v>
      </c>
      <c r="H58">
        <v>2432</v>
      </c>
      <c r="Q58" s="1">
        <f t="shared" si="7"/>
        <v>2000</v>
      </c>
    </row>
    <row r="59" spans="2:24" x14ac:dyDescent="0.2">
      <c r="D59">
        <v>511</v>
      </c>
      <c r="H59">
        <v>1987</v>
      </c>
      <c r="Q59" s="1">
        <f t="shared" si="7"/>
        <v>1476</v>
      </c>
    </row>
    <row r="60" spans="2:24" x14ac:dyDescent="0.2">
      <c r="C60" t="s">
        <v>4</v>
      </c>
      <c r="D60">
        <v>111</v>
      </c>
      <c r="E60">
        <f>AVERAGE(D60:D65)</f>
        <v>186.16666666666666</v>
      </c>
      <c r="F60">
        <f>STDEV(D60:D65)</f>
        <v>85.637413941960375</v>
      </c>
      <c r="G60">
        <f>F60/SQRT(6)</f>
        <v>34.961327841551515</v>
      </c>
      <c r="H60">
        <v>1532</v>
      </c>
      <c r="I60">
        <f>AVERAGE(H60:H65)</f>
        <v>1565.6666666666667</v>
      </c>
      <c r="J60">
        <f>STDEV(H60:H65)</f>
        <v>51.577772990568981</v>
      </c>
      <c r="K60">
        <f>J60/SQRT(6)</f>
        <v>21.056537649332995</v>
      </c>
      <c r="L60">
        <f>TTEST(H24:H29,H60:H65,2,2)</f>
        <v>1.0240484061456968E-7</v>
      </c>
      <c r="P60" t="s">
        <v>4</v>
      </c>
      <c r="Q60" s="1">
        <f t="shared" si="7"/>
        <v>1421</v>
      </c>
      <c r="R60">
        <f>AVERAGE(Q60:Q65)</f>
        <v>1379.5</v>
      </c>
      <c r="S60" s="1">
        <f t="shared" ref="S60:S71" si="8">Q60/$R$18</f>
        <v>0.82945811849401685</v>
      </c>
      <c r="T60">
        <f t="shared" ref="T60:T65" si="9">100*(S60-$T$21)/$T$20</f>
        <v>69.518344635715508</v>
      </c>
      <c r="U60" s="1">
        <f>AVERAGE(T60:T65)</f>
        <v>65.188662841244991</v>
      </c>
      <c r="V60">
        <f>STDEV(T60:T65)</f>
        <v>6.5615822514042623</v>
      </c>
      <c r="W60">
        <f>V60/SQRT(6)</f>
        <v>2.6787547368738158</v>
      </c>
      <c r="X60">
        <f>TTEST(T24:T29,T60:T65,2,2)</f>
        <v>5.3524653986376494E-8</v>
      </c>
    </row>
    <row r="61" spans="2:24" x14ac:dyDescent="0.2">
      <c r="D61">
        <v>165</v>
      </c>
      <c r="H61">
        <v>1529</v>
      </c>
      <c r="Q61" s="1">
        <f t="shared" si="7"/>
        <v>1364</v>
      </c>
      <c r="S61" s="1">
        <f t="shared" si="8"/>
        <v>0.79618639945519987</v>
      </c>
      <c r="T61">
        <f t="shared" si="9"/>
        <v>63.571552773430696</v>
      </c>
    </row>
    <row r="62" spans="2:24" x14ac:dyDescent="0.2">
      <c r="D62">
        <v>343</v>
      </c>
      <c r="H62">
        <v>1652</v>
      </c>
      <c r="Q62" s="1">
        <f t="shared" si="7"/>
        <v>1309</v>
      </c>
      <c r="S62" s="1">
        <f t="shared" si="8"/>
        <v>0.76408210915458696</v>
      </c>
      <c r="T62">
        <f t="shared" si="9"/>
        <v>57.833420274734813</v>
      </c>
    </row>
    <row r="63" spans="2:24" x14ac:dyDescent="0.2">
      <c r="D63">
        <v>222</v>
      </c>
      <c r="H63">
        <v>1540</v>
      </c>
      <c r="Q63" s="1">
        <f t="shared" si="7"/>
        <v>1318</v>
      </c>
      <c r="S63" s="1">
        <f t="shared" si="8"/>
        <v>0.76933553847650549</v>
      </c>
      <c r="T63">
        <f t="shared" si="9"/>
        <v>58.772387410885059</v>
      </c>
    </row>
    <row r="64" spans="2:24" x14ac:dyDescent="0.2">
      <c r="D64">
        <v>143</v>
      </c>
      <c r="H64">
        <v>1534</v>
      </c>
      <c r="Q64" s="1">
        <f t="shared" si="7"/>
        <v>1391</v>
      </c>
      <c r="S64" s="1">
        <f t="shared" si="8"/>
        <v>0.81194668742095533</v>
      </c>
      <c r="T64">
        <f t="shared" si="9"/>
        <v>66.3884541818814</v>
      </c>
    </row>
    <row r="65" spans="3:24" x14ac:dyDescent="0.2">
      <c r="D65">
        <v>133</v>
      </c>
      <c r="H65">
        <v>1607</v>
      </c>
      <c r="Q65" s="1">
        <f t="shared" si="7"/>
        <v>1474</v>
      </c>
      <c r="S65" s="1">
        <f t="shared" si="8"/>
        <v>0.86039498005642567</v>
      </c>
      <c r="T65">
        <f t="shared" si="9"/>
        <v>75.047817770822448</v>
      </c>
    </row>
    <row r="66" spans="3:24" x14ac:dyDescent="0.2">
      <c r="C66" t="s">
        <v>5</v>
      </c>
      <c r="D66">
        <v>534</v>
      </c>
      <c r="E66">
        <f>AVERAGE(D66:D71)</f>
        <v>384.16666666666669</v>
      </c>
      <c r="F66">
        <f>STDEV(D66:D71)</f>
        <v>212.68325431652269</v>
      </c>
      <c r="G66">
        <f>F66/SQRT(6)</f>
        <v>86.82757498501141</v>
      </c>
      <c r="H66">
        <v>1744</v>
      </c>
      <c r="I66">
        <f>AVERAGE(H66:H71)</f>
        <v>1737.5</v>
      </c>
      <c r="J66">
        <f>STDEV(H66:H71)</f>
        <v>90.427318880966496</v>
      </c>
      <c r="K66">
        <f>J66/SQRT(6)</f>
        <v>36.916798344385178</v>
      </c>
      <c r="L66">
        <f>TTEST(H30:H35,H66:H71,2,2)</f>
        <v>1.5904547245819839E-5</v>
      </c>
      <c r="P66" t="s">
        <v>5</v>
      </c>
      <c r="Q66" s="1">
        <f t="shared" si="7"/>
        <v>1210</v>
      </c>
      <c r="R66">
        <f>AVERAGE(Q66:Q71)</f>
        <v>1353.3333333333333</v>
      </c>
      <c r="S66" s="1">
        <f t="shared" si="8"/>
        <v>0.70629438661348376</v>
      </c>
      <c r="T66">
        <f t="shared" ref="T66:T71" si="10">100*(S66-$U$21)/$U$20</f>
        <v>55.465407877268028</v>
      </c>
      <c r="U66" s="1">
        <f>AVERAGE(T66:T71)</f>
        <v>68.151644785366557</v>
      </c>
      <c r="V66">
        <f>STDEV(T66:T71)</f>
        <v>16.621502753140344</v>
      </c>
      <c r="W66">
        <f>V66/SQRT(6)</f>
        <v>6.7857000839099388</v>
      </c>
      <c r="X66">
        <f>TTEST(T30:T35,T66:T71,2,2)</f>
        <v>4.9428493696406837E-5</v>
      </c>
    </row>
    <row r="67" spans="3:24" x14ac:dyDescent="0.2">
      <c r="D67">
        <v>231</v>
      </c>
      <c r="H67">
        <v>1622</v>
      </c>
      <c r="Q67" s="1">
        <f t="shared" si="7"/>
        <v>1391</v>
      </c>
      <c r="S67" s="1">
        <f t="shared" si="8"/>
        <v>0.81194668742095533</v>
      </c>
      <c r="T67">
        <f t="shared" si="10"/>
        <v>71.485469833308741</v>
      </c>
    </row>
    <row r="68" spans="3:24" x14ac:dyDescent="0.2">
      <c r="D68">
        <v>167</v>
      </c>
      <c r="H68">
        <v>1789</v>
      </c>
      <c r="Q68" s="1">
        <f t="shared" si="7"/>
        <v>1622</v>
      </c>
      <c r="S68" s="1">
        <f t="shared" si="8"/>
        <v>0.94678470668352943</v>
      </c>
      <c r="T68">
        <f t="shared" si="10"/>
        <v>91.930963268918688</v>
      </c>
    </row>
    <row r="69" spans="3:24" x14ac:dyDescent="0.2">
      <c r="D69">
        <v>188</v>
      </c>
      <c r="H69">
        <v>1654</v>
      </c>
      <c r="Q69" s="1">
        <f t="shared" si="7"/>
        <v>1466</v>
      </c>
      <c r="S69" s="1">
        <f t="shared" si="8"/>
        <v>0.85572526510360925</v>
      </c>
      <c r="T69">
        <f t="shared" si="10"/>
        <v>78.12361705266261</v>
      </c>
    </row>
    <row r="70" spans="3:24" x14ac:dyDescent="0.2">
      <c r="D70">
        <v>655</v>
      </c>
      <c r="H70">
        <v>1745</v>
      </c>
      <c r="Q70" s="1">
        <f t="shared" si="7"/>
        <v>1090</v>
      </c>
      <c r="S70" s="1">
        <f t="shared" si="8"/>
        <v>0.63624866232123745</v>
      </c>
      <c r="T70">
        <f t="shared" si="10"/>
        <v>44.844372326301809</v>
      </c>
    </row>
    <row r="71" spans="3:24" x14ac:dyDescent="0.2">
      <c r="D71">
        <v>530</v>
      </c>
      <c r="H71">
        <v>1871</v>
      </c>
      <c r="Q71" s="1">
        <f t="shared" si="7"/>
        <v>1341</v>
      </c>
      <c r="S71" s="1">
        <f t="shared" si="8"/>
        <v>0.78276096896585268</v>
      </c>
      <c r="T71">
        <f t="shared" si="10"/>
        <v>67.060038353739486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J60"/>
  <sheetViews>
    <sheetView tabSelected="1" workbookViewId="0">
      <selection activeCell="H17" sqref="H17"/>
    </sheetView>
  </sheetViews>
  <sheetFormatPr baseColWidth="10" defaultRowHeight="14" x14ac:dyDescent="0.15"/>
  <cols>
    <col min="1" max="3" width="10.83203125" style="2"/>
    <col min="4" max="7" width="11.1640625" style="2" bestFit="1" customWidth="1"/>
    <col min="8" max="8" width="10.83203125" style="2"/>
    <col min="9" max="12" width="11.1640625" style="2" bestFit="1" customWidth="1"/>
    <col min="13" max="13" width="12.33203125" style="2" bestFit="1" customWidth="1"/>
    <col min="14" max="17" width="10.83203125" style="2"/>
    <col min="18" max="21" width="11.1640625" style="2" bestFit="1" customWidth="1"/>
    <col min="22" max="22" width="12.33203125" style="2" bestFit="1" customWidth="1"/>
    <col min="23" max="24" width="11.1640625" style="2" bestFit="1" customWidth="1"/>
    <col min="25" max="25" width="12.83203125" style="2" bestFit="1" customWidth="1"/>
    <col min="26" max="28" width="10.83203125" style="2"/>
    <col min="29" max="29" width="12.33203125" style="2" bestFit="1" customWidth="1"/>
    <col min="30" max="31" width="11.1640625" style="2" bestFit="1" customWidth="1"/>
    <col min="32" max="32" width="12.83203125" style="2" bestFit="1" customWidth="1"/>
    <col min="33" max="35" width="11.1640625" style="2" bestFit="1" customWidth="1"/>
    <col min="36" max="36" width="12.33203125" style="2" bestFit="1" customWidth="1"/>
    <col min="37" max="16384" width="10.83203125" style="2"/>
  </cols>
  <sheetData>
    <row r="4" spans="1:36" x14ac:dyDescent="0.15">
      <c r="A4" s="2" t="s">
        <v>20</v>
      </c>
      <c r="E4" s="2" t="s">
        <v>0</v>
      </c>
      <c r="J4" s="2" t="s">
        <v>1</v>
      </c>
    </row>
    <row r="5" spans="1:36" x14ac:dyDescent="0.15">
      <c r="E5" s="2" t="s">
        <v>8</v>
      </c>
      <c r="F5" s="2" t="s">
        <v>9</v>
      </c>
      <c r="G5" s="2" t="s">
        <v>10</v>
      </c>
      <c r="J5" s="2" t="s">
        <v>8</v>
      </c>
      <c r="K5" s="2" t="s">
        <v>9</v>
      </c>
      <c r="L5" s="2" t="s">
        <v>10</v>
      </c>
      <c r="M5" s="2" t="s">
        <v>11</v>
      </c>
      <c r="P5" s="2" t="s">
        <v>2</v>
      </c>
      <c r="Q5" s="2" t="s">
        <v>3</v>
      </c>
      <c r="R5" s="3" t="s">
        <v>12</v>
      </c>
      <c r="S5" s="3" t="s">
        <v>13</v>
      </c>
      <c r="T5" s="3"/>
      <c r="U5" s="3"/>
      <c r="V5" s="3"/>
      <c r="W5" s="3"/>
      <c r="X5" s="4"/>
      <c r="Y5" s="4"/>
    </row>
    <row r="6" spans="1:36" x14ac:dyDescent="0.15">
      <c r="B6" s="2" t="s">
        <v>2</v>
      </c>
      <c r="C6" s="2" t="s">
        <v>3</v>
      </c>
      <c r="D6" s="2">
        <v>114</v>
      </c>
      <c r="E6" s="2">
        <f>AVERAGE(D6:D11)</f>
        <v>137</v>
      </c>
      <c r="F6" s="2">
        <f>STDEV(D6:D11)</f>
        <v>42.004761634843256</v>
      </c>
      <c r="G6" s="2">
        <f>F6/SQRT(6)</f>
        <v>17.14837212876682</v>
      </c>
      <c r="I6" s="2">
        <v>1371</v>
      </c>
      <c r="J6" s="2">
        <f>AVERAGE(I6:I11)</f>
        <v>1607.3333333333333</v>
      </c>
      <c r="K6" s="2">
        <f>STDEV(I6:I11)</f>
        <v>249.43910412496834</v>
      </c>
      <c r="L6" s="2">
        <f>K6/SQRT(6)</f>
        <v>101.83308783385586</v>
      </c>
      <c r="R6" s="3">
        <f t="shared" ref="R6:R37" si="0">I6-D6</f>
        <v>1257</v>
      </c>
      <c r="S6" s="2">
        <f>AVERAGE(R6:R11)</f>
        <v>1470.3333333333333</v>
      </c>
      <c r="T6" s="4"/>
      <c r="U6" s="3"/>
      <c r="V6" s="3"/>
      <c r="W6" s="3"/>
      <c r="X6" s="4"/>
      <c r="Y6" s="4"/>
    </row>
    <row r="7" spans="1:36" x14ac:dyDescent="0.15">
      <c r="D7" s="2">
        <v>204</v>
      </c>
      <c r="I7" s="2">
        <v>1736</v>
      </c>
      <c r="R7" s="3">
        <f t="shared" si="0"/>
        <v>1532</v>
      </c>
      <c r="T7" s="4"/>
      <c r="U7" s="3" t="s">
        <v>4</v>
      </c>
      <c r="V7" s="3" t="s">
        <v>5</v>
      </c>
      <c r="W7" s="3"/>
      <c r="X7" s="4"/>
      <c r="Y7" s="4"/>
    </row>
    <row r="8" spans="1:36" x14ac:dyDescent="0.15">
      <c r="D8" s="2">
        <v>112</v>
      </c>
      <c r="I8" s="2">
        <v>1354</v>
      </c>
      <c r="R8" s="3">
        <f t="shared" si="0"/>
        <v>1242</v>
      </c>
      <c r="T8" s="4"/>
      <c r="U8" s="3">
        <f>1-U9</f>
        <v>0.54466107458626167</v>
      </c>
      <c r="V8" s="3">
        <f>1-V9</f>
        <v>0.69054636136930392</v>
      </c>
      <c r="W8" s="3"/>
      <c r="X8" s="4"/>
      <c r="Y8" s="4"/>
    </row>
    <row r="9" spans="1:36" x14ac:dyDescent="0.15">
      <c r="D9" s="2">
        <v>90</v>
      </c>
      <c r="I9" s="2">
        <v>1435</v>
      </c>
      <c r="R9" s="3">
        <f t="shared" si="0"/>
        <v>1345</v>
      </c>
      <c r="T9" s="4"/>
      <c r="U9" s="3">
        <f>AVERAGE(T12:T17)</f>
        <v>0.45533892541373838</v>
      </c>
      <c r="V9" s="3">
        <f>AVERAGE(T18:T23)</f>
        <v>0.30945363863069603</v>
      </c>
      <c r="W9" s="3"/>
      <c r="X9" s="4"/>
      <c r="Y9" s="4"/>
    </row>
    <row r="10" spans="1:36" x14ac:dyDescent="0.15">
      <c r="D10" s="2">
        <v>168</v>
      </c>
      <c r="I10" s="2">
        <v>1838</v>
      </c>
      <c r="R10" s="3">
        <f t="shared" si="0"/>
        <v>1670</v>
      </c>
      <c r="T10" s="4"/>
      <c r="U10" s="3"/>
      <c r="V10" s="4"/>
      <c r="W10" s="4"/>
      <c r="X10" s="4"/>
      <c r="Y10" s="4"/>
    </row>
    <row r="11" spans="1:36" x14ac:dyDescent="0.15">
      <c r="D11" s="2">
        <v>134</v>
      </c>
      <c r="I11" s="2">
        <v>1910</v>
      </c>
      <c r="Q11" s="2" t="s">
        <v>4</v>
      </c>
      <c r="R11" s="3">
        <f t="shared" si="0"/>
        <v>1776</v>
      </c>
      <c r="T11" s="4"/>
      <c r="U11" s="3"/>
      <c r="V11" s="4" t="s">
        <v>8</v>
      </c>
      <c r="W11" s="4" t="s">
        <v>9</v>
      </c>
      <c r="X11" s="4" t="s">
        <v>10</v>
      </c>
      <c r="Y11" s="4" t="s">
        <v>14</v>
      </c>
      <c r="Z11" s="4"/>
    </row>
    <row r="12" spans="1:36" x14ac:dyDescent="0.15">
      <c r="C12" s="2" t="s">
        <v>4</v>
      </c>
      <c r="D12" s="2">
        <v>87</v>
      </c>
      <c r="E12" s="2">
        <f>AVERAGE(D12:D17)</f>
        <v>154.66666666666666</v>
      </c>
      <c r="F12" s="2">
        <f>STDEV(D12:D17)</f>
        <v>49.926612809869937</v>
      </c>
      <c r="G12" s="2">
        <f>F12/SQRT(6)</f>
        <v>20.382454328280609</v>
      </c>
      <c r="I12" s="2">
        <v>811</v>
      </c>
      <c r="J12" s="2">
        <f>AVERAGE(I12:I17)</f>
        <v>824.16666666666663</v>
      </c>
      <c r="K12" s="2">
        <f>STDEV(I12:I17)</f>
        <v>49.434468406838029</v>
      </c>
      <c r="L12" s="2">
        <f>K12/SQRT(6)</f>
        <v>20.181537217081473</v>
      </c>
      <c r="R12" s="3">
        <f t="shared" si="0"/>
        <v>724</v>
      </c>
      <c r="S12" s="2">
        <f>AVERAGE(R12:R17)</f>
        <v>669.5</v>
      </c>
      <c r="T12" s="3">
        <f t="shared" ref="T12:T23" si="1">R12/$S$6</f>
        <v>0.49240535026071186</v>
      </c>
      <c r="U12" s="2">
        <f t="shared" ref="U12:U17" si="2">100*(T12-$U$9)/$U$8</f>
        <v>6.8054110301768986</v>
      </c>
      <c r="V12" s="3">
        <f>AVERAGE(U12:U17)</f>
        <v>3.6267285471088444E-15</v>
      </c>
      <c r="W12" s="2">
        <f>STDEV(U12:U17)</f>
        <v>6.260331101821496</v>
      </c>
      <c r="X12" s="2">
        <f>W12/SQRT(6)</f>
        <v>2.555769470056378</v>
      </c>
      <c r="Y12" s="4"/>
      <c r="Z12" s="4"/>
    </row>
    <row r="13" spans="1:36" x14ac:dyDescent="0.15">
      <c r="D13" s="2">
        <v>121</v>
      </c>
      <c r="I13" s="2">
        <v>843</v>
      </c>
      <c r="R13" s="3">
        <f t="shared" si="0"/>
        <v>722</v>
      </c>
      <c r="T13" s="3">
        <f t="shared" si="1"/>
        <v>0.491045114486511</v>
      </c>
      <c r="U13" s="2">
        <f t="shared" si="2"/>
        <v>6.5556711758584809</v>
      </c>
      <c r="Y13" s="4"/>
      <c r="Z13" s="5"/>
    </row>
    <row r="14" spans="1:36" x14ac:dyDescent="0.15">
      <c r="D14" s="2">
        <v>190</v>
      </c>
      <c r="I14" s="2">
        <v>850</v>
      </c>
      <c r="R14" s="3">
        <f t="shared" si="0"/>
        <v>660</v>
      </c>
      <c r="T14" s="3">
        <f t="shared" si="1"/>
        <v>0.44887780548628431</v>
      </c>
      <c r="U14" s="2">
        <f t="shared" si="2"/>
        <v>-1.1862643080124835</v>
      </c>
      <c r="Y14" s="4"/>
      <c r="Z14" s="5"/>
    </row>
    <row r="15" spans="1:36" x14ac:dyDescent="0.15">
      <c r="D15" s="2">
        <v>222</v>
      </c>
      <c r="I15" s="2">
        <v>898</v>
      </c>
      <c r="R15" s="3">
        <f t="shared" si="0"/>
        <v>676</v>
      </c>
      <c r="T15" s="3">
        <f t="shared" si="1"/>
        <v>0.45975969167989122</v>
      </c>
      <c r="U15" s="2">
        <f t="shared" si="2"/>
        <v>0.81165452653486725</v>
      </c>
      <c r="Y15" s="4"/>
      <c r="Z15" s="5"/>
      <c r="AA15" s="2" t="s">
        <v>18</v>
      </c>
      <c r="AC15" s="2" t="s">
        <v>0</v>
      </c>
      <c r="AG15" s="2" t="s">
        <v>1</v>
      </c>
    </row>
    <row r="16" spans="1:36" x14ac:dyDescent="0.15">
      <c r="D16" s="2">
        <v>176</v>
      </c>
      <c r="I16" s="2">
        <v>768</v>
      </c>
      <c r="R16" s="3">
        <f t="shared" si="0"/>
        <v>592</v>
      </c>
      <c r="T16" s="3">
        <f t="shared" si="1"/>
        <v>0.40262978916345504</v>
      </c>
      <c r="U16" s="2">
        <f t="shared" si="2"/>
        <v>-9.6774193548387011</v>
      </c>
      <c r="Y16" s="4"/>
      <c r="Z16" s="4"/>
      <c r="AA16" s="3" t="s">
        <v>2</v>
      </c>
      <c r="AB16" s="2" t="s">
        <v>3</v>
      </c>
      <c r="AC16" s="2" t="s">
        <v>8</v>
      </c>
      <c r="AD16" s="2" t="s">
        <v>9</v>
      </c>
      <c r="AE16" s="2" t="s">
        <v>10</v>
      </c>
      <c r="AG16" s="2" t="s">
        <v>8</v>
      </c>
      <c r="AH16" s="2" t="s">
        <v>9</v>
      </c>
      <c r="AI16" s="2" t="s">
        <v>10</v>
      </c>
      <c r="AJ16" s="2" t="s">
        <v>11</v>
      </c>
    </row>
    <row r="17" spans="2:36" x14ac:dyDescent="0.15">
      <c r="D17" s="2">
        <v>132</v>
      </c>
      <c r="I17" s="2">
        <v>775</v>
      </c>
      <c r="Q17" s="2" t="s">
        <v>5</v>
      </c>
      <c r="R17" s="3">
        <f t="shared" si="0"/>
        <v>643</v>
      </c>
      <c r="T17" s="3">
        <f t="shared" si="1"/>
        <v>0.43731580140557696</v>
      </c>
      <c r="U17" s="2">
        <f t="shared" si="2"/>
        <v>-3.309053069719043</v>
      </c>
      <c r="Y17" s="4"/>
      <c r="Z17" s="4"/>
      <c r="AB17" s="2" t="s">
        <v>4</v>
      </c>
      <c r="AC17" s="2">
        <v>137</v>
      </c>
      <c r="AD17" s="2">
        <v>42.004761634843256</v>
      </c>
      <c r="AE17" s="2">
        <v>17.14837212876682</v>
      </c>
      <c r="AG17" s="2">
        <v>1607.3333333333333</v>
      </c>
      <c r="AH17" s="2">
        <v>249.43910412496834</v>
      </c>
      <c r="AI17" s="2">
        <v>101.83308783385586</v>
      </c>
    </row>
    <row r="18" spans="2:36" x14ac:dyDescent="0.15">
      <c r="C18" s="2" t="s">
        <v>5</v>
      </c>
      <c r="D18" s="2">
        <v>222</v>
      </c>
      <c r="E18" s="2">
        <f>AVERAGE(D18:D23)</f>
        <v>208.83333333333334</v>
      </c>
      <c r="F18" s="2">
        <f>STDEV(D18:D23)</f>
        <v>60.865151496292754</v>
      </c>
      <c r="G18" s="2">
        <f>F18/SQRT(6)</f>
        <v>24.848094047185555</v>
      </c>
      <c r="I18" s="2">
        <v>546</v>
      </c>
      <c r="J18" s="2">
        <f>AVERAGE(I18:I23)</f>
        <v>663.83333333333337</v>
      </c>
      <c r="K18" s="2">
        <f>STDEV(I18:I23)</f>
        <v>99.392991033908913</v>
      </c>
      <c r="L18" s="2">
        <f>K18/SQRT(6)</f>
        <v>40.577018673683384</v>
      </c>
      <c r="R18" s="3">
        <f t="shared" si="0"/>
        <v>324</v>
      </c>
      <c r="S18" s="2">
        <f>AVERAGE(R18:R23)</f>
        <v>455</v>
      </c>
      <c r="T18" s="3">
        <f t="shared" si="1"/>
        <v>0.22035819542053958</v>
      </c>
      <c r="U18" s="2">
        <f t="shared" ref="U18:U23" si="3">100*(T18-$V$9)/$V$8</f>
        <v>-12.902166776099808</v>
      </c>
      <c r="V18" s="3">
        <f>AVERAGE(U18:U23)</f>
        <v>0</v>
      </c>
      <c r="W18" s="2">
        <f>STDEV(U18:U23)</f>
        <v>12.951168269259815</v>
      </c>
      <c r="X18" s="2">
        <f>W18/SQRT(6)</f>
        <v>5.2872923054351473</v>
      </c>
      <c r="Y18" s="4"/>
      <c r="Z18" s="4"/>
      <c r="AB18" s="2" t="s">
        <v>5</v>
      </c>
      <c r="AC18" s="2">
        <v>154.66666666666666</v>
      </c>
      <c r="AD18" s="2">
        <v>49.926612809869937</v>
      </c>
      <c r="AE18" s="2">
        <v>20.382454328280609</v>
      </c>
      <c r="AG18" s="2">
        <v>824.16666666666663</v>
      </c>
      <c r="AH18" s="2">
        <v>49.434468406838029</v>
      </c>
      <c r="AI18" s="2">
        <v>20.181537217081473</v>
      </c>
    </row>
    <row r="19" spans="2:36" x14ac:dyDescent="0.15">
      <c r="D19" s="2">
        <v>239</v>
      </c>
      <c r="I19" s="2">
        <v>617</v>
      </c>
      <c r="R19" s="3">
        <f t="shared" si="0"/>
        <v>378</v>
      </c>
      <c r="T19" s="3">
        <f t="shared" si="1"/>
        <v>0.25708456132396285</v>
      </c>
      <c r="U19" s="2">
        <f t="shared" si="3"/>
        <v>-7.5837163493105741</v>
      </c>
      <c r="V19" s="4"/>
      <c r="W19" s="4"/>
      <c r="X19" s="4"/>
      <c r="Y19" s="4"/>
      <c r="Z19" s="4"/>
      <c r="AA19" s="3" t="s">
        <v>15</v>
      </c>
      <c r="AB19" s="2" t="s">
        <v>3</v>
      </c>
      <c r="AC19" s="2">
        <v>208.83333333333334</v>
      </c>
      <c r="AD19" s="2">
        <v>60.865151496292754</v>
      </c>
      <c r="AE19" s="2">
        <v>24.848094047185555</v>
      </c>
      <c r="AG19" s="2">
        <v>663.83333333333337</v>
      </c>
      <c r="AH19" s="2">
        <v>99.392991033908913</v>
      </c>
      <c r="AI19" s="2">
        <v>40.577018673683384</v>
      </c>
    </row>
    <row r="20" spans="2:36" x14ac:dyDescent="0.15">
      <c r="D20" s="2">
        <v>231</v>
      </c>
      <c r="I20" s="2">
        <v>632</v>
      </c>
      <c r="R20" s="3">
        <f t="shared" si="0"/>
        <v>401</v>
      </c>
      <c r="T20" s="3">
        <f t="shared" si="1"/>
        <v>0.27272727272727276</v>
      </c>
      <c r="U20" s="2">
        <f t="shared" si="3"/>
        <v>-5.3184504267892327</v>
      </c>
      <c r="V20" s="4"/>
      <c r="W20" s="4"/>
      <c r="X20" s="4"/>
      <c r="Y20" s="4"/>
      <c r="Z20" s="4"/>
      <c r="AB20" s="2" t="s">
        <v>4</v>
      </c>
      <c r="AC20" s="2">
        <v>326.66666666666669</v>
      </c>
      <c r="AD20" s="2">
        <v>79.896599844215359</v>
      </c>
      <c r="AE20" s="2">
        <v>32.617650300276267</v>
      </c>
      <c r="AG20" s="2">
        <v>1966.6666666666667</v>
      </c>
      <c r="AH20" s="2">
        <v>197.64075153334818</v>
      </c>
      <c r="AI20" s="2">
        <v>80.686498939482519</v>
      </c>
      <c r="AJ20" s="2">
        <v>1.9933305741666515E-2</v>
      </c>
    </row>
    <row r="21" spans="2:36" x14ac:dyDescent="0.15">
      <c r="D21" s="2">
        <v>284</v>
      </c>
      <c r="I21" s="2">
        <v>687</v>
      </c>
      <c r="R21" s="3">
        <f t="shared" si="0"/>
        <v>403</v>
      </c>
      <c r="T21" s="3">
        <f t="shared" si="1"/>
        <v>0.27408750850147362</v>
      </c>
      <c r="U21" s="2">
        <f t="shared" si="3"/>
        <v>-5.1214707813525955</v>
      </c>
      <c r="V21" s="4"/>
      <c r="W21" s="4"/>
      <c r="X21" s="4"/>
      <c r="Y21" s="4"/>
      <c r="Z21" s="4"/>
      <c r="AB21" s="2" t="s">
        <v>5</v>
      </c>
      <c r="AC21" s="2">
        <v>159.66666666666666</v>
      </c>
      <c r="AD21" s="2">
        <v>50.851417548251973</v>
      </c>
      <c r="AE21" s="2">
        <v>20.760004281737956</v>
      </c>
      <c r="AG21" s="2">
        <v>1086.1666666666667</v>
      </c>
      <c r="AH21" s="2">
        <v>87.730078460392747</v>
      </c>
      <c r="AI21" s="2">
        <v>35.815654553715916</v>
      </c>
      <c r="AJ21" s="2">
        <v>8.1073949091780726E-5</v>
      </c>
    </row>
    <row r="22" spans="2:36" x14ac:dyDescent="0.15">
      <c r="D22" s="2">
        <v>165</v>
      </c>
      <c r="I22" s="2">
        <v>842</v>
      </c>
      <c r="R22" s="3">
        <f t="shared" si="0"/>
        <v>677</v>
      </c>
      <c r="T22" s="3">
        <f t="shared" si="1"/>
        <v>0.46043980956699165</v>
      </c>
      <c r="U22" s="2">
        <f t="shared" si="3"/>
        <v>21.864740643466845</v>
      </c>
      <c r="V22" s="4"/>
      <c r="W22" s="4"/>
      <c r="X22" s="4"/>
      <c r="Y22" s="4"/>
      <c r="Z22" s="4"/>
      <c r="AA22" s="2" t="s">
        <v>16</v>
      </c>
      <c r="AB22" s="2" t="s">
        <v>3</v>
      </c>
      <c r="AC22" s="2">
        <v>252.5</v>
      </c>
      <c r="AD22" s="2">
        <v>54.658027772688612</v>
      </c>
      <c r="AE22" s="2">
        <v>22.314046398326475</v>
      </c>
      <c r="AG22" s="2">
        <v>1210</v>
      </c>
      <c r="AH22" s="2">
        <v>252.5</v>
      </c>
      <c r="AI22" s="2">
        <v>54.658027769999997</v>
      </c>
      <c r="AJ22" s="2">
        <v>6.2609861025968904E-7</v>
      </c>
    </row>
    <row r="23" spans="2:36" x14ac:dyDescent="0.15">
      <c r="D23" s="2">
        <v>112</v>
      </c>
      <c r="I23" s="2">
        <v>659</v>
      </c>
      <c r="P23" s="2" t="s">
        <v>15</v>
      </c>
      <c r="Q23" s="2" t="s">
        <v>3</v>
      </c>
      <c r="R23" s="3">
        <f t="shared" si="0"/>
        <v>547</v>
      </c>
      <c r="T23" s="3">
        <f t="shared" si="1"/>
        <v>0.37202448424393564</v>
      </c>
      <c r="U23" s="2">
        <f t="shared" si="3"/>
        <v>9.0610636900853567</v>
      </c>
      <c r="V23" s="4"/>
      <c r="W23" s="4"/>
      <c r="X23" s="4"/>
      <c r="Y23" s="4"/>
      <c r="Z23" s="4"/>
      <c r="AB23" s="2" t="s">
        <v>4</v>
      </c>
      <c r="AC23" s="2">
        <v>243.5</v>
      </c>
      <c r="AD23" s="2">
        <v>49.83071342054015</v>
      </c>
      <c r="AE23" s="2">
        <v>20.343303566530192</v>
      </c>
      <c r="AG23" s="2">
        <v>2071.3333333333335</v>
      </c>
      <c r="AH23" s="2">
        <v>252.5</v>
      </c>
      <c r="AI23" s="2">
        <v>54.658027769999997</v>
      </c>
      <c r="AJ23" s="2">
        <v>2.0103039721231426E-3</v>
      </c>
    </row>
    <row r="24" spans="2:36" x14ac:dyDescent="0.15">
      <c r="B24" s="2" t="s">
        <v>15</v>
      </c>
      <c r="C24" s="2" t="s">
        <v>3</v>
      </c>
      <c r="D24" s="2">
        <v>356</v>
      </c>
      <c r="E24" s="2">
        <f>AVERAGE(D24:D29)</f>
        <v>326.66666666666669</v>
      </c>
      <c r="F24" s="2">
        <f>STDEV(D24:D29)</f>
        <v>79.896599844215359</v>
      </c>
      <c r="G24" s="2">
        <f>F24/SQRT(6)</f>
        <v>32.617650300276267</v>
      </c>
      <c r="I24" s="2">
        <v>2201</v>
      </c>
      <c r="J24" s="2">
        <f>AVERAGE(I24:I29)</f>
        <v>1966.6666666666667</v>
      </c>
      <c r="K24" s="2">
        <f>STDEV(I24:I29)</f>
        <v>197.64075153334818</v>
      </c>
      <c r="L24" s="2">
        <f>K24/SQRT(6)</f>
        <v>80.686498939482519</v>
      </c>
      <c r="M24" s="2">
        <f>TTEST(I6:I11,I24:I29,2,2)</f>
        <v>1.9933305741666515E-2</v>
      </c>
      <c r="R24" s="3">
        <f t="shared" si="0"/>
        <v>1845</v>
      </c>
      <c r="S24" s="2">
        <f>AVERAGE(R24:R29)</f>
        <v>1640</v>
      </c>
      <c r="T24" s="4"/>
      <c r="U24" s="4"/>
      <c r="V24" s="4"/>
      <c r="W24" s="4"/>
      <c r="X24" s="4"/>
      <c r="Y24" s="4"/>
      <c r="Z24" s="4"/>
      <c r="AB24" s="2" t="s">
        <v>5</v>
      </c>
      <c r="AC24" s="2">
        <v>235.83333333333334</v>
      </c>
      <c r="AD24" s="2">
        <v>49.048615338933502</v>
      </c>
      <c r="AE24" s="2">
        <v>20.024013361739215</v>
      </c>
      <c r="AG24" s="2">
        <v>1225</v>
      </c>
      <c r="AH24" s="2">
        <v>252.5</v>
      </c>
      <c r="AI24" s="2">
        <v>54.658027769999997</v>
      </c>
      <c r="AJ24" s="2">
        <v>3.997036166031189E-7</v>
      </c>
    </row>
    <row r="25" spans="2:36" x14ac:dyDescent="0.15">
      <c r="D25" s="2">
        <v>421</v>
      </c>
      <c r="I25" s="2">
        <v>2014</v>
      </c>
      <c r="R25" s="3">
        <f t="shared" si="0"/>
        <v>1593</v>
      </c>
      <c r="T25" s="4"/>
      <c r="U25" s="4"/>
      <c r="V25" s="4"/>
      <c r="W25" s="4"/>
      <c r="X25" s="4"/>
      <c r="Y25" s="4"/>
      <c r="Z25" s="4"/>
      <c r="AC25" s="2">
        <v>142.33333333333334</v>
      </c>
      <c r="AD25" s="2">
        <v>55.945211293431235</v>
      </c>
      <c r="AE25" s="2">
        <v>22.839536870182908</v>
      </c>
      <c r="AG25" s="2">
        <v>1416.8333333333333</v>
      </c>
      <c r="AH25" s="2">
        <v>252.5</v>
      </c>
      <c r="AI25" s="2">
        <v>54.658027769999997</v>
      </c>
      <c r="AJ25" s="2">
        <v>1.6457703290512514E-8</v>
      </c>
    </row>
    <row r="26" spans="2:36" x14ac:dyDescent="0.15">
      <c r="D26" s="2">
        <v>330</v>
      </c>
      <c r="I26" s="2">
        <v>1900</v>
      </c>
      <c r="R26" s="3">
        <f t="shared" si="0"/>
        <v>1570</v>
      </c>
      <c r="T26" s="4"/>
      <c r="U26" s="4"/>
      <c r="V26" s="4"/>
      <c r="W26" s="4"/>
      <c r="X26" s="4"/>
      <c r="Y26" s="4"/>
      <c r="Z26" s="4"/>
    </row>
    <row r="27" spans="2:36" x14ac:dyDescent="0.15">
      <c r="D27" s="2">
        <v>219</v>
      </c>
      <c r="I27" s="2">
        <v>2123</v>
      </c>
      <c r="R27" s="3">
        <f t="shared" si="0"/>
        <v>1904</v>
      </c>
      <c r="T27" s="4"/>
      <c r="U27" s="4"/>
      <c r="V27" s="4"/>
      <c r="W27" s="4"/>
      <c r="X27" s="4"/>
      <c r="Y27" s="4"/>
      <c r="Z27" s="4"/>
    </row>
    <row r="28" spans="2:36" x14ac:dyDescent="0.15">
      <c r="D28" s="2">
        <v>245</v>
      </c>
      <c r="I28" s="2">
        <v>1639</v>
      </c>
      <c r="R28" s="3">
        <f t="shared" si="0"/>
        <v>1394</v>
      </c>
      <c r="T28" s="4"/>
      <c r="U28" s="4"/>
      <c r="V28" s="4"/>
      <c r="W28" s="4"/>
      <c r="X28" s="4"/>
      <c r="Y28" s="4"/>
      <c r="Z28" s="4"/>
      <c r="AA28" s="2" t="s">
        <v>19</v>
      </c>
      <c r="AC28" s="2" t="s">
        <v>8</v>
      </c>
      <c r="AD28" s="2" t="s">
        <v>9</v>
      </c>
      <c r="AE28" s="2" t="s">
        <v>10</v>
      </c>
      <c r="AF28" s="2" t="s">
        <v>14</v>
      </c>
    </row>
    <row r="29" spans="2:36" x14ac:dyDescent="0.15">
      <c r="D29" s="2">
        <v>389</v>
      </c>
      <c r="I29" s="2">
        <v>1923</v>
      </c>
      <c r="Q29" s="2" t="s">
        <v>4</v>
      </c>
      <c r="R29" s="3">
        <f t="shared" si="0"/>
        <v>1534</v>
      </c>
      <c r="T29" s="4"/>
      <c r="U29" s="4"/>
      <c r="V29" s="4"/>
      <c r="W29" s="4"/>
      <c r="X29" s="4"/>
      <c r="Y29" s="4"/>
      <c r="Z29" s="4"/>
      <c r="AA29" s="3" t="s">
        <v>2</v>
      </c>
      <c r="AB29" s="2" t="s">
        <v>4</v>
      </c>
      <c r="AC29" s="2">
        <v>3.6267285471088444E-15</v>
      </c>
      <c r="AD29" s="2">
        <v>6.260331101821496</v>
      </c>
      <c r="AE29" s="2">
        <v>2.555769470056378</v>
      </c>
    </row>
    <row r="30" spans="2:36" x14ac:dyDescent="0.15">
      <c r="C30" s="2" t="s">
        <v>4</v>
      </c>
      <c r="D30" s="2">
        <v>154</v>
      </c>
      <c r="E30" s="2">
        <f>AVERAGE(D30:D35)</f>
        <v>159.66666666666666</v>
      </c>
      <c r="F30" s="2">
        <f>STDEV(D30:D35)</f>
        <v>50.851417548251973</v>
      </c>
      <c r="G30" s="2">
        <f>F30/SQRT(6)</f>
        <v>20.760004281737956</v>
      </c>
      <c r="I30" s="2">
        <v>1169</v>
      </c>
      <c r="J30" s="2">
        <f>AVERAGE(I30:I35)</f>
        <v>1086.1666666666667</v>
      </c>
      <c r="K30" s="2">
        <f>STDEV(I30:I35)</f>
        <v>87.730078460392747</v>
      </c>
      <c r="L30" s="2">
        <f>K30/SQRT(6)</f>
        <v>35.815654553715916</v>
      </c>
      <c r="M30" s="2">
        <f>TTEST(I12:I17,I30:I35,2,2)</f>
        <v>8.1073949091780726E-5</v>
      </c>
      <c r="R30" s="3">
        <f t="shared" si="0"/>
        <v>1015</v>
      </c>
      <c r="S30" s="2">
        <f>AVERAGE(R30:R35)</f>
        <v>926.5</v>
      </c>
      <c r="T30" s="3">
        <f t="shared" ref="T30:T41" si="4">R30/$S$6</f>
        <v>0.69031965540693718</v>
      </c>
      <c r="U30" s="2">
        <f t="shared" ref="U30:U35" si="5">100*(T30-$U$9)/$U$8</f>
        <v>43.142559833506759</v>
      </c>
      <c r="V30" s="3">
        <f>AVERAGE(U30:U35)</f>
        <v>32.091571279916749</v>
      </c>
      <c r="W30" s="2">
        <f>STDEV(U30:U35)</f>
        <v>9.0123739948878026</v>
      </c>
      <c r="X30" s="2">
        <f>W30/SQRT(6)</f>
        <v>3.6792862764339214</v>
      </c>
      <c r="Y30" s="2">
        <f>TTEST(U12:U17,U30:U35,2,2)</f>
        <v>3.0553353908514477E-5</v>
      </c>
      <c r="Z30" s="6"/>
      <c r="AB30" s="2" t="s">
        <v>5</v>
      </c>
      <c r="AC30" s="2">
        <v>0</v>
      </c>
      <c r="AD30" s="2">
        <v>12.951168269259815</v>
      </c>
      <c r="AE30" s="2">
        <v>5.2872923054351473</v>
      </c>
    </row>
    <row r="31" spans="2:36" x14ac:dyDescent="0.15">
      <c r="D31" s="2">
        <v>94</v>
      </c>
      <c r="I31" s="2">
        <v>939</v>
      </c>
      <c r="R31" s="3">
        <f t="shared" si="0"/>
        <v>845</v>
      </c>
      <c r="T31" s="3">
        <f t="shared" si="4"/>
        <v>0.57469961459986396</v>
      </c>
      <c r="U31" s="2">
        <f t="shared" si="5"/>
        <v>21.9146722164412</v>
      </c>
      <c r="W31" s="4"/>
      <c r="X31" s="4"/>
      <c r="Z31" s="4"/>
      <c r="AA31" s="3" t="s">
        <v>15</v>
      </c>
      <c r="AB31" s="2" t="s">
        <v>4</v>
      </c>
      <c r="AC31" s="2">
        <v>32.091571279916749</v>
      </c>
      <c r="AD31" s="2">
        <v>9.0123739948878026</v>
      </c>
      <c r="AE31" s="2">
        <v>3.6792862764339214</v>
      </c>
      <c r="AF31" s="2">
        <v>3.0553353908514477E-5</v>
      </c>
    </row>
    <row r="32" spans="2:36" x14ac:dyDescent="0.15">
      <c r="D32" s="2">
        <v>188</v>
      </c>
      <c r="I32" s="2">
        <v>1142</v>
      </c>
      <c r="R32" s="3">
        <f t="shared" si="0"/>
        <v>954</v>
      </c>
      <c r="T32" s="3">
        <f t="shared" si="4"/>
        <v>0.64883246429381092</v>
      </c>
      <c r="U32" s="2">
        <f t="shared" si="5"/>
        <v>35.525494276795001</v>
      </c>
      <c r="Z32" s="4"/>
      <c r="AB32" s="2" t="s">
        <v>5</v>
      </c>
      <c r="AC32" s="2">
        <v>49.491135915955361</v>
      </c>
      <c r="AD32" s="2">
        <v>2.2910265529677765</v>
      </c>
      <c r="AE32" s="2">
        <v>0.93530767365641176</v>
      </c>
      <c r="AF32" s="2">
        <v>3.3374990881620199E-6</v>
      </c>
    </row>
    <row r="33" spans="2:32" x14ac:dyDescent="0.15">
      <c r="D33" s="2">
        <v>243</v>
      </c>
      <c r="I33" s="2">
        <v>1110</v>
      </c>
      <c r="R33" s="3">
        <f t="shared" si="0"/>
        <v>867</v>
      </c>
      <c r="T33" s="3">
        <f t="shared" si="4"/>
        <v>0.58966220811607351</v>
      </c>
      <c r="U33" s="2">
        <f t="shared" si="5"/>
        <v>24.661810613943814</v>
      </c>
      <c r="Z33" s="4"/>
      <c r="AA33" s="2" t="s">
        <v>16</v>
      </c>
      <c r="AB33" s="2" t="s">
        <v>4</v>
      </c>
      <c r="AC33" s="2">
        <v>39.916753381893862</v>
      </c>
      <c r="AD33" s="2">
        <v>11.487060538827103</v>
      </c>
      <c r="AE33" s="2">
        <v>4.6895728274310668</v>
      </c>
      <c r="AF33" s="2">
        <v>2.1255485223520501E-5</v>
      </c>
    </row>
    <row r="34" spans="2:32" x14ac:dyDescent="0.15">
      <c r="D34" s="2">
        <v>143</v>
      </c>
      <c r="I34" s="2">
        <v>1023</v>
      </c>
      <c r="R34" s="3">
        <f t="shared" si="0"/>
        <v>880</v>
      </c>
      <c r="T34" s="3">
        <f t="shared" si="4"/>
        <v>0.59850374064837908</v>
      </c>
      <c r="U34" s="2">
        <f t="shared" si="5"/>
        <v>26.285119667013529</v>
      </c>
      <c r="Z34" s="4"/>
      <c r="AB34" s="2" t="s">
        <v>5</v>
      </c>
      <c r="AC34" s="2">
        <v>80.712409717662524</v>
      </c>
      <c r="AD34" s="2">
        <v>8.9235801503451491</v>
      </c>
      <c r="AE34" s="2">
        <v>3.643036341195669</v>
      </c>
      <c r="AF34" s="2">
        <v>1.8854945570668717E-7</v>
      </c>
    </row>
    <row r="35" spans="2:32" x14ac:dyDescent="0.15">
      <c r="D35" s="2">
        <v>136</v>
      </c>
      <c r="I35" s="2">
        <v>1134</v>
      </c>
      <c r="Q35" s="2" t="s">
        <v>5</v>
      </c>
      <c r="R35" s="3">
        <f t="shared" si="0"/>
        <v>998</v>
      </c>
      <c r="T35" s="3">
        <f t="shared" si="4"/>
        <v>0.67875765132622989</v>
      </c>
      <c r="U35" s="2">
        <f t="shared" si="5"/>
        <v>41.0197710718002</v>
      </c>
      <c r="Z35" s="4"/>
    </row>
    <row r="36" spans="2:32" x14ac:dyDescent="0.15">
      <c r="C36" s="2" t="s">
        <v>5</v>
      </c>
      <c r="D36" s="2">
        <v>289</v>
      </c>
      <c r="E36" s="2">
        <f>AVERAGE(D36:D41)</f>
        <v>252.5</v>
      </c>
      <c r="F36" s="2">
        <f>STDEV(D36:D41)</f>
        <v>54.658027772688612</v>
      </c>
      <c r="G36" s="2">
        <f>F36/SQRT(6)</f>
        <v>22.314046398326475</v>
      </c>
      <c r="I36" s="2">
        <v>1253</v>
      </c>
      <c r="J36" s="2">
        <f>AVERAGE(I36:I41)</f>
        <v>1210</v>
      </c>
      <c r="K36" s="4">
        <v>252.5</v>
      </c>
      <c r="L36" s="4">
        <v>54.658027769999997</v>
      </c>
      <c r="M36" s="2">
        <f>TTEST(I18:I23,I36:I41,2,2)</f>
        <v>6.2609861025968904E-7</v>
      </c>
      <c r="R36" s="3">
        <f t="shared" si="0"/>
        <v>964</v>
      </c>
      <c r="S36" s="2">
        <f>AVERAGE(R36:R41)</f>
        <v>957.5</v>
      </c>
      <c r="T36" s="3">
        <f t="shared" si="4"/>
        <v>0.65563364316481532</v>
      </c>
      <c r="U36" s="2">
        <f t="shared" ref="U36:U41" si="6">100*(T36-$V$9)/$V$8</f>
        <v>50.13131976362444</v>
      </c>
      <c r="V36" s="3">
        <f>AVERAGE(U36:U41)</f>
        <v>49.491135915955361</v>
      </c>
      <c r="W36" s="2">
        <f>STDEV(U36:U41)</f>
        <v>2.2910265529677765</v>
      </c>
      <c r="X36" s="2">
        <f>W36/SQRT(6)</f>
        <v>0.93530767365641176</v>
      </c>
      <c r="Y36" s="2">
        <f>TTEST(U18:U23,U36:U41,2,2)</f>
        <v>3.3374990881620199E-6</v>
      </c>
      <c r="Z36" s="4"/>
    </row>
    <row r="37" spans="2:32" x14ac:dyDescent="0.15">
      <c r="D37" s="2">
        <v>156</v>
      </c>
      <c r="I37" s="2">
        <v>1088</v>
      </c>
      <c r="R37" s="3">
        <f t="shared" si="0"/>
        <v>932</v>
      </c>
      <c r="T37" s="3">
        <f t="shared" si="4"/>
        <v>0.63386987077760149</v>
      </c>
      <c r="U37" s="2">
        <f t="shared" si="6"/>
        <v>46.979645436638215</v>
      </c>
      <c r="V37" s="4"/>
      <c r="W37" s="4"/>
      <c r="X37" s="4"/>
      <c r="Z37" s="4"/>
    </row>
    <row r="38" spans="2:32" x14ac:dyDescent="0.15">
      <c r="D38" s="2">
        <v>302</v>
      </c>
      <c r="I38" s="2">
        <v>1239</v>
      </c>
      <c r="R38" s="3">
        <f t="shared" ref="R38:R59" si="7">I38-D38</f>
        <v>937</v>
      </c>
      <c r="T38" s="3">
        <f t="shared" si="4"/>
        <v>0.63727046021310363</v>
      </c>
      <c r="U38" s="2">
        <f t="shared" si="6"/>
        <v>47.472094550229819</v>
      </c>
      <c r="V38" s="4"/>
      <c r="W38" s="4"/>
      <c r="X38" s="4"/>
      <c r="Z38" s="4"/>
    </row>
    <row r="39" spans="2:32" x14ac:dyDescent="0.15">
      <c r="D39" s="2">
        <v>222</v>
      </c>
      <c r="I39" s="2">
        <v>1167</v>
      </c>
      <c r="R39" s="3">
        <f t="shared" si="7"/>
        <v>945</v>
      </c>
      <c r="T39" s="3">
        <f t="shared" si="4"/>
        <v>0.64271140330990706</v>
      </c>
      <c r="U39" s="2">
        <f t="shared" si="6"/>
        <v>48.260013131976365</v>
      </c>
      <c r="V39" s="4"/>
      <c r="W39" s="4"/>
      <c r="X39" s="4"/>
      <c r="Z39" s="4"/>
    </row>
    <row r="40" spans="2:32" x14ac:dyDescent="0.15">
      <c r="D40" s="2">
        <v>267</v>
      </c>
      <c r="I40" s="2">
        <v>1257</v>
      </c>
      <c r="R40" s="3">
        <f t="shared" si="7"/>
        <v>990</v>
      </c>
      <c r="T40" s="3">
        <f t="shared" si="4"/>
        <v>0.67331670822942646</v>
      </c>
      <c r="U40" s="2">
        <f t="shared" si="6"/>
        <v>52.692055154300732</v>
      </c>
      <c r="V40" s="4"/>
      <c r="W40" s="4"/>
      <c r="X40" s="4"/>
      <c r="Z40" s="4"/>
    </row>
    <row r="41" spans="2:32" x14ac:dyDescent="0.15">
      <c r="D41" s="2">
        <v>279</v>
      </c>
      <c r="I41" s="2">
        <v>1256</v>
      </c>
      <c r="P41" s="2" t="s">
        <v>16</v>
      </c>
      <c r="Q41" s="2" t="s">
        <v>3</v>
      </c>
      <c r="R41" s="3">
        <f t="shared" si="7"/>
        <v>977</v>
      </c>
      <c r="T41" s="3">
        <f t="shared" si="4"/>
        <v>0.66447517569712089</v>
      </c>
      <c r="U41" s="2">
        <f t="shared" si="6"/>
        <v>51.411687458962589</v>
      </c>
      <c r="V41" s="4"/>
      <c r="W41" s="4"/>
      <c r="X41" s="4"/>
      <c r="Z41" s="4"/>
    </row>
    <row r="42" spans="2:32" x14ac:dyDescent="0.15">
      <c r="B42" s="2" t="s">
        <v>16</v>
      </c>
      <c r="C42" s="2" t="s">
        <v>3</v>
      </c>
      <c r="D42" s="2">
        <v>314</v>
      </c>
      <c r="E42" s="2">
        <f>AVERAGE(D42:D47)</f>
        <v>243.5</v>
      </c>
      <c r="F42" s="2">
        <f>STDEV(D42:D47)</f>
        <v>49.83071342054015</v>
      </c>
      <c r="G42" s="2">
        <f>F42/SQRT(6)</f>
        <v>20.343303566530192</v>
      </c>
      <c r="I42" s="2">
        <v>2077</v>
      </c>
      <c r="J42" s="2">
        <f>AVERAGE(I42:I47)</f>
        <v>2071.3333333333335</v>
      </c>
      <c r="K42" s="4">
        <v>252.5</v>
      </c>
      <c r="L42" s="4">
        <v>54.658027769999997</v>
      </c>
      <c r="M42" s="2">
        <f>TTEST(I6:I11,I42:I47,2,2)</f>
        <v>2.0103039721231426E-3</v>
      </c>
      <c r="R42" s="3">
        <f t="shared" si="7"/>
        <v>1763</v>
      </c>
      <c r="S42" s="2">
        <f>AVERAGE(R42:R47)</f>
        <v>1827.8333333333333</v>
      </c>
      <c r="T42" s="4"/>
      <c r="U42" s="4"/>
      <c r="V42" s="4"/>
      <c r="W42" s="4"/>
      <c r="X42" s="4"/>
      <c r="Z42" s="4"/>
    </row>
    <row r="43" spans="2:32" x14ac:dyDescent="0.15">
      <c r="D43" s="2">
        <v>219</v>
      </c>
      <c r="I43" s="2">
        <v>2120</v>
      </c>
      <c r="M43" s="3"/>
      <c r="R43" s="3">
        <f t="shared" si="7"/>
        <v>1901</v>
      </c>
      <c r="T43" s="4"/>
      <c r="U43" s="4"/>
      <c r="V43" s="4"/>
      <c r="W43" s="4"/>
      <c r="X43" s="4"/>
      <c r="Z43" s="4"/>
    </row>
    <row r="44" spans="2:32" x14ac:dyDescent="0.15">
      <c r="D44" s="2">
        <v>167</v>
      </c>
      <c r="I44" s="2">
        <v>2215</v>
      </c>
      <c r="M44" s="3"/>
      <c r="R44" s="3">
        <f t="shared" si="7"/>
        <v>2048</v>
      </c>
      <c r="T44" s="4"/>
      <c r="U44" s="4"/>
      <c r="V44" s="4"/>
      <c r="W44" s="4"/>
      <c r="X44" s="4"/>
      <c r="Z44" s="4"/>
    </row>
    <row r="45" spans="2:32" x14ac:dyDescent="0.15">
      <c r="D45" s="2">
        <v>243</v>
      </c>
      <c r="I45" s="2">
        <v>2095</v>
      </c>
      <c r="R45" s="3">
        <f t="shared" si="7"/>
        <v>1852</v>
      </c>
      <c r="T45" s="4"/>
      <c r="U45" s="4"/>
      <c r="V45" s="4"/>
      <c r="W45" s="4"/>
      <c r="X45" s="4"/>
      <c r="Z45" s="4"/>
    </row>
    <row r="46" spans="2:32" x14ac:dyDescent="0.15">
      <c r="D46" s="2">
        <v>275</v>
      </c>
      <c r="I46" s="2">
        <v>1867</v>
      </c>
      <c r="R46" s="3">
        <f t="shared" si="7"/>
        <v>1592</v>
      </c>
      <c r="T46" s="4"/>
      <c r="U46" s="4"/>
      <c r="V46" s="4"/>
      <c r="W46" s="4"/>
      <c r="X46" s="4"/>
      <c r="Z46" s="4"/>
    </row>
    <row r="47" spans="2:32" x14ac:dyDescent="0.15">
      <c r="D47" s="2">
        <v>243</v>
      </c>
      <c r="I47" s="2">
        <v>2054</v>
      </c>
      <c r="Q47" s="2" t="s">
        <v>4</v>
      </c>
      <c r="R47" s="3">
        <f t="shared" si="7"/>
        <v>1811</v>
      </c>
      <c r="T47" s="4"/>
      <c r="U47" s="4"/>
      <c r="V47" s="4"/>
      <c r="W47" s="4"/>
      <c r="X47" s="4"/>
      <c r="Z47" s="4"/>
    </row>
    <row r="48" spans="2:32" x14ac:dyDescent="0.15">
      <c r="C48" s="2" t="s">
        <v>4</v>
      </c>
      <c r="D48" s="2">
        <v>253</v>
      </c>
      <c r="E48" s="2">
        <f>AVERAGE(D48:D53)</f>
        <v>235.83333333333334</v>
      </c>
      <c r="F48" s="2">
        <f>STDEV(D48:D53)</f>
        <v>49.048615338933502</v>
      </c>
      <c r="G48" s="2">
        <f>F48/SQRT(6)</f>
        <v>20.024013361739215</v>
      </c>
      <c r="I48" s="2">
        <v>1133</v>
      </c>
      <c r="J48" s="2">
        <f>AVERAGE(I48:I53)</f>
        <v>1225</v>
      </c>
      <c r="K48" s="4">
        <v>252.5</v>
      </c>
      <c r="L48" s="4">
        <v>54.658027769999997</v>
      </c>
      <c r="M48" s="2">
        <f>TTEST(I12:I17,I48:I53,2,2)</f>
        <v>3.997036166031189E-7</v>
      </c>
      <c r="R48" s="3">
        <f t="shared" si="7"/>
        <v>880</v>
      </c>
      <c r="S48" s="2">
        <f>AVERAGE(R48:R53)</f>
        <v>989.16666666666663</v>
      </c>
      <c r="T48" s="3">
        <f t="shared" ref="T48:T59" si="8">R48/$S$6</f>
        <v>0.59850374064837908</v>
      </c>
      <c r="U48" s="2">
        <f t="shared" ref="U48:U53" si="9">100*(T48-$U$9)/$U$8</f>
        <v>26.285119667013529</v>
      </c>
      <c r="V48" s="3">
        <f>AVERAGE(U48:U53)</f>
        <v>39.916753381893862</v>
      </c>
      <c r="W48" s="2">
        <f>STDEV(U48:U53)</f>
        <v>11.487060538827103</v>
      </c>
      <c r="X48" s="2">
        <f>W48/SQRT(6)</f>
        <v>4.6895728274310668</v>
      </c>
      <c r="Y48" s="2">
        <f>TTEST(U12:U17,U48:U53,2,2)</f>
        <v>2.1255485223520501E-5</v>
      </c>
      <c r="Z48" s="6"/>
    </row>
    <row r="49" spans="3:26" x14ac:dyDescent="0.15">
      <c r="D49" s="2">
        <v>183</v>
      </c>
      <c r="I49" s="2">
        <v>1253</v>
      </c>
      <c r="R49" s="3">
        <f t="shared" si="7"/>
        <v>1070</v>
      </c>
      <c r="T49" s="3">
        <f t="shared" si="8"/>
        <v>0.72772613919746099</v>
      </c>
      <c r="U49" s="2">
        <f t="shared" si="9"/>
        <v>50.010405827263284</v>
      </c>
      <c r="W49" s="4"/>
      <c r="X49" s="4"/>
      <c r="Z49" s="4"/>
    </row>
    <row r="50" spans="3:26" x14ac:dyDescent="0.15">
      <c r="D50" s="2">
        <v>307</v>
      </c>
      <c r="I50" s="2">
        <v>1222</v>
      </c>
      <c r="R50" s="3">
        <f t="shared" si="7"/>
        <v>915</v>
      </c>
      <c r="T50" s="3">
        <f t="shared" si="8"/>
        <v>0.6223078666968942</v>
      </c>
      <c r="U50" s="2">
        <f t="shared" si="9"/>
        <v>30.655567117585857</v>
      </c>
      <c r="Z50" s="4"/>
    </row>
    <row r="51" spans="3:26" x14ac:dyDescent="0.15">
      <c r="D51" s="2">
        <v>221</v>
      </c>
      <c r="I51" s="2">
        <v>1155</v>
      </c>
      <c r="R51" s="3">
        <f t="shared" si="7"/>
        <v>934</v>
      </c>
      <c r="T51" s="3">
        <f t="shared" si="8"/>
        <v>0.63523010655180234</v>
      </c>
      <c r="U51" s="2">
        <f t="shared" si="9"/>
        <v>33.028095733610819</v>
      </c>
      <c r="Z51" s="4"/>
    </row>
    <row r="52" spans="3:26" x14ac:dyDescent="0.15">
      <c r="D52" s="2">
        <v>184</v>
      </c>
      <c r="I52" s="2">
        <v>1290</v>
      </c>
      <c r="R52" s="3">
        <f t="shared" si="7"/>
        <v>1106</v>
      </c>
      <c r="T52" s="3">
        <f t="shared" si="8"/>
        <v>0.75221038313307642</v>
      </c>
      <c r="U52" s="2">
        <f t="shared" si="9"/>
        <v>54.505723204994794</v>
      </c>
      <c r="Z52" s="4"/>
    </row>
    <row r="53" spans="3:26" x14ac:dyDescent="0.15">
      <c r="D53" s="2">
        <v>267</v>
      </c>
      <c r="I53" s="2">
        <v>1297</v>
      </c>
      <c r="Q53" s="2" t="s">
        <v>5</v>
      </c>
      <c r="R53" s="3">
        <f t="shared" si="7"/>
        <v>1030</v>
      </c>
      <c r="T53" s="3">
        <f t="shared" si="8"/>
        <v>0.70052142371344372</v>
      </c>
      <c r="U53" s="2">
        <f t="shared" si="9"/>
        <v>45.015608740894912</v>
      </c>
      <c r="Z53" s="4"/>
    </row>
    <row r="54" spans="3:26" x14ac:dyDescent="0.15">
      <c r="C54" s="2" t="s">
        <v>5</v>
      </c>
      <c r="D54" s="2">
        <v>109</v>
      </c>
      <c r="E54" s="2">
        <f>AVERAGE(D54:D59)</f>
        <v>142.33333333333334</v>
      </c>
      <c r="F54" s="2">
        <f>STDEV(D54:D59)</f>
        <v>55.945211293431235</v>
      </c>
      <c r="G54" s="2">
        <f>F54/SQRT(6)</f>
        <v>22.839536870182908</v>
      </c>
      <c r="I54" s="2">
        <v>1437</v>
      </c>
      <c r="J54" s="2">
        <f>AVERAGE(I54:I59)</f>
        <v>1416.8333333333333</v>
      </c>
      <c r="K54" s="4">
        <v>252.5</v>
      </c>
      <c r="L54" s="4">
        <v>54.658027769999997</v>
      </c>
      <c r="M54" s="2">
        <f>TTEST(I18:I23,I54:I59,2,2)</f>
        <v>1.6457703290512514E-8</v>
      </c>
      <c r="R54" s="3">
        <f t="shared" si="7"/>
        <v>1328</v>
      </c>
      <c r="S54" s="2">
        <f>AVERAGE(R54:R59)</f>
        <v>1274.5</v>
      </c>
      <c r="T54" s="3">
        <f t="shared" si="8"/>
        <v>0.90319655406937205</v>
      </c>
      <c r="U54" s="2">
        <f t="shared" ref="U54:U59" si="10">100*(T54-$V$9)/$V$8</f>
        <v>85.981615233092583</v>
      </c>
      <c r="V54" s="3">
        <f>AVERAGE(U54:U59)</f>
        <v>80.712409717662524</v>
      </c>
      <c r="W54" s="2">
        <f>STDEV(U54:U59)</f>
        <v>8.9235801503451491</v>
      </c>
      <c r="X54" s="2">
        <f>W54/SQRT(6)</f>
        <v>3.643036341195669</v>
      </c>
      <c r="Y54" s="2">
        <f>TTEST(U18:U23,U54:U59,2,2)</f>
        <v>1.8854945570668717E-7</v>
      </c>
      <c r="Z54" s="6"/>
    </row>
    <row r="55" spans="3:26" x14ac:dyDescent="0.15">
      <c r="D55" s="2">
        <v>98</v>
      </c>
      <c r="I55" s="2">
        <v>1499</v>
      </c>
      <c r="R55" s="3">
        <f t="shared" si="7"/>
        <v>1401</v>
      </c>
      <c r="T55" s="3">
        <f t="shared" si="8"/>
        <v>0.95284515982770357</v>
      </c>
      <c r="U55" s="2">
        <f t="shared" si="10"/>
        <v>93.171372291529906</v>
      </c>
      <c r="V55" s="4"/>
      <c r="W55" s="4"/>
      <c r="X55" s="4"/>
      <c r="Y55" s="4"/>
      <c r="Z55" s="4"/>
    </row>
    <row r="56" spans="3:26" x14ac:dyDescent="0.15">
      <c r="D56" s="2">
        <v>78</v>
      </c>
      <c r="I56" s="2">
        <v>1377</v>
      </c>
      <c r="R56" s="3">
        <f t="shared" si="7"/>
        <v>1299</v>
      </c>
      <c r="T56" s="3">
        <f t="shared" si="8"/>
        <v>0.88347313534345961</v>
      </c>
      <c r="U56" s="2">
        <f t="shared" si="10"/>
        <v>83.125410374261349</v>
      </c>
      <c r="V56" s="4"/>
      <c r="W56" s="4"/>
      <c r="X56" s="4"/>
      <c r="Y56" s="4"/>
      <c r="Z56" s="4"/>
    </row>
    <row r="57" spans="3:26" x14ac:dyDescent="0.15">
      <c r="D57" s="2">
        <v>156</v>
      </c>
      <c r="I57" s="2">
        <v>1408</v>
      </c>
      <c r="R57" s="3">
        <f t="shared" si="7"/>
        <v>1252</v>
      </c>
      <c r="T57" s="3">
        <f t="shared" si="8"/>
        <v>0.85150759464973935</v>
      </c>
      <c r="U57" s="2">
        <f t="shared" si="10"/>
        <v>78.496388706500341</v>
      </c>
      <c r="V57" s="4"/>
      <c r="W57" s="4"/>
      <c r="X57" s="4"/>
      <c r="Y57" s="4"/>
      <c r="Z57" s="4"/>
    </row>
    <row r="58" spans="3:26" x14ac:dyDescent="0.15">
      <c r="D58" s="2">
        <v>209</v>
      </c>
      <c r="I58" s="2">
        <v>1440</v>
      </c>
      <c r="R58" s="3">
        <f t="shared" si="7"/>
        <v>1231</v>
      </c>
      <c r="T58" s="3">
        <f t="shared" si="8"/>
        <v>0.83722511902063024</v>
      </c>
      <c r="U58" s="2">
        <f t="shared" si="10"/>
        <v>76.428102429415631</v>
      </c>
      <c r="V58" s="4"/>
      <c r="W58" s="4"/>
      <c r="X58" s="4"/>
      <c r="Y58" s="4"/>
      <c r="Z58" s="4"/>
    </row>
    <row r="59" spans="3:26" x14ac:dyDescent="0.15">
      <c r="D59" s="2">
        <v>204</v>
      </c>
      <c r="I59" s="2">
        <v>1340</v>
      </c>
      <c r="R59" s="3">
        <f t="shared" si="7"/>
        <v>1136</v>
      </c>
      <c r="T59" s="3">
        <f t="shared" si="8"/>
        <v>0.77261391974608939</v>
      </c>
      <c r="U59" s="2">
        <f t="shared" si="10"/>
        <v>67.071569271175335</v>
      </c>
      <c r="V59" s="4"/>
      <c r="W59" s="4"/>
      <c r="X59" s="4"/>
      <c r="Y59" s="4"/>
      <c r="Z59" s="4"/>
    </row>
    <row r="60" spans="3:26" x14ac:dyDescent="0.15">
      <c r="T60" s="4"/>
      <c r="U60" s="4"/>
      <c r="V60" s="4"/>
      <c r="W60" s="4"/>
      <c r="X60" s="4"/>
      <c r="Y60" s="4"/>
      <c r="Z6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Fig3A</vt:lpstr>
      <vt:lpstr>Fig3B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2017-08-01T00:29:20Z</dcterms:created>
  <dcterms:modified xsi:type="dcterms:W3CDTF">2017-10-07T19:32:44Z</dcterms:modified>
</cp:coreProperties>
</file>