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240" yWindow="460" windowWidth="28560" windowHeight="15940" tabRatio="500" activeTab="2"/>
  </bookViews>
  <sheets>
    <sheet name="Fig2A" sheetId="1" r:id="rId1"/>
    <sheet name="Fig2C, 3C" sheetId="2" r:id="rId2"/>
    <sheet name="Fig2D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77" i="1" l="1"/>
  <c r="P177" i="1"/>
  <c r="O176" i="1"/>
  <c r="P176" i="1"/>
  <c r="O175" i="1"/>
  <c r="P175" i="1"/>
  <c r="O174" i="1"/>
  <c r="P174" i="1"/>
  <c r="O173" i="1"/>
  <c r="P173" i="1"/>
  <c r="O172" i="1"/>
  <c r="P172" i="1"/>
  <c r="O171" i="1"/>
  <c r="P171" i="1"/>
  <c r="O170" i="1"/>
  <c r="P170" i="1"/>
  <c r="O169" i="1"/>
  <c r="P169" i="1"/>
  <c r="O168" i="1"/>
  <c r="P168" i="1"/>
  <c r="O167" i="1"/>
  <c r="P167" i="1"/>
  <c r="O160" i="1"/>
  <c r="P160" i="1"/>
  <c r="O159" i="1"/>
  <c r="P159" i="1"/>
  <c r="O158" i="1"/>
  <c r="P158" i="1"/>
  <c r="O157" i="1"/>
  <c r="P157" i="1"/>
  <c r="O156" i="1"/>
  <c r="P156" i="1"/>
  <c r="O155" i="1"/>
  <c r="P155" i="1"/>
  <c r="O154" i="1"/>
  <c r="P154" i="1"/>
  <c r="O153" i="1"/>
  <c r="P153" i="1"/>
  <c r="O152" i="1"/>
  <c r="P152" i="1"/>
  <c r="O151" i="1"/>
  <c r="P151" i="1"/>
  <c r="O150" i="1"/>
  <c r="P150" i="1"/>
  <c r="O149" i="1"/>
  <c r="P149" i="1"/>
  <c r="P138" i="1"/>
  <c r="P139" i="1"/>
  <c r="P140" i="1"/>
  <c r="P141" i="1"/>
  <c r="P142" i="1"/>
  <c r="P137" i="1"/>
  <c r="P132" i="1"/>
  <c r="P133" i="1"/>
  <c r="P134" i="1"/>
  <c r="P135" i="1"/>
  <c r="P136" i="1"/>
  <c r="P131" i="1"/>
  <c r="O132" i="1"/>
  <c r="O133" i="1"/>
  <c r="O134" i="1"/>
  <c r="O135" i="1"/>
  <c r="O136" i="1"/>
  <c r="O137" i="1"/>
  <c r="O138" i="1"/>
  <c r="O139" i="1"/>
  <c r="O140" i="1"/>
  <c r="O141" i="1"/>
  <c r="O142" i="1"/>
  <c r="O131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0" i="1"/>
  <c r="O99" i="1"/>
  <c r="O98" i="1"/>
  <c r="O97" i="1"/>
  <c r="O96" i="1"/>
  <c r="O95" i="1"/>
  <c r="O94" i="1"/>
  <c r="O93" i="1"/>
  <c r="O92" i="1"/>
  <c r="O91" i="1"/>
  <c r="O90" i="1"/>
  <c r="O89" i="1"/>
  <c r="O72" i="1"/>
  <c r="O73" i="1"/>
  <c r="O74" i="1"/>
  <c r="O75" i="1"/>
  <c r="O76" i="1"/>
  <c r="O77" i="1"/>
  <c r="O78" i="1"/>
  <c r="O79" i="1"/>
  <c r="O80" i="1"/>
  <c r="O81" i="1"/>
  <c r="O82" i="1"/>
  <c r="O71" i="1"/>
  <c r="M125" i="1"/>
  <c r="M126" i="1"/>
  <c r="M127" i="1"/>
  <c r="M128" i="1"/>
  <c r="M129" i="1"/>
  <c r="N125" i="1"/>
  <c r="M131" i="1"/>
  <c r="M132" i="1"/>
  <c r="M133" i="1"/>
  <c r="M134" i="1"/>
  <c r="M135" i="1"/>
  <c r="M136" i="1"/>
  <c r="P128" i="1"/>
  <c r="P127" i="1"/>
  <c r="M137" i="1"/>
  <c r="M138" i="1"/>
  <c r="M139" i="1"/>
  <c r="M140" i="1"/>
  <c r="M141" i="1"/>
  <c r="M142" i="1"/>
  <c r="Q128" i="1"/>
  <c r="Q127" i="1"/>
  <c r="N131" i="1"/>
  <c r="P68" i="1"/>
  <c r="P67" i="1"/>
  <c r="Q131" i="1"/>
  <c r="R131" i="1"/>
  <c r="S131" i="1"/>
  <c r="N137" i="1"/>
  <c r="Q68" i="1"/>
  <c r="Q67" i="1"/>
  <c r="Q137" i="1"/>
  <c r="R137" i="1"/>
  <c r="S137" i="1"/>
  <c r="M143" i="1"/>
  <c r="M144" i="1"/>
  <c r="M145" i="1"/>
  <c r="M146" i="1"/>
  <c r="M147" i="1"/>
  <c r="M148" i="1"/>
  <c r="N143" i="1"/>
  <c r="M149" i="1"/>
  <c r="M150" i="1"/>
  <c r="M151" i="1"/>
  <c r="M152" i="1"/>
  <c r="M153" i="1"/>
  <c r="M154" i="1"/>
  <c r="N149" i="1"/>
  <c r="Q149" i="1"/>
  <c r="R149" i="1"/>
  <c r="S149" i="1"/>
  <c r="T149" i="1"/>
  <c r="M155" i="1"/>
  <c r="M156" i="1"/>
  <c r="M157" i="1"/>
  <c r="M158" i="1"/>
  <c r="M159" i="1"/>
  <c r="M160" i="1"/>
  <c r="N155" i="1"/>
  <c r="Q155" i="1"/>
  <c r="R155" i="1"/>
  <c r="S155" i="1"/>
  <c r="T155" i="1"/>
  <c r="M161" i="1"/>
  <c r="M162" i="1"/>
  <c r="M163" i="1"/>
  <c r="M164" i="1"/>
  <c r="M165" i="1"/>
  <c r="M166" i="1"/>
  <c r="N161" i="1"/>
  <c r="M167" i="1"/>
  <c r="M168" i="1"/>
  <c r="M169" i="1"/>
  <c r="M170" i="1"/>
  <c r="M171" i="1"/>
  <c r="M172" i="1"/>
  <c r="N167" i="1"/>
  <c r="Q167" i="1"/>
  <c r="R167" i="1"/>
  <c r="S167" i="1"/>
  <c r="T167" i="1"/>
  <c r="M173" i="1"/>
  <c r="M174" i="1"/>
  <c r="M175" i="1"/>
  <c r="M176" i="1"/>
  <c r="M177" i="1"/>
  <c r="N173" i="1"/>
  <c r="Q173" i="1"/>
  <c r="R173" i="1"/>
  <c r="S173" i="1"/>
  <c r="T173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0" i="1"/>
  <c r="P99" i="1"/>
  <c r="P98" i="1"/>
  <c r="P97" i="1"/>
  <c r="P96" i="1"/>
  <c r="P95" i="1"/>
  <c r="P94" i="1"/>
  <c r="P93" i="1"/>
  <c r="P92" i="1"/>
  <c r="P91" i="1"/>
  <c r="P90" i="1"/>
  <c r="P89" i="1"/>
  <c r="P78" i="1"/>
  <c r="P79" i="1"/>
  <c r="P80" i="1"/>
  <c r="P81" i="1"/>
  <c r="P82" i="1"/>
  <c r="P77" i="1"/>
  <c r="P72" i="1"/>
  <c r="P73" i="1"/>
  <c r="P74" i="1"/>
  <c r="P75" i="1"/>
  <c r="P76" i="1"/>
  <c r="P71" i="1"/>
  <c r="M65" i="1"/>
  <c r="M66" i="1"/>
  <c r="M67" i="1"/>
  <c r="M68" i="1"/>
  <c r="M69" i="1"/>
  <c r="M70" i="1"/>
  <c r="N65" i="1"/>
  <c r="M71" i="1"/>
  <c r="M72" i="1"/>
  <c r="M73" i="1"/>
  <c r="M74" i="1"/>
  <c r="M75" i="1"/>
  <c r="M76" i="1"/>
  <c r="M77" i="1"/>
  <c r="M78" i="1"/>
  <c r="M79" i="1"/>
  <c r="M80" i="1"/>
  <c r="M81" i="1"/>
  <c r="M82" i="1"/>
  <c r="N71" i="1"/>
  <c r="Q71" i="1"/>
  <c r="R71" i="1"/>
  <c r="S71" i="1"/>
  <c r="N77" i="1"/>
  <c r="Q77" i="1"/>
  <c r="R77" i="1"/>
  <c r="S77" i="1"/>
  <c r="M83" i="1"/>
  <c r="M84" i="1"/>
  <c r="M85" i="1"/>
  <c r="M86" i="1"/>
  <c r="M87" i="1"/>
  <c r="M88" i="1"/>
  <c r="N83" i="1"/>
  <c r="M89" i="1"/>
  <c r="M90" i="1"/>
  <c r="M91" i="1"/>
  <c r="M92" i="1"/>
  <c r="M93" i="1"/>
  <c r="M94" i="1"/>
  <c r="N89" i="1"/>
  <c r="Q89" i="1"/>
  <c r="R89" i="1"/>
  <c r="S89" i="1"/>
  <c r="T89" i="1"/>
  <c r="M95" i="1"/>
  <c r="M96" i="1"/>
  <c r="M97" i="1"/>
  <c r="M98" i="1"/>
  <c r="M99" i="1"/>
  <c r="M100" i="1"/>
  <c r="N95" i="1"/>
  <c r="Q95" i="1"/>
  <c r="R95" i="1"/>
  <c r="S95" i="1"/>
  <c r="T95" i="1"/>
  <c r="M101" i="1"/>
  <c r="M102" i="1"/>
  <c r="M103" i="1"/>
  <c r="M104" i="1"/>
  <c r="M105" i="1"/>
  <c r="M106" i="1"/>
  <c r="N101" i="1"/>
  <c r="M107" i="1"/>
  <c r="M108" i="1"/>
  <c r="M109" i="1"/>
  <c r="M110" i="1"/>
  <c r="M111" i="1"/>
  <c r="M112" i="1"/>
  <c r="N107" i="1"/>
  <c r="Q107" i="1"/>
  <c r="R107" i="1"/>
  <c r="S107" i="1"/>
  <c r="T107" i="1"/>
  <c r="M113" i="1"/>
  <c r="M114" i="1"/>
  <c r="M115" i="1"/>
  <c r="M116" i="1"/>
  <c r="M117" i="1"/>
  <c r="M118" i="1"/>
  <c r="N113" i="1"/>
  <c r="Q113" i="1"/>
  <c r="R113" i="1"/>
  <c r="S113" i="1"/>
  <c r="T113" i="1"/>
  <c r="E98" i="2"/>
  <c r="F98" i="2"/>
  <c r="G98" i="2"/>
  <c r="H98" i="2"/>
  <c r="I98" i="2"/>
  <c r="J98" i="2"/>
  <c r="E105" i="2"/>
  <c r="F105" i="2"/>
  <c r="G105" i="2"/>
  <c r="H105" i="2"/>
  <c r="I105" i="2"/>
  <c r="J105" i="2"/>
  <c r="K105" i="2"/>
  <c r="E113" i="2"/>
  <c r="F113" i="2"/>
  <c r="G113" i="2"/>
  <c r="H113" i="2"/>
  <c r="I113" i="2"/>
  <c r="J113" i="2"/>
  <c r="K113" i="2"/>
  <c r="E120" i="2"/>
  <c r="F120" i="2"/>
  <c r="G120" i="2"/>
  <c r="H120" i="2"/>
  <c r="I120" i="2"/>
  <c r="J120" i="2"/>
  <c r="K120" i="2"/>
  <c r="E127" i="2"/>
  <c r="F127" i="2"/>
  <c r="G127" i="2"/>
  <c r="H127" i="2"/>
  <c r="I127" i="2"/>
  <c r="J127" i="2"/>
  <c r="K127" i="2"/>
  <c r="I125" i="1"/>
  <c r="H125" i="1"/>
  <c r="K173" i="1"/>
  <c r="I173" i="1"/>
  <c r="H173" i="1"/>
  <c r="K167" i="1"/>
  <c r="K155" i="1"/>
  <c r="K149" i="1"/>
  <c r="K113" i="1"/>
  <c r="K107" i="1"/>
  <c r="K95" i="1"/>
  <c r="K89" i="1"/>
  <c r="E173" i="1"/>
  <c r="F173" i="1"/>
  <c r="D173" i="1"/>
  <c r="E167" i="1"/>
  <c r="F167" i="1"/>
  <c r="D167" i="1"/>
  <c r="E161" i="1"/>
  <c r="F161" i="1"/>
  <c r="D161" i="1"/>
  <c r="E155" i="1"/>
  <c r="F155" i="1"/>
  <c r="D155" i="1"/>
  <c r="E149" i="1"/>
  <c r="F149" i="1"/>
  <c r="D149" i="1"/>
  <c r="E143" i="1"/>
  <c r="F143" i="1"/>
  <c r="D143" i="1"/>
  <c r="E137" i="1"/>
  <c r="F137" i="1"/>
  <c r="D137" i="1"/>
  <c r="E131" i="1"/>
  <c r="F131" i="1"/>
  <c r="D131" i="1"/>
  <c r="E125" i="1"/>
  <c r="F125" i="1"/>
  <c r="D125" i="1"/>
  <c r="J173" i="1"/>
  <c r="I167" i="1"/>
  <c r="J167" i="1"/>
  <c r="H167" i="1"/>
  <c r="I161" i="1"/>
  <c r="J161" i="1"/>
  <c r="H161" i="1"/>
  <c r="I155" i="1"/>
  <c r="J155" i="1"/>
  <c r="H155" i="1"/>
  <c r="I149" i="1"/>
  <c r="J149" i="1"/>
  <c r="H149" i="1"/>
  <c r="I143" i="1"/>
  <c r="J143" i="1"/>
  <c r="H143" i="1"/>
  <c r="I137" i="1"/>
  <c r="J137" i="1"/>
  <c r="H137" i="1"/>
  <c r="I131" i="1"/>
  <c r="J131" i="1"/>
  <c r="H131" i="1"/>
  <c r="J125" i="1"/>
  <c r="O11" i="1"/>
  <c r="O12" i="1"/>
  <c r="O13" i="1"/>
  <c r="O14" i="1"/>
  <c r="O15" i="1"/>
  <c r="O16" i="1"/>
  <c r="O17" i="1"/>
  <c r="O18" i="1"/>
  <c r="O19" i="1"/>
  <c r="O20" i="1"/>
  <c r="O21" i="1"/>
  <c r="O10" i="1"/>
  <c r="K89" i="2"/>
  <c r="K82" i="2"/>
  <c r="K75" i="2"/>
  <c r="K67" i="2"/>
  <c r="K37" i="2"/>
  <c r="K30" i="2"/>
  <c r="K23" i="2"/>
  <c r="K15" i="2"/>
  <c r="H89" i="2"/>
  <c r="J89" i="2"/>
  <c r="G89" i="2"/>
  <c r="I89" i="2"/>
  <c r="F89" i="2"/>
  <c r="E89" i="2"/>
  <c r="H37" i="2"/>
  <c r="J37" i="2"/>
  <c r="G37" i="2"/>
  <c r="I37" i="2"/>
  <c r="F37" i="2"/>
  <c r="E37" i="2"/>
  <c r="K34" i="3"/>
  <c r="H34" i="3"/>
  <c r="J34" i="3"/>
  <c r="G34" i="3"/>
  <c r="I34" i="3"/>
  <c r="F34" i="3"/>
  <c r="E34" i="3"/>
  <c r="H27" i="3"/>
  <c r="J27" i="3"/>
  <c r="G27" i="3"/>
  <c r="I27" i="3"/>
  <c r="F27" i="3"/>
  <c r="E27" i="3"/>
  <c r="K17" i="3"/>
  <c r="H17" i="3"/>
  <c r="J17" i="3"/>
  <c r="G17" i="3"/>
  <c r="I17" i="3"/>
  <c r="F17" i="3"/>
  <c r="E17" i="3"/>
  <c r="H10" i="3"/>
  <c r="J10" i="3"/>
  <c r="G10" i="3"/>
  <c r="I10" i="3"/>
  <c r="F10" i="3"/>
  <c r="E10" i="3"/>
  <c r="H82" i="2"/>
  <c r="J82" i="2"/>
  <c r="G82" i="2"/>
  <c r="I82" i="2"/>
  <c r="F82" i="2"/>
  <c r="E82" i="2"/>
  <c r="H75" i="2"/>
  <c r="J75" i="2"/>
  <c r="G75" i="2"/>
  <c r="I75" i="2"/>
  <c r="F75" i="2"/>
  <c r="E75" i="2"/>
  <c r="H67" i="2"/>
  <c r="J67" i="2"/>
  <c r="G67" i="2"/>
  <c r="I67" i="2"/>
  <c r="F67" i="2"/>
  <c r="E67" i="2"/>
  <c r="H60" i="2"/>
  <c r="J60" i="2"/>
  <c r="G60" i="2"/>
  <c r="I60" i="2"/>
  <c r="F60" i="2"/>
  <c r="E60" i="2"/>
  <c r="H30" i="2"/>
  <c r="J30" i="2"/>
  <c r="G30" i="2"/>
  <c r="I30" i="2"/>
  <c r="F30" i="2"/>
  <c r="E30" i="2"/>
  <c r="H23" i="2"/>
  <c r="J23" i="2"/>
  <c r="G23" i="2"/>
  <c r="I23" i="2"/>
  <c r="F23" i="2"/>
  <c r="E23" i="2"/>
  <c r="J15" i="2"/>
  <c r="H15" i="2"/>
  <c r="G15" i="2"/>
  <c r="I15" i="2"/>
  <c r="F15" i="2"/>
  <c r="E15" i="2"/>
  <c r="H8" i="2"/>
  <c r="J8" i="2"/>
  <c r="I8" i="2"/>
  <c r="G8" i="2"/>
  <c r="F8" i="2"/>
  <c r="E8" i="2"/>
  <c r="K52" i="1"/>
  <c r="K46" i="1"/>
  <c r="K34" i="1"/>
  <c r="K28" i="1"/>
  <c r="M57" i="1"/>
  <c r="O57" i="1"/>
  <c r="M16" i="1"/>
  <c r="M17" i="1"/>
  <c r="M18" i="1"/>
  <c r="M19" i="1"/>
  <c r="M20" i="1"/>
  <c r="M21" i="1"/>
  <c r="Q7" i="1"/>
  <c r="Q6" i="1"/>
  <c r="P57" i="1"/>
  <c r="M56" i="1"/>
  <c r="O56" i="1"/>
  <c r="P56" i="1"/>
  <c r="M55" i="1"/>
  <c r="O55" i="1"/>
  <c r="P55" i="1"/>
  <c r="M54" i="1"/>
  <c r="O54" i="1"/>
  <c r="P54" i="1"/>
  <c r="M53" i="1"/>
  <c r="O53" i="1"/>
  <c r="P53" i="1"/>
  <c r="M52" i="1"/>
  <c r="O52" i="1"/>
  <c r="P52" i="1"/>
  <c r="M51" i="1"/>
  <c r="O51" i="1"/>
  <c r="M10" i="1"/>
  <c r="M11" i="1"/>
  <c r="M12" i="1"/>
  <c r="M13" i="1"/>
  <c r="M14" i="1"/>
  <c r="M15" i="1"/>
  <c r="P7" i="1"/>
  <c r="P6" i="1"/>
  <c r="P51" i="1"/>
  <c r="M50" i="1"/>
  <c r="O50" i="1"/>
  <c r="P50" i="1"/>
  <c r="M49" i="1"/>
  <c r="O49" i="1"/>
  <c r="P49" i="1"/>
  <c r="M48" i="1"/>
  <c r="O48" i="1"/>
  <c r="P48" i="1"/>
  <c r="M47" i="1"/>
  <c r="O47" i="1"/>
  <c r="P47" i="1"/>
  <c r="M46" i="1"/>
  <c r="O46" i="1"/>
  <c r="P46" i="1"/>
  <c r="M39" i="1"/>
  <c r="O39" i="1"/>
  <c r="P39" i="1"/>
  <c r="M38" i="1"/>
  <c r="O38" i="1"/>
  <c r="P38" i="1"/>
  <c r="M37" i="1"/>
  <c r="O37" i="1"/>
  <c r="P37" i="1"/>
  <c r="M36" i="1"/>
  <c r="O36" i="1"/>
  <c r="P36" i="1"/>
  <c r="M35" i="1"/>
  <c r="O35" i="1"/>
  <c r="P35" i="1"/>
  <c r="M34" i="1"/>
  <c r="O34" i="1"/>
  <c r="P34" i="1"/>
  <c r="M33" i="1"/>
  <c r="O33" i="1"/>
  <c r="P33" i="1"/>
  <c r="M32" i="1"/>
  <c r="O32" i="1"/>
  <c r="P32" i="1"/>
  <c r="M31" i="1"/>
  <c r="O31" i="1"/>
  <c r="P31" i="1"/>
  <c r="M30" i="1"/>
  <c r="O30" i="1"/>
  <c r="P30" i="1"/>
  <c r="M29" i="1"/>
  <c r="O29" i="1"/>
  <c r="P29" i="1"/>
  <c r="M28" i="1"/>
  <c r="O28" i="1"/>
  <c r="P28" i="1"/>
  <c r="P17" i="1"/>
  <c r="P18" i="1"/>
  <c r="P19" i="1"/>
  <c r="P20" i="1"/>
  <c r="P21" i="1"/>
  <c r="P16" i="1"/>
  <c r="P11" i="1"/>
  <c r="P12" i="1"/>
  <c r="P13" i="1"/>
  <c r="P14" i="1"/>
  <c r="P15" i="1"/>
  <c r="P10" i="1"/>
  <c r="R52" i="1"/>
  <c r="S52" i="1"/>
  <c r="Q52" i="1"/>
  <c r="R46" i="1"/>
  <c r="S46" i="1"/>
  <c r="Q46" i="1"/>
  <c r="R34" i="1"/>
  <c r="S34" i="1"/>
  <c r="Q34" i="1"/>
  <c r="R28" i="1"/>
  <c r="S28" i="1"/>
  <c r="Q28" i="1"/>
  <c r="R16" i="1"/>
  <c r="S16" i="1"/>
  <c r="Q16" i="1"/>
  <c r="R10" i="1"/>
  <c r="S10" i="1"/>
  <c r="Q10" i="1"/>
  <c r="N52" i="1"/>
  <c r="N46" i="1"/>
  <c r="M40" i="1"/>
  <c r="M41" i="1"/>
  <c r="M42" i="1"/>
  <c r="M43" i="1"/>
  <c r="M44" i="1"/>
  <c r="M45" i="1"/>
  <c r="N40" i="1"/>
  <c r="N34" i="1"/>
  <c r="N28" i="1"/>
  <c r="M22" i="1"/>
  <c r="M23" i="1"/>
  <c r="M24" i="1"/>
  <c r="M25" i="1"/>
  <c r="M26" i="1"/>
  <c r="M27" i="1"/>
  <c r="N22" i="1"/>
  <c r="N16" i="1"/>
  <c r="N10" i="1"/>
  <c r="M4" i="1"/>
  <c r="M5" i="1"/>
  <c r="M6" i="1"/>
  <c r="M7" i="1"/>
  <c r="M8" i="1"/>
  <c r="M9" i="1"/>
  <c r="N4" i="1"/>
  <c r="E113" i="1"/>
  <c r="F113" i="1"/>
  <c r="D113" i="1"/>
  <c r="E107" i="1"/>
  <c r="F107" i="1"/>
  <c r="D107" i="1"/>
  <c r="E101" i="1"/>
  <c r="F101" i="1"/>
  <c r="D101" i="1"/>
  <c r="E95" i="1"/>
  <c r="F95" i="1"/>
  <c r="D95" i="1"/>
  <c r="E89" i="1"/>
  <c r="F89" i="1"/>
  <c r="D89" i="1"/>
  <c r="E83" i="1"/>
  <c r="F83" i="1"/>
  <c r="D83" i="1"/>
  <c r="E77" i="1"/>
  <c r="F77" i="1"/>
  <c r="D77" i="1"/>
  <c r="E71" i="1"/>
  <c r="F71" i="1"/>
  <c r="D71" i="1"/>
  <c r="E65" i="1"/>
  <c r="D65" i="1"/>
  <c r="I113" i="1"/>
  <c r="J113" i="1"/>
  <c r="H113" i="1"/>
  <c r="I107" i="1"/>
  <c r="J107" i="1"/>
  <c r="H107" i="1"/>
  <c r="I101" i="1"/>
  <c r="J101" i="1"/>
  <c r="H101" i="1"/>
  <c r="I95" i="1"/>
  <c r="J95" i="1"/>
  <c r="H95" i="1"/>
  <c r="I89" i="1"/>
  <c r="J89" i="1"/>
  <c r="H89" i="1"/>
  <c r="I83" i="1"/>
  <c r="J83" i="1"/>
  <c r="H83" i="1"/>
  <c r="I77" i="1"/>
  <c r="J77" i="1"/>
  <c r="H77" i="1"/>
  <c r="I71" i="1"/>
  <c r="J71" i="1"/>
  <c r="H71" i="1"/>
  <c r="I65" i="1"/>
  <c r="J65" i="1"/>
  <c r="H65" i="1"/>
  <c r="F65" i="1"/>
  <c r="E52" i="1"/>
  <c r="F52" i="1"/>
  <c r="E46" i="1"/>
  <c r="F46" i="1"/>
  <c r="E40" i="1"/>
  <c r="F40" i="1"/>
  <c r="E34" i="1"/>
  <c r="F34" i="1"/>
  <c r="E28" i="1"/>
  <c r="F28" i="1"/>
  <c r="E22" i="1"/>
  <c r="F22" i="1"/>
  <c r="E16" i="1"/>
  <c r="F16" i="1"/>
  <c r="E10" i="1"/>
  <c r="F10" i="1"/>
  <c r="E4" i="1"/>
  <c r="F4" i="1"/>
  <c r="I52" i="1"/>
  <c r="J52" i="1"/>
  <c r="I46" i="1"/>
  <c r="J46" i="1"/>
  <c r="I40" i="1"/>
  <c r="J40" i="1"/>
  <c r="I34" i="1"/>
  <c r="J34" i="1"/>
  <c r="I28" i="1"/>
  <c r="J28" i="1"/>
  <c r="I22" i="1"/>
  <c r="J22" i="1"/>
  <c r="I16" i="1"/>
  <c r="J16" i="1"/>
  <c r="I10" i="1"/>
  <c r="J10" i="1"/>
  <c r="H52" i="1"/>
  <c r="H46" i="1"/>
  <c r="H34" i="1"/>
  <c r="H28" i="1"/>
  <c r="H22" i="1"/>
  <c r="I4" i="1"/>
  <c r="J4" i="1"/>
  <c r="D52" i="1"/>
  <c r="D46" i="1"/>
  <c r="D40" i="1"/>
  <c r="D34" i="1"/>
  <c r="D28" i="1"/>
  <c r="D22" i="1"/>
  <c r="D16" i="1"/>
  <c r="D10" i="1"/>
  <c r="D4" i="1"/>
  <c r="H40" i="1"/>
  <c r="H16" i="1"/>
  <c r="H10" i="1"/>
  <c r="H4" i="1"/>
  <c r="T34" i="1"/>
  <c r="T28" i="1"/>
  <c r="T46" i="1"/>
  <c r="T52" i="1"/>
</calcChain>
</file>

<file path=xl/sharedStrings.xml><?xml version="1.0" encoding="utf-8"?>
<sst xmlns="http://schemas.openxmlformats.org/spreadsheetml/2006/main" count="250" uniqueCount="25">
  <si>
    <t>Basal</t>
  </si>
  <si>
    <t>Insulin</t>
  </si>
  <si>
    <t>Cont</t>
  </si>
  <si>
    <t>Dex</t>
  </si>
  <si>
    <t>TNF</t>
  </si>
  <si>
    <t>shDnmt3a (#1)</t>
  </si>
  <si>
    <t>shDnmt3a (#2)</t>
  </si>
  <si>
    <t>AVG</t>
  </si>
  <si>
    <t>STD</t>
  </si>
  <si>
    <t>SEM</t>
  </si>
  <si>
    <t>shScr</t>
  </si>
  <si>
    <t>Exp2</t>
  </si>
  <si>
    <t>Delta</t>
  </si>
  <si>
    <t>Delta AVG</t>
  </si>
  <si>
    <t>P-value</t>
  </si>
  <si>
    <t>p-value</t>
  </si>
  <si>
    <t>pCDH</t>
  </si>
  <si>
    <t>Dnmt1</t>
  </si>
  <si>
    <t>Dnmt3b</t>
  </si>
  <si>
    <t>Dnmt3a</t>
  </si>
  <si>
    <t>Dnmt3a_CM</t>
  </si>
  <si>
    <t>Exp1</t>
  </si>
  <si>
    <t>Exp3</t>
  </si>
  <si>
    <t>N/A</t>
  </si>
  <si>
    <t>Delta (Basal-Insulin)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</si>
</sst>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000000"/>
      </patternFill>
    </fill>
  </fills>
  <borders count="1">
    <border>
      <left/>
      <right/>
      <top/>
      <bottom/>
      <diagonal/>
    </border>
  </borders>
  <cellStyleXfs count="5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3" borderId="0" xfId="0" applyFont="1" applyFill="1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4" fillId="2" borderId="0" xfId="0" applyFont="1" applyFill="1"/>
    <xf numFmtId="0" fontId="6" fillId="4" borderId="0" xfId="0" applyFont="1" applyFill="1"/>
    <xf numFmtId="0" fontId="7" fillId="0" borderId="0" xfId="0" applyFont="1"/>
  </cellXfs>
  <cellStyles count="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78"/>
  <sheetViews>
    <sheetView topLeftCell="J1" workbookViewId="0">
      <selection activeCell="M4" sqref="M4"/>
    </sheetView>
  </sheetViews>
  <sheetFormatPr baseColWidth="10" defaultRowHeight="14" x14ac:dyDescent="0.15"/>
  <cols>
    <col min="1" max="1" width="16" style="2" customWidth="1"/>
    <col min="2" max="2" width="10.83203125" style="2"/>
    <col min="3" max="3" width="11" style="3" bestFit="1" customWidth="1"/>
    <col min="4" max="10" width="11" style="2" bestFit="1" customWidth="1"/>
    <col min="11" max="11" width="12.33203125" style="2" bestFit="1" customWidth="1"/>
    <col min="12" max="12" width="10.83203125" style="2"/>
    <col min="13" max="13" width="11" style="3" bestFit="1" customWidth="1"/>
    <col min="14" max="16" width="11" style="2" bestFit="1" customWidth="1"/>
    <col min="17" max="17" width="12.33203125" style="2" bestFit="1" customWidth="1"/>
    <col min="18" max="19" width="11" style="2" bestFit="1" customWidth="1"/>
    <col min="20" max="20" width="13.33203125" style="2" customWidth="1"/>
    <col min="21" max="21" width="13.83203125" style="2" customWidth="1"/>
    <col min="22" max="22" width="10.83203125" style="2"/>
    <col min="23" max="23" width="12.33203125" style="2" bestFit="1" customWidth="1"/>
    <col min="24" max="28" width="11" style="2" bestFit="1" customWidth="1"/>
    <col min="29" max="16384" width="10.83203125" style="2"/>
  </cols>
  <sheetData>
    <row r="2" spans="1:28" x14ac:dyDescent="0.15">
      <c r="A2" s="1" t="s">
        <v>21</v>
      </c>
      <c r="D2" s="4" t="s">
        <v>0</v>
      </c>
      <c r="H2" s="4" t="s">
        <v>1</v>
      </c>
    </row>
    <row r="3" spans="1:28" x14ac:dyDescent="0.15">
      <c r="C3" s="3" t="s">
        <v>0</v>
      </c>
      <c r="D3" s="2" t="s">
        <v>7</v>
      </c>
      <c r="E3" s="2" t="s">
        <v>8</v>
      </c>
      <c r="F3" s="2" t="s">
        <v>9</v>
      </c>
      <c r="G3" s="2" t="s">
        <v>1</v>
      </c>
      <c r="H3" s="2" t="s">
        <v>7</v>
      </c>
      <c r="I3" s="2" t="s">
        <v>8</v>
      </c>
      <c r="J3" s="2" t="s">
        <v>9</v>
      </c>
      <c r="K3" s="2" t="s">
        <v>15</v>
      </c>
      <c r="M3" s="5" t="s">
        <v>24</v>
      </c>
      <c r="N3" s="6" t="s">
        <v>13</v>
      </c>
      <c r="O3" s="6"/>
      <c r="P3" s="6"/>
      <c r="Q3" s="6"/>
    </row>
    <row r="4" spans="1:28" x14ac:dyDescent="0.15">
      <c r="A4" s="2" t="s">
        <v>10</v>
      </c>
      <c r="B4" s="2" t="s">
        <v>2</v>
      </c>
      <c r="C4" s="3">
        <v>244</v>
      </c>
      <c r="D4" s="2">
        <f>AVERAGE(C4:C9)</f>
        <v>249</v>
      </c>
      <c r="E4" s="2">
        <f>STDEV(C4:C9)</f>
        <v>40.174618853201331</v>
      </c>
      <c r="F4" s="2">
        <f>E4/SQRT(6)</f>
        <v>16.401219466856727</v>
      </c>
      <c r="G4" s="2">
        <v>1603</v>
      </c>
      <c r="H4" s="2">
        <f>AVERAGE(G4:G9)</f>
        <v>1896.1666666666667</v>
      </c>
      <c r="I4" s="2">
        <f>STDEV(G4:G9)</f>
        <v>162.82311465718453</v>
      </c>
      <c r="J4" s="2">
        <f>I4/SQRT(6)</f>
        <v>66.47225820679715</v>
      </c>
      <c r="M4" s="5">
        <f t="shared" ref="M4:M35" si="0">G4-C4</f>
        <v>1359</v>
      </c>
      <c r="N4" s="2">
        <f>AVERAGE(M4:M9)</f>
        <v>1647.1666666666667</v>
      </c>
      <c r="O4" s="6"/>
      <c r="P4" s="6"/>
      <c r="Q4" s="6"/>
      <c r="W4" s="2" t="s">
        <v>0</v>
      </c>
      <c r="Z4" s="2" t="s">
        <v>1</v>
      </c>
    </row>
    <row r="5" spans="1:28" x14ac:dyDescent="0.15">
      <c r="C5" s="3">
        <v>199</v>
      </c>
      <c r="G5" s="2">
        <v>1843</v>
      </c>
      <c r="M5" s="5">
        <f t="shared" si="0"/>
        <v>1644</v>
      </c>
      <c r="O5" s="6"/>
      <c r="P5" s="6" t="s">
        <v>3</v>
      </c>
      <c r="Q5" s="6" t="s">
        <v>4</v>
      </c>
      <c r="W5" s="2" t="s">
        <v>7</v>
      </c>
      <c r="X5" s="2" t="s">
        <v>8</v>
      </c>
      <c r="Y5" s="2" t="s">
        <v>9</v>
      </c>
      <c r="Z5" s="2" t="s">
        <v>7</v>
      </c>
      <c r="AA5" s="2" t="s">
        <v>8</v>
      </c>
      <c r="AB5" s="2" t="s">
        <v>9</v>
      </c>
    </row>
    <row r="6" spans="1:28" x14ac:dyDescent="0.15">
      <c r="C6" s="3">
        <v>255</v>
      </c>
      <c r="G6" s="2">
        <v>1979</v>
      </c>
      <c r="M6" s="5">
        <f t="shared" si="0"/>
        <v>1724</v>
      </c>
      <c r="O6" s="6"/>
      <c r="P6" s="6">
        <f>1-P7</f>
        <v>0.74064352970229319</v>
      </c>
      <c r="Q6" s="6">
        <f>1-Q7</f>
        <v>0.75298522566282133</v>
      </c>
      <c r="U6" s="2" t="s">
        <v>10</v>
      </c>
      <c r="V6" s="2" t="s">
        <v>2</v>
      </c>
      <c r="W6" s="2">
        <v>249</v>
      </c>
      <c r="X6" s="2">
        <v>40.174618853201331</v>
      </c>
      <c r="Y6" s="2">
        <v>16.401219466856727</v>
      </c>
      <c r="Z6" s="2">
        <v>1896.1666666666667</v>
      </c>
      <c r="AA6" s="2">
        <v>162.82311465718453</v>
      </c>
      <c r="AB6" s="2">
        <v>66.47225820679715</v>
      </c>
    </row>
    <row r="7" spans="1:28" x14ac:dyDescent="0.15">
      <c r="C7" s="3">
        <v>232</v>
      </c>
      <c r="G7" s="2">
        <v>1901</v>
      </c>
      <c r="L7" s="6"/>
      <c r="M7" s="5">
        <f t="shared" si="0"/>
        <v>1669</v>
      </c>
      <c r="O7" s="6"/>
      <c r="P7" s="6">
        <f>AVERAGE(O10:O15)</f>
        <v>0.25935647029770681</v>
      </c>
      <c r="Q7" s="6">
        <f>AVERAGE(O16:O21)</f>
        <v>0.24701477433717869</v>
      </c>
      <c r="V7" s="2" t="s">
        <v>3</v>
      </c>
      <c r="W7" s="2">
        <v>201.33333333333334</v>
      </c>
      <c r="X7" s="2">
        <v>56.344180415253788</v>
      </c>
      <c r="Y7" s="2">
        <v>23.002415332114833</v>
      </c>
      <c r="Z7" s="2">
        <v>628.5</v>
      </c>
      <c r="AA7" s="2">
        <v>123.99153196892117</v>
      </c>
      <c r="AB7" s="2">
        <v>50.619330958307486</v>
      </c>
    </row>
    <row r="8" spans="1:28" x14ac:dyDescent="0.15">
      <c r="C8" s="3">
        <v>321</v>
      </c>
      <c r="G8" s="2">
        <v>1984</v>
      </c>
      <c r="M8" s="5">
        <f t="shared" si="0"/>
        <v>1663</v>
      </c>
      <c r="O8" s="6"/>
      <c r="V8" s="2" t="s">
        <v>4</v>
      </c>
      <c r="W8" s="2">
        <v>204.83333333333334</v>
      </c>
      <c r="X8" s="2">
        <v>62.361580052678818</v>
      </c>
      <c r="Y8" s="2">
        <v>25.45900844713147</v>
      </c>
      <c r="Z8" s="2">
        <v>611.66666666666663</v>
      </c>
      <c r="AA8" s="2">
        <v>53.537525780210153</v>
      </c>
      <c r="AB8" s="2">
        <v>21.856603375435792</v>
      </c>
    </row>
    <row r="9" spans="1:28" x14ac:dyDescent="0.15">
      <c r="C9" s="3">
        <v>243</v>
      </c>
      <c r="G9" s="2">
        <v>2067</v>
      </c>
      <c r="M9" s="5">
        <f t="shared" si="0"/>
        <v>1824</v>
      </c>
      <c r="O9" s="6"/>
      <c r="Q9" s="2" t="s">
        <v>7</v>
      </c>
      <c r="R9" s="2" t="s">
        <v>8</v>
      </c>
      <c r="S9" s="2" t="s">
        <v>9</v>
      </c>
      <c r="T9" s="2" t="s">
        <v>14</v>
      </c>
      <c r="U9" s="6" t="s">
        <v>5</v>
      </c>
      <c r="V9" s="2" t="s">
        <v>2</v>
      </c>
      <c r="W9" s="2">
        <v>206.5</v>
      </c>
      <c r="X9" s="2">
        <v>35.064226784573478</v>
      </c>
      <c r="Y9" s="2">
        <v>14.314910641239321</v>
      </c>
      <c r="Z9" s="2">
        <v>2135.3333333333335</v>
      </c>
      <c r="AA9" s="2">
        <v>135.07281986642118</v>
      </c>
      <c r="AB9" s="2">
        <v>55.143247798599766</v>
      </c>
    </row>
    <row r="10" spans="1:28" x14ac:dyDescent="0.15">
      <c r="B10" s="2" t="s">
        <v>3</v>
      </c>
      <c r="C10" s="3">
        <v>176</v>
      </c>
      <c r="D10" s="2">
        <f>AVERAGE(C10:C15)</f>
        <v>201.33333333333334</v>
      </c>
      <c r="E10" s="2">
        <f>STDEV(C10:C15)</f>
        <v>56.344180415253788</v>
      </c>
      <c r="F10" s="2">
        <f>E10/SQRT(6)</f>
        <v>23.002415332114833</v>
      </c>
      <c r="G10" s="2">
        <v>565</v>
      </c>
      <c r="H10" s="2">
        <f>AVERAGE(G10:G15)</f>
        <v>628.5</v>
      </c>
      <c r="I10" s="2">
        <f>STDEV(G10:G15)</f>
        <v>123.99153196892117</v>
      </c>
      <c r="J10" s="2">
        <f>I10/SQRT(6)</f>
        <v>50.619330958307486</v>
      </c>
      <c r="L10" s="6"/>
      <c r="M10" s="5">
        <f t="shared" si="0"/>
        <v>389</v>
      </c>
      <c r="N10" s="2">
        <f>AVERAGE(M10:M15)</f>
        <v>427.16666666666669</v>
      </c>
      <c r="O10" s="6">
        <f>M10/$N$4</f>
        <v>0.23616310836790447</v>
      </c>
      <c r="P10" s="2">
        <f t="shared" ref="P10:P15" si="1">100*(O10-$P$7)/$P$6</f>
        <v>-3.1315148245641296</v>
      </c>
      <c r="Q10" s="6">
        <f>AVERAGE(P10:P15)</f>
        <v>0</v>
      </c>
      <c r="R10" s="2">
        <f>STDEV(P10:P15)</f>
        <v>11.183059715964665</v>
      </c>
      <c r="S10" s="2">
        <f>R10/SQRT(6)</f>
        <v>4.565465011197869</v>
      </c>
      <c r="V10" s="2" t="s">
        <v>3</v>
      </c>
      <c r="W10" s="2">
        <v>155.16666666666666</v>
      </c>
      <c r="X10" s="2">
        <v>36.251436753136673</v>
      </c>
      <c r="Y10" s="2">
        <v>14.799587081326901</v>
      </c>
      <c r="Z10" s="2">
        <v>929.33333333333337</v>
      </c>
      <c r="AA10" s="2">
        <v>104.34494078136517</v>
      </c>
      <c r="AB10" s="2">
        <v>42.598643692545359</v>
      </c>
    </row>
    <row r="11" spans="1:28" x14ac:dyDescent="0.15">
      <c r="C11" s="3">
        <v>232</v>
      </c>
      <c r="G11" s="2">
        <v>544</v>
      </c>
      <c r="M11" s="5">
        <f t="shared" si="0"/>
        <v>312</v>
      </c>
      <c r="O11" s="6">
        <f t="shared" ref="O11:O21" si="2">M11/1647</f>
        <v>0.18943533697632059</v>
      </c>
      <c r="P11" s="2">
        <f t="shared" si="1"/>
        <v>-9.4405919335434554</v>
      </c>
      <c r="V11" s="2" t="s">
        <v>4</v>
      </c>
      <c r="W11" s="2">
        <v>166.66666666666666</v>
      </c>
      <c r="X11" s="2">
        <v>38.985467377814885</v>
      </c>
      <c r="Y11" s="2">
        <v>15.915750409927629</v>
      </c>
      <c r="Z11" s="2">
        <v>1125.5</v>
      </c>
      <c r="AA11" s="2">
        <v>117.30941991161664</v>
      </c>
      <c r="AB11" s="2">
        <v>47.89137013422495</v>
      </c>
    </row>
    <row r="12" spans="1:28" x14ac:dyDescent="0.15">
      <c r="C12" s="3">
        <v>177</v>
      </c>
      <c r="G12" s="2">
        <v>829</v>
      </c>
      <c r="M12" s="5">
        <f t="shared" si="0"/>
        <v>652</v>
      </c>
      <c r="O12" s="6">
        <f t="shared" si="2"/>
        <v>0.39587128111718278</v>
      </c>
      <c r="P12" s="2">
        <f t="shared" si="1"/>
        <v>18.431918371628665</v>
      </c>
      <c r="U12" s="6" t="s">
        <v>6</v>
      </c>
      <c r="V12" s="2" t="s">
        <v>2</v>
      </c>
      <c r="W12" s="2">
        <v>219.83333333333334</v>
      </c>
      <c r="X12" s="2">
        <v>59.974716895260642</v>
      </c>
      <c r="Y12" s="2">
        <v>24.484575643544321</v>
      </c>
      <c r="Z12" s="2">
        <v>2145</v>
      </c>
      <c r="AA12" s="2">
        <v>131.33620978237494</v>
      </c>
      <c r="AB12" s="2">
        <v>53.617783119657858</v>
      </c>
    </row>
    <row r="13" spans="1:28" x14ac:dyDescent="0.15">
      <c r="C13" s="3">
        <v>301</v>
      </c>
      <c r="G13" s="2">
        <v>676</v>
      </c>
      <c r="M13" s="5">
        <f t="shared" si="0"/>
        <v>375</v>
      </c>
      <c r="O13" s="6">
        <f t="shared" si="2"/>
        <v>0.22768670309653916</v>
      </c>
      <c r="P13" s="2">
        <f t="shared" si="1"/>
        <v>-4.2759797299380358</v>
      </c>
      <c r="V13" s="2" t="s">
        <v>3</v>
      </c>
      <c r="W13" s="2">
        <v>131.66666666666666</v>
      </c>
      <c r="X13" s="2">
        <v>37.797707161502082</v>
      </c>
      <c r="Y13" s="2">
        <v>15.430849332136939</v>
      </c>
      <c r="Z13" s="2">
        <v>1124.5</v>
      </c>
      <c r="AA13" s="2">
        <v>46.302267763037264</v>
      </c>
      <c r="AB13" s="2">
        <v>18.902821658859999</v>
      </c>
    </row>
    <row r="14" spans="1:28" x14ac:dyDescent="0.15">
      <c r="C14" s="3">
        <v>145</v>
      </c>
      <c r="G14" s="2">
        <v>674</v>
      </c>
      <c r="M14" s="5">
        <f t="shared" si="0"/>
        <v>529</v>
      </c>
      <c r="O14" s="6">
        <f t="shared" si="2"/>
        <v>0.32119004250151789</v>
      </c>
      <c r="P14" s="2">
        <f t="shared" si="1"/>
        <v>8.3486278788752148</v>
      </c>
      <c r="V14" s="2" t="s">
        <v>4</v>
      </c>
      <c r="W14" s="2">
        <v>165.16666666666666</v>
      </c>
      <c r="X14" s="2">
        <v>36.504337641801811</v>
      </c>
      <c r="Y14" s="2">
        <v>14.902833436781236</v>
      </c>
      <c r="Z14" s="2">
        <v>1056.5</v>
      </c>
      <c r="AA14" s="2">
        <v>87.465993391717674</v>
      </c>
      <c r="AB14" s="2">
        <v>35.707842275892283</v>
      </c>
    </row>
    <row r="15" spans="1:28" x14ac:dyDescent="0.15">
      <c r="C15" s="3">
        <v>177</v>
      </c>
      <c r="G15" s="2">
        <v>483</v>
      </c>
      <c r="M15" s="5">
        <f t="shared" si="0"/>
        <v>306</v>
      </c>
      <c r="O15" s="6">
        <f t="shared" si="2"/>
        <v>0.18579234972677597</v>
      </c>
      <c r="P15" s="2">
        <f t="shared" si="1"/>
        <v>-9.9324597624582562</v>
      </c>
    </row>
    <row r="16" spans="1:28" x14ac:dyDescent="0.15">
      <c r="B16" s="2" t="s">
        <v>4</v>
      </c>
      <c r="C16" s="3">
        <v>222</v>
      </c>
      <c r="D16" s="2">
        <f>AVERAGE(C16:C21)</f>
        <v>204.83333333333334</v>
      </c>
      <c r="E16" s="2">
        <f>STDEV(C16:C21)</f>
        <v>62.361580052678818</v>
      </c>
      <c r="F16" s="2">
        <f>E16/SQRT(6)</f>
        <v>25.45900844713147</v>
      </c>
      <c r="G16" s="2">
        <v>585</v>
      </c>
      <c r="H16" s="2">
        <f>AVERAGE(G16:G21)</f>
        <v>611.66666666666663</v>
      </c>
      <c r="I16" s="2">
        <f>STDEV(G16:G21)</f>
        <v>53.537525780210153</v>
      </c>
      <c r="J16" s="2">
        <f>I16/SQRT(6)</f>
        <v>21.856603375435792</v>
      </c>
      <c r="M16" s="5">
        <f t="shared" si="0"/>
        <v>363</v>
      </c>
      <c r="N16" s="2">
        <f>AVERAGE(M16:M21)</f>
        <v>406.83333333333331</v>
      </c>
      <c r="O16" s="6">
        <f t="shared" si="2"/>
        <v>0.22040072859744991</v>
      </c>
      <c r="P16" s="2">
        <f t="shared" ref="P16:P21" si="3">100*(O16-$Q$7)/$Q$6</f>
        <v>-3.5344711732294023</v>
      </c>
      <c r="Q16" s="6">
        <f>AVERAGE(P16:P21)</f>
        <v>1.7763568394002505E-15</v>
      </c>
      <c r="R16" s="2">
        <f>STDEV(P16:P21)</f>
        <v>3.8004066659173952</v>
      </c>
      <c r="S16" s="2">
        <f>R16/SQRT(6)</f>
        <v>1.5515095244282462</v>
      </c>
    </row>
    <row r="17" spans="1:25" x14ac:dyDescent="0.15">
      <c r="C17" s="3">
        <v>154</v>
      </c>
      <c r="G17" s="2">
        <v>619</v>
      </c>
      <c r="M17" s="5">
        <f t="shared" si="0"/>
        <v>465</v>
      </c>
      <c r="O17" s="6">
        <f t="shared" si="2"/>
        <v>0.28233151183970856</v>
      </c>
      <c r="P17" s="2">
        <f t="shared" si="3"/>
        <v>4.690229807821531</v>
      </c>
      <c r="W17" s="2" t="s">
        <v>7</v>
      </c>
      <c r="X17" s="2" t="s">
        <v>8</v>
      </c>
      <c r="Y17" s="2" t="s">
        <v>9</v>
      </c>
    </row>
    <row r="18" spans="1:25" x14ac:dyDescent="0.15">
      <c r="C18" s="3">
        <v>321</v>
      </c>
      <c r="G18" s="2">
        <v>709</v>
      </c>
      <c r="M18" s="5">
        <f t="shared" si="0"/>
        <v>388</v>
      </c>
      <c r="O18" s="6">
        <f t="shared" si="2"/>
        <v>0.23557984213721919</v>
      </c>
      <c r="P18" s="2">
        <f t="shared" si="3"/>
        <v>-1.5186130896384866</v>
      </c>
      <c r="U18" s="2" t="s">
        <v>10</v>
      </c>
      <c r="V18" s="2" t="s">
        <v>3</v>
      </c>
      <c r="W18" s="2">
        <v>6.5133084111342514E-15</v>
      </c>
      <c r="X18" s="2">
        <v>11.182939222149953</v>
      </c>
      <c r="Y18" s="2">
        <v>4.5654158198040005</v>
      </c>
    </row>
    <row r="19" spans="1:25" x14ac:dyDescent="0.15">
      <c r="C19" s="3">
        <v>176</v>
      </c>
      <c r="G19" s="2">
        <v>589</v>
      </c>
      <c r="M19" s="5">
        <f t="shared" si="0"/>
        <v>413</v>
      </c>
      <c r="O19" s="6">
        <f t="shared" si="2"/>
        <v>0.25075895567698847</v>
      </c>
      <c r="P19" s="2">
        <f t="shared" si="3"/>
        <v>0.4972449939524286</v>
      </c>
      <c r="V19" s="2" t="s">
        <v>4</v>
      </c>
      <c r="W19" s="2">
        <v>1.7763568394002505E-15</v>
      </c>
      <c r="X19" s="2">
        <v>3.8004066659173952</v>
      </c>
      <c r="Y19" s="2">
        <v>1.5515095244282462</v>
      </c>
    </row>
    <row r="20" spans="1:25" x14ac:dyDescent="0.15">
      <c r="C20" s="3">
        <v>158</v>
      </c>
      <c r="G20" s="2">
        <v>616</v>
      </c>
      <c r="M20" s="5">
        <f t="shared" si="0"/>
        <v>458</v>
      </c>
      <c r="O20" s="6">
        <f t="shared" si="2"/>
        <v>0.27808136004857315</v>
      </c>
      <c r="P20" s="2">
        <f t="shared" si="3"/>
        <v>4.1257895444160724</v>
      </c>
      <c r="U20" s="6" t="s">
        <v>5</v>
      </c>
      <c r="V20" s="2" t="s">
        <v>3</v>
      </c>
      <c r="W20" s="2">
        <v>28.446509085940715</v>
      </c>
      <c r="X20" s="2">
        <v>8.1085587649960935</v>
      </c>
      <c r="Y20" s="2">
        <v>3.3103052539354278</v>
      </c>
    </row>
    <row r="21" spans="1:25" x14ac:dyDescent="0.15">
      <c r="C21" s="3">
        <v>198</v>
      </c>
      <c r="G21" s="2">
        <v>552</v>
      </c>
      <c r="M21" s="5">
        <f t="shared" si="0"/>
        <v>354</v>
      </c>
      <c r="O21" s="6">
        <f t="shared" si="2"/>
        <v>0.21493624772313297</v>
      </c>
      <c r="P21" s="2">
        <f t="shared" si="3"/>
        <v>-4.2601800833221324</v>
      </c>
      <c r="V21" s="2" t="s">
        <v>4</v>
      </c>
      <c r="W21" s="2">
        <v>44.510146485687414</v>
      </c>
      <c r="X21" s="2">
        <v>10.433647310728974</v>
      </c>
      <c r="Y21" s="2">
        <v>4.2595186779079857</v>
      </c>
    </row>
    <row r="22" spans="1:25" x14ac:dyDescent="0.15">
      <c r="A22" s="6" t="s">
        <v>5</v>
      </c>
      <c r="B22" s="2" t="s">
        <v>2</v>
      </c>
      <c r="C22" s="3">
        <v>207</v>
      </c>
      <c r="D22" s="2">
        <f>AVERAGE(C22:C27)</f>
        <v>206.5</v>
      </c>
      <c r="E22" s="2">
        <f>STDEV(C22:C27)</f>
        <v>35.064226784573478</v>
      </c>
      <c r="F22" s="2">
        <f>E22/SQRT(6)</f>
        <v>14.314910641239321</v>
      </c>
      <c r="G22" s="2">
        <v>2056</v>
      </c>
      <c r="H22" s="2">
        <f>AVERAGE(G22:G27)</f>
        <v>2135.3333333333335</v>
      </c>
      <c r="I22" s="2">
        <f>STDEV(G22:G27)</f>
        <v>135.07281986642118</v>
      </c>
      <c r="J22" s="2">
        <f>I22/SQRT(6)</f>
        <v>55.143247798599766</v>
      </c>
      <c r="K22" s="6"/>
      <c r="L22" s="6"/>
      <c r="M22" s="5">
        <f t="shared" si="0"/>
        <v>1849</v>
      </c>
      <c r="N22" s="2">
        <f>AVERAGE(M22:M27)</f>
        <v>1928.8333333333333</v>
      </c>
      <c r="U22" s="6" t="s">
        <v>6</v>
      </c>
      <c r="V22" s="2" t="s">
        <v>3</v>
      </c>
      <c r="W22" s="2">
        <v>46.372455253449935</v>
      </c>
      <c r="X22" s="2">
        <v>3.0653422785751814</v>
      </c>
      <c r="Y22" s="2">
        <v>1.2514207449149204</v>
      </c>
    </row>
    <row r="23" spans="1:25" x14ac:dyDescent="0.15">
      <c r="C23" s="3">
        <v>267</v>
      </c>
      <c r="G23" s="2">
        <v>2122</v>
      </c>
      <c r="K23" s="6"/>
      <c r="L23" s="6"/>
      <c r="M23" s="5">
        <f t="shared" si="0"/>
        <v>1855</v>
      </c>
      <c r="V23" s="2" t="s">
        <v>4</v>
      </c>
      <c r="W23" s="2">
        <v>39.067329659991934</v>
      </c>
      <c r="X23" s="2">
        <v>8.9422943505134462</v>
      </c>
      <c r="Y23" s="2">
        <v>3.6506763814217749</v>
      </c>
    </row>
    <row r="24" spans="1:25" x14ac:dyDescent="0.15">
      <c r="C24" s="3">
        <v>167</v>
      </c>
      <c r="G24" s="2">
        <v>2362</v>
      </c>
      <c r="K24" s="6"/>
      <c r="L24" s="6"/>
      <c r="M24" s="5">
        <f t="shared" si="0"/>
        <v>2195</v>
      </c>
    </row>
    <row r="25" spans="1:25" x14ac:dyDescent="0.15">
      <c r="C25" s="3">
        <v>222</v>
      </c>
      <c r="G25" s="2">
        <v>2043</v>
      </c>
      <c r="M25" s="5">
        <f t="shared" si="0"/>
        <v>1821</v>
      </c>
    </row>
    <row r="26" spans="1:25" x14ac:dyDescent="0.15">
      <c r="C26" s="3">
        <v>187</v>
      </c>
      <c r="G26" s="2">
        <v>2224</v>
      </c>
      <c r="M26" s="5">
        <f t="shared" si="0"/>
        <v>2037</v>
      </c>
    </row>
    <row r="27" spans="1:25" x14ac:dyDescent="0.15">
      <c r="C27" s="3">
        <v>189</v>
      </c>
      <c r="G27" s="2">
        <v>2005</v>
      </c>
      <c r="M27" s="5">
        <f t="shared" si="0"/>
        <v>1816</v>
      </c>
    </row>
    <row r="28" spans="1:25" x14ac:dyDescent="0.15">
      <c r="B28" s="2" t="s">
        <v>3</v>
      </c>
      <c r="C28" s="3">
        <v>143</v>
      </c>
      <c r="D28" s="2">
        <f>AVERAGE(C28:C33)</f>
        <v>155.16666666666666</v>
      </c>
      <c r="E28" s="2">
        <f>STDEV(C28:C33)</f>
        <v>36.251436753136673</v>
      </c>
      <c r="F28" s="2">
        <f>E28/SQRT(6)</f>
        <v>14.799587081326901</v>
      </c>
      <c r="G28" s="2">
        <v>757</v>
      </c>
      <c r="H28" s="2">
        <f>AVERAGE(G28:G33)</f>
        <v>929.33333333333337</v>
      </c>
      <c r="I28" s="2">
        <f>STDEV(G28:G33)</f>
        <v>104.34494078136517</v>
      </c>
      <c r="J28" s="2">
        <f>I28/SQRT(6)</f>
        <v>42.598643692545359</v>
      </c>
      <c r="K28" s="2">
        <f>TTEST(G10:G15,G28:G33,2,2)</f>
        <v>1.0629378826316886E-3</v>
      </c>
      <c r="M28" s="5">
        <f t="shared" si="0"/>
        <v>614</v>
      </c>
      <c r="N28" s="2">
        <f>AVERAGE(M28:M33)</f>
        <v>774.16666666666663</v>
      </c>
      <c r="O28" s="6">
        <f>M28/1647</f>
        <v>0.37279902853673347</v>
      </c>
      <c r="P28" s="2">
        <f t="shared" ref="P28:P33" si="4">100*(O28-$P$7)/$P$6</f>
        <v>15.316755455168249</v>
      </c>
      <c r="Q28" s="6">
        <f>AVERAGE(P28:P33)</f>
        <v>28.446893888143933</v>
      </c>
      <c r="R28" s="2">
        <f>STDEV(P28:P33)</f>
        <v>8.1085151585803139</v>
      </c>
      <c r="S28" s="2">
        <f>R28/SQRT(6)</f>
        <v>3.3102874516907326</v>
      </c>
      <c r="T28" s="2">
        <f>TTEST(P10:P15,P28:P33,2,2)</f>
        <v>5.033512513224304E-4</v>
      </c>
    </row>
    <row r="29" spans="1:25" x14ac:dyDescent="0.15">
      <c r="C29" s="3">
        <v>190</v>
      </c>
      <c r="G29" s="2">
        <v>910</v>
      </c>
      <c r="M29" s="5">
        <f t="shared" si="0"/>
        <v>720</v>
      </c>
      <c r="O29" s="6">
        <f t="shared" ref="O29:O39" si="5">M29/1647</f>
        <v>0.43715846994535518</v>
      </c>
      <c r="P29" s="2">
        <f t="shared" si="4"/>
        <v>24.006420432663081</v>
      </c>
    </row>
    <row r="30" spans="1:25" x14ac:dyDescent="0.15">
      <c r="C30" s="3">
        <v>205</v>
      </c>
      <c r="G30" s="2">
        <v>1075</v>
      </c>
      <c r="M30" s="5">
        <f t="shared" si="0"/>
        <v>870</v>
      </c>
      <c r="O30" s="6">
        <f t="shared" si="5"/>
        <v>0.52823315118397085</v>
      </c>
      <c r="P30" s="2">
        <f t="shared" si="4"/>
        <v>36.303116155533132</v>
      </c>
    </row>
    <row r="31" spans="1:25" x14ac:dyDescent="0.15">
      <c r="C31" s="3">
        <v>154</v>
      </c>
      <c r="G31" s="2">
        <v>906</v>
      </c>
      <c r="M31" s="5">
        <f t="shared" si="0"/>
        <v>752</v>
      </c>
      <c r="O31" s="6">
        <f t="shared" si="5"/>
        <v>0.45658773527625984</v>
      </c>
      <c r="P31" s="2">
        <f t="shared" si="4"/>
        <v>26.629715520208691</v>
      </c>
    </row>
    <row r="32" spans="1:25" x14ac:dyDescent="0.15">
      <c r="C32" s="3">
        <v>129</v>
      </c>
      <c r="G32" s="2">
        <v>954</v>
      </c>
      <c r="M32" s="5">
        <f t="shared" si="0"/>
        <v>825</v>
      </c>
      <c r="O32" s="6">
        <f t="shared" si="5"/>
        <v>0.50091074681238612</v>
      </c>
      <c r="P32" s="2">
        <f t="shared" si="4"/>
        <v>32.614107438672114</v>
      </c>
    </row>
    <row r="33" spans="1:20" x14ac:dyDescent="0.15">
      <c r="C33" s="3">
        <v>110</v>
      </c>
      <c r="G33" s="2">
        <v>974</v>
      </c>
      <c r="M33" s="5">
        <f t="shared" si="0"/>
        <v>864</v>
      </c>
      <c r="O33" s="6">
        <f t="shared" si="5"/>
        <v>0.52459016393442626</v>
      </c>
      <c r="P33" s="2">
        <f t="shared" si="4"/>
        <v>35.81124832661834</v>
      </c>
    </row>
    <row r="34" spans="1:20" x14ac:dyDescent="0.15">
      <c r="B34" s="2" t="s">
        <v>4</v>
      </c>
      <c r="C34" s="3">
        <v>232</v>
      </c>
      <c r="D34" s="2">
        <f>AVERAGE(C34:C39)</f>
        <v>166.66666666666666</v>
      </c>
      <c r="E34" s="2">
        <f>STDEV(C34:C39)</f>
        <v>38.985467377814885</v>
      </c>
      <c r="F34" s="2">
        <f>E34/SQRT(6)</f>
        <v>15.915750409927629</v>
      </c>
      <c r="G34" s="2">
        <v>1131</v>
      </c>
      <c r="H34" s="2">
        <f>AVERAGE(G34:G39)</f>
        <v>1125.5</v>
      </c>
      <c r="I34" s="2">
        <f>STDEV(G34:G39)</f>
        <v>117.30941991161664</v>
      </c>
      <c r="J34" s="2">
        <f>I34/SQRT(6)</f>
        <v>47.89137013422495</v>
      </c>
      <c r="K34" s="2">
        <f>TTEST(G16:G21,G34:G39,2,2)</f>
        <v>1.9837803502793943E-6</v>
      </c>
      <c r="M34" s="5">
        <f t="shared" si="0"/>
        <v>899</v>
      </c>
      <c r="N34" s="2">
        <f>AVERAGE(M34:M39)</f>
        <v>958.83333333333337</v>
      </c>
      <c r="O34" s="6">
        <f t="shared" si="5"/>
        <v>0.54584092289010322</v>
      </c>
      <c r="P34" s="2">
        <f t="shared" ref="P34:P39" si="6">100*(O34-$Q$7)/$Q$6</f>
        <v>39.685526138959823</v>
      </c>
      <c r="Q34" s="6">
        <f>AVERAGE(P34:P39)</f>
        <v>44.510146485687414</v>
      </c>
      <c r="R34" s="2">
        <f>STDEV(P34:P39)</f>
        <v>10.433647310728974</v>
      </c>
      <c r="S34" s="2">
        <f>R34/SQRT(6)</f>
        <v>4.2595186779079857</v>
      </c>
      <c r="T34" s="2">
        <f>TTEST(P16:P21,P34:P39,2,2)</f>
        <v>1.8796115970182838E-6</v>
      </c>
    </row>
    <row r="35" spans="1:20" x14ac:dyDescent="0.15">
      <c r="C35" s="3">
        <v>167</v>
      </c>
      <c r="G35" s="2">
        <v>1231</v>
      </c>
      <c r="M35" s="5">
        <f t="shared" si="0"/>
        <v>1064</v>
      </c>
      <c r="O35" s="6">
        <f t="shared" si="5"/>
        <v>0.64602307225258049</v>
      </c>
      <c r="P35" s="2">
        <f t="shared" si="6"/>
        <v>52.990189490659866</v>
      </c>
    </row>
    <row r="36" spans="1:20" x14ac:dyDescent="0.15">
      <c r="C36" s="3">
        <v>110</v>
      </c>
      <c r="G36" s="2">
        <v>1176</v>
      </c>
      <c r="M36" s="5">
        <f t="shared" ref="M36:M57" si="7">G36-C36</f>
        <v>1066</v>
      </c>
      <c r="O36" s="6">
        <f t="shared" si="5"/>
        <v>0.64723740133576202</v>
      </c>
      <c r="P36" s="2">
        <f t="shared" si="6"/>
        <v>53.151458137347142</v>
      </c>
    </row>
    <row r="37" spans="1:20" x14ac:dyDescent="0.15">
      <c r="C37" s="3">
        <v>156</v>
      </c>
      <c r="G37" s="2">
        <v>1187</v>
      </c>
      <c r="M37" s="5">
        <f t="shared" si="7"/>
        <v>1031</v>
      </c>
      <c r="O37" s="6">
        <f t="shared" si="5"/>
        <v>0.62598664238008506</v>
      </c>
      <c r="P37" s="2">
        <f t="shared" si="6"/>
        <v>50.329256820319863</v>
      </c>
    </row>
    <row r="38" spans="1:20" x14ac:dyDescent="0.15">
      <c r="C38" s="3">
        <v>169</v>
      </c>
      <c r="G38" s="2">
        <v>899</v>
      </c>
      <c r="M38" s="5">
        <f t="shared" si="7"/>
        <v>730</v>
      </c>
      <c r="O38" s="6">
        <f t="shared" si="5"/>
        <v>0.44323011536126289</v>
      </c>
      <c r="P38" s="2">
        <f t="shared" si="6"/>
        <v>26.058325493885228</v>
      </c>
    </row>
    <row r="39" spans="1:20" x14ac:dyDescent="0.15">
      <c r="C39" s="3">
        <v>166</v>
      </c>
      <c r="G39" s="2">
        <v>1129</v>
      </c>
      <c r="M39" s="5">
        <f t="shared" si="7"/>
        <v>963</v>
      </c>
      <c r="O39" s="6">
        <f t="shared" si="5"/>
        <v>0.58469945355191255</v>
      </c>
      <c r="P39" s="2">
        <f t="shared" si="6"/>
        <v>44.84612283295256</v>
      </c>
    </row>
    <row r="40" spans="1:20" x14ac:dyDescent="0.15">
      <c r="A40" s="6" t="s">
        <v>6</v>
      </c>
      <c r="B40" s="2" t="s">
        <v>2</v>
      </c>
      <c r="C40" s="3">
        <v>256</v>
      </c>
      <c r="D40" s="2">
        <f>AVERAGE(C40:C45)</f>
        <v>219.83333333333334</v>
      </c>
      <c r="E40" s="2">
        <f>STDEV(C40:C45)</f>
        <v>59.974716895260642</v>
      </c>
      <c r="F40" s="2">
        <f>E40/SQRT(6)</f>
        <v>24.484575643544321</v>
      </c>
      <c r="G40" s="2">
        <v>2062</v>
      </c>
      <c r="H40" s="2">
        <f>AVERAGE(G40:G45)</f>
        <v>2145</v>
      </c>
      <c r="I40" s="2">
        <f>STDEV(G40:G45)</f>
        <v>131.33620978237494</v>
      </c>
      <c r="J40" s="2">
        <f>I40/SQRT(6)</f>
        <v>53.617783119657858</v>
      </c>
      <c r="K40" s="6"/>
      <c r="L40" s="6"/>
      <c r="M40" s="5">
        <f t="shared" si="7"/>
        <v>1806</v>
      </c>
      <c r="N40" s="2">
        <f>AVERAGE(M40:M45)</f>
        <v>1925.1666666666667</v>
      </c>
    </row>
    <row r="41" spans="1:20" x14ac:dyDescent="0.15">
      <c r="C41" s="3">
        <v>156</v>
      </c>
      <c r="G41" s="2">
        <v>2039</v>
      </c>
      <c r="K41" s="6"/>
      <c r="L41" s="6"/>
      <c r="M41" s="5">
        <f t="shared" si="7"/>
        <v>1883</v>
      </c>
    </row>
    <row r="42" spans="1:20" x14ac:dyDescent="0.15">
      <c r="C42" s="3">
        <v>319</v>
      </c>
      <c r="G42" s="2">
        <v>2026</v>
      </c>
      <c r="K42" s="6"/>
      <c r="L42" s="6"/>
      <c r="M42" s="5">
        <f t="shared" si="7"/>
        <v>1707</v>
      </c>
    </row>
    <row r="43" spans="1:20" x14ac:dyDescent="0.15">
      <c r="C43" s="3">
        <v>222</v>
      </c>
      <c r="G43" s="2">
        <v>2337</v>
      </c>
      <c r="M43" s="5">
        <f t="shared" si="7"/>
        <v>2115</v>
      </c>
    </row>
    <row r="44" spans="1:20" x14ac:dyDescent="0.15">
      <c r="C44" s="3">
        <v>178</v>
      </c>
      <c r="G44" s="2">
        <v>2131</v>
      </c>
      <c r="M44" s="5">
        <f t="shared" si="7"/>
        <v>1953</v>
      </c>
    </row>
    <row r="45" spans="1:20" x14ac:dyDescent="0.15">
      <c r="C45" s="3">
        <v>188</v>
      </c>
      <c r="G45" s="2">
        <v>2275</v>
      </c>
      <c r="M45" s="5">
        <f t="shared" si="7"/>
        <v>2087</v>
      </c>
    </row>
    <row r="46" spans="1:20" x14ac:dyDescent="0.15">
      <c r="B46" s="2" t="s">
        <v>3</v>
      </c>
      <c r="C46" s="3">
        <v>135</v>
      </c>
      <c r="D46" s="2">
        <f>AVERAGE(C46:C51)</f>
        <v>131.66666666666666</v>
      </c>
      <c r="E46" s="2">
        <f>STDEV(C46:C51)</f>
        <v>37.797707161502082</v>
      </c>
      <c r="F46" s="2">
        <f>E46/SQRT(6)</f>
        <v>15.430849332136939</v>
      </c>
      <c r="G46" s="2">
        <v>1133</v>
      </c>
      <c r="H46" s="2">
        <f>AVERAGE(G46:G51)</f>
        <v>1124.5</v>
      </c>
      <c r="I46" s="2">
        <f>STDEV(G46:G51)</f>
        <v>46.302267763037264</v>
      </c>
      <c r="J46" s="2">
        <f>I46/SQRT(6)</f>
        <v>18.902821658859999</v>
      </c>
      <c r="K46" s="2">
        <f>TTEST(G10:G15,G46:G51,2,2)</f>
        <v>3.4637371126562256E-6</v>
      </c>
      <c r="M46" s="5">
        <f t="shared" si="7"/>
        <v>998</v>
      </c>
      <c r="N46" s="2">
        <f>AVERAGE(M46:M51)</f>
        <v>992.83333333333337</v>
      </c>
      <c r="O46" s="6">
        <f>M46/1647</f>
        <v>0.60595021250758951</v>
      </c>
      <c r="P46" s="2">
        <f t="shared" ref="P46:P51" si="8">100*(O46-$P$7)/$P$6</f>
        <v>46.796296505715567</v>
      </c>
      <c r="Q46" s="6">
        <f>AVERAGE(P46:P51)</f>
        <v>46.372743653038931</v>
      </c>
      <c r="R46" s="2">
        <f>STDEV(P46:P51)</f>
        <v>3.0653257936986602</v>
      </c>
      <c r="S46" s="2">
        <f>R46/SQRT(6)</f>
        <v>1.2514140149922621</v>
      </c>
      <c r="T46" s="2">
        <f>TTEST(P10:P15,P46:P51,2,2)</f>
        <v>1.9195401494951499E-6</v>
      </c>
    </row>
    <row r="47" spans="1:20" x14ac:dyDescent="0.15">
      <c r="C47" s="3">
        <v>202</v>
      </c>
      <c r="G47" s="2">
        <v>1153</v>
      </c>
      <c r="M47" s="5">
        <f t="shared" si="7"/>
        <v>951</v>
      </c>
      <c r="O47" s="6">
        <f t="shared" ref="O47:O57" si="9">M47/1647</f>
        <v>0.57741347905282336</v>
      </c>
      <c r="P47" s="2">
        <f t="shared" si="8"/>
        <v>42.943331845882966</v>
      </c>
    </row>
    <row r="48" spans="1:20" x14ac:dyDescent="0.15">
      <c r="C48" s="3">
        <v>133</v>
      </c>
      <c r="G48" s="2">
        <v>1182</v>
      </c>
      <c r="M48" s="5">
        <f t="shared" si="7"/>
        <v>1049</v>
      </c>
      <c r="O48" s="6">
        <f t="shared" si="9"/>
        <v>0.63691560412871884</v>
      </c>
      <c r="P48" s="2">
        <f t="shared" si="8"/>
        <v>50.977173051491391</v>
      </c>
    </row>
    <row r="49" spans="1:20" x14ac:dyDescent="0.15">
      <c r="C49" s="3">
        <v>121</v>
      </c>
      <c r="G49" s="2">
        <v>1137</v>
      </c>
      <c r="M49" s="5">
        <f t="shared" si="7"/>
        <v>1016</v>
      </c>
      <c r="O49" s="6">
        <f t="shared" si="9"/>
        <v>0.61687917425622341</v>
      </c>
      <c r="P49" s="2">
        <f t="shared" si="8"/>
        <v>48.271899992459979</v>
      </c>
    </row>
    <row r="50" spans="1:20" x14ac:dyDescent="0.15">
      <c r="C50" s="3">
        <v>99</v>
      </c>
      <c r="G50" s="2">
        <v>1053</v>
      </c>
      <c r="M50" s="5">
        <f t="shared" si="7"/>
        <v>954</v>
      </c>
      <c r="O50" s="6">
        <f t="shared" si="9"/>
        <v>0.57923497267759561</v>
      </c>
      <c r="P50" s="2">
        <f t="shared" si="8"/>
        <v>43.189265760340362</v>
      </c>
    </row>
    <row r="51" spans="1:20" x14ac:dyDescent="0.15">
      <c r="C51" s="3">
        <v>100</v>
      </c>
      <c r="G51" s="2">
        <v>1089</v>
      </c>
      <c r="M51" s="5">
        <f t="shared" si="7"/>
        <v>989</v>
      </c>
      <c r="O51" s="6">
        <f t="shared" si="9"/>
        <v>0.60048573163327257</v>
      </c>
      <c r="P51" s="2">
        <f t="shared" si="8"/>
        <v>46.058494762343372</v>
      </c>
    </row>
    <row r="52" spans="1:20" x14ac:dyDescent="0.15">
      <c r="B52" s="2" t="s">
        <v>4</v>
      </c>
      <c r="C52" s="3">
        <v>167</v>
      </c>
      <c r="D52" s="2">
        <f>AVERAGE(C52:C57)</f>
        <v>165.16666666666666</v>
      </c>
      <c r="E52" s="2">
        <f>STDEV(C52:C57)</f>
        <v>36.504337641801811</v>
      </c>
      <c r="F52" s="2">
        <f>E52/SQRT(6)</f>
        <v>14.902833436781236</v>
      </c>
      <c r="G52" s="2">
        <v>1028</v>
      </c>
      <c r="H52" s="2">
        <f>AVERAGE(G52:G57)</f>
        <v>1056.5</v>
      </c>
      <c r="I52" s="2">
        <f>STDEV(G52:G57)</f>
        <v>87.465993391717674</v>
      </c>
      <c r="J52" s="2">
        <f>I52/SQRT(6)</f>
        <v>35.707842275892283</v>
      </c>
      <c r="K52" s="2">
        <f>TTEST(G16:G21,G52:G57,2,2)</f>
        <v>9.0931467735475297E-7</v>
      </c>
      <c r="M52" s="5">
        <f t="shared" si="7"/>
        <v>861</v>
      </c>
      <c r="N52" s="2">
        <f>AVERAGE(M52:M57)</f>
        <v>891.33333333333337</v>
      </c>
      <c r="O52" s="6">
        <f t="shared" si="9"/>
        <v>0.5227686703096539</v>
      </c>
      <c r="P52" s="2">
        <f t="shared" ref="P52:P57" si="10">100*(O52-$Q$7)/$Q$6</f>
        <v>36.621421851901623</v>
      </c>
      <c r="Q52" s="6">
        <f>AVERAGE(P52:P57)</f>
        <v>39.067329659991934</v>
      </c>
      <c r="R52" s="2">
        <f>STDEV(P52:P57)</f>
        <v>8.9422943505134462</v>
      </c>
      <c r="S52" s="2">
        <f>R52/SQRT(6)</f>
        <v>3.6506763814217749</v>
      </c>
      <c r="T52" s="2">
        <f>TTEST(P16:P21,P52:P57,2,2)</f>
        <v>1.8273576005256523E-6</v>
      </c>
    </row>
    <row r="53" spans="1:20" x14ac:dyDescent="0.15">
      <c r="C53" s="3">
        <v>232</v>
      </c>
      <c r="G53" s="2">
        <v>960</v>
      </c>
      <c r="M53" s="5">
        <f t="shared" si="7"/>
        <v>728</v>
      </c>
      <c r="O53" s="6">
        <f t="shared" si="9"/>
        <v>0.44201578627808136</v>
      </c>
      <c r="P53" s="2">
        <f t="shared" si="10"/>
        <v>25.897056847197959</v>
      </c>
    </row>
    <row r="54" spans="1:20" x14ac:dyDescent="0.15">
      <c r="C54" s="3">
        <v>144</v>
      </c>
      <c r="G54" s="2">
        <v>954</v>
      </c>
      <c r="M54" s="5">
        <f t="shared" si="7"/>
        <v>810</v>
      </c>
      <c r="O54" s="6">
        <f t="shared" si="9"/>
        <v>0.49180327868852458</v>
      </c>
      <c r="P54" s="2">
        <f t="shared" si="10"/>
        <v>32.509071361376158</v>
      </c>
    </row>
    <row r="55" spans="1:20" x14ac:dyDescent="0.15">
      <c r="C55" s="3">
        <v>135</v>
      </c>
      <c r="G55" s="2">
        <v>1148</v>
      </c>
      <c r="M55" s="5">
        <f t="shared" si="7"/>
        <v>1013</v>
      </c>
      <c r="O55" s="6">
        <f t="shared" si="9"/>
        <v>0.61505768063145116</v>
      </c>
      <c r="P55" s="2">
        <f t="shared" si="10"/>
        <v>48.877839000134401</v>
      </c>
    </row>
    <row r="56" spans="1:20" x14ac:dyDescent="0.15">
      <c r="C56" s="3">
        <v>175</v>
      </c>
      <c r="G56" s="2">
        <v>1124</v>
      </c>
      <c r="M56" s="5">
        <f t="shared" si="7"/>
        <v>949</v>
      </c>
      <c r="O56" s="6">
        <f t="shared" si="9"/>
        <v>0.57619914996964172</v>
      </c>
      <c r="P56" s="2">
        <f t="shared" si="10"/>
        <v>43.71724230614165</v>
      </c>
    </row>
    <row r="57" spans="1:20" x14ac:dyDescent="0.15">
      <c r="C57" s="3">
        <v>138</v>
      </c>
      <c r="G57" s="2">
        <v>1125</v>
      </c>
      <c r="M57" s="5">
        <f t="shared" si="7"/>
        <v>987</v>
      </c>
      <c r="O57" s="6">
        <f t="shared" si="9"/>
        <v>0.59927140255009104</v>
      </c>
      <c r="P57" s="2">
        <f t="shared" si="10"/>
        <v>46.781346593199835</v>
      </c>
    </row>
    <row r="63" spans="1:20" x14ac:dyDescent="0.15">
      <c r="A63" s="1" t="s">
        <v>11</v>
      </c>
      <c r="D63" s="4" t="s">
        <v>0</v>
      </c>
      <c r="E63" s="4"/>
      <c r="F63" s="4"/>
      <c r="G63" s="4"/>
      <c r="H63" s="4" t="s">
        <v>1</v>
      </c>
    </row>
    <row r="64" spans="1:20" x14ac:dyDescent="0.15">
      <c r="D64" s="2" t="s">
        <v>7</v>
      </c>
      <c r="E64" s="2" t="s">
        <v>8</v>
      </c>
      <c r="F64" s="2" t="s">
        <v>9</v>
      </c>
      <c r="H64" s="2" t="s">
        <v>7</v>
      </c>
      <c r="I64" s="2" t="s">
        <v>8</v>
      </c>
      <c r="J64" s="2" t="s">
        <v>9</v>
      </c>
      <c r="K64" s="2" t="s">
        <v>15</v>
      </c>
      <c r="M64" s="5" t="s">
        <v>12</v>
      </c>
      <c r="N64" s="6" t="s">
        <v>13</v>
      </c>
      <c r="O64" s="6"/>
      <c r="P64" s="6"/>
      <c r="Q64" s="6"/>
    </row>
    <row r="65" spans="1:20" x14ac:dyDescent="0.15">
      <c r="A65" s="2" t="s">
        <v>10</v>
      </c>
      <c r="B65" s="2" t="s">
        <v>2</v>
      </c>
      <c r="C65" s="3">
        <v>143</v>
      </c>
      <c r="D65" s="2">
        <f>AVERAGE(C65:C70)</f>
        <v>248.16666666666666</v>
      </c>
      <c r="E65" s="2">
        <f>STDEV(C65:C70)</f>
        <v>91.903028604429906</v>
      </c>
      <c r="F65" s="2">
        <f>E65/SQRT(6)</f>
        <v>37.519254316210016</v>
      </c>
      <c r="G65" s="2">
        <v>2353</v>
      </c>
      <c r="H65" s="2">
        <f>AVERAGE(G65:G70)</f>
        <v>2096.3333333333335</v>
      </c>
      <c r="I65" s="2">
        <f>STDEV(G65:G70)</f>
        <v>188.18784941293811</v>
      </c>
      <c r="J65" s="2">
        <f>I65/SQRT(6)</f>
        <v>76.827367808902878</v>
      </c>
      <c r="M65" s="5">
        <f t="shared" ref="M65:M75" si="11">G65-C65</f>
        <v>2210</v>
      </c>
      <c r="N65" s="2">
        <f>AVERAGE(M65:M70)</f>
        <v>1848.1666666666667</v>
      </c>
      <c r="O65" s="6"/>
      <c r="P65" s="6"/>
      <c r="Q65" s="6"/>
    </row>
    <row r="66" spans="1:20" x14ac:dyDescent="0.15">
      <c r="C66" s="3">
        <v>131</v>
      </c>
      <c r="G66" s="2">
        <v>2253</v>
      </c>
      <c r="M66" s="5">
        <f t="shared" si="11"/>
        <v>2122</v>
      </c>
      <c r="O66" s="6"/>
      <c r="P66" s="6" t="s">
        <v>3</v>
      </c>
      <c r="Q66" s="6" t="s">
        <v>4</v>
      </c>
    </row>
    <row r="67" spans="1:20" x14ac:dyDescent="0.15">
      <c r="C67" s="3">
        <v>253</v>
      </c>
      <c r="G67" s="2">
        <v>2110</v>
      </c>
      <c r="M67" s="5">
        <f t="shared" si="11"/>
        <v>1857</v>
      </c>
      <c r="O67" s="6"/>
      <c r="P67" s="6">
        <f>1-P68</f>
        <v>0.41329245197943909</v>
      </c>
      <c r="Q67" s="6">
        <f>1-Q68</f>
        <v>0.57904229416538922</v>
      </c>
    </row>
    <row r="68" spans="1:20" x14ac:dyDescent="0.15">
      <c r="C68" s="3">
        <v>342</v>
      </c>
      <c r="G68" s="2">
        <v>1876</v>
      </c>
      <c r="M68" s="5">
        <f t="shared" si="11"/>
        <v>1534</v>
      </c>
      <c r="O68" s="6"/>
      <c r="P68" s="6">
        <f>AVERAGE(O71:O76)</f>
        <v>0.58670754802056091</v>
      </c>
      <c r="Q68" s="6">
        <f>AVERAGE(O77:O82)</f>
        <v>0.42095770583461084</v>
      </c>
    </row>
    <row r="69" spans="1:20" x14ac:dyDescent="0.15">
      <c r="C69" s="3">
        <v>332</v>
      </c>
      <c r="G69" s="2">
        <v>2084</v>
      </c>
      <c r="M69" s="5">
        <f t="shared" si="11"/>
        <v>1752</v>
      </c>
      <c r="O69" s="6"/>
    </row>
    <row r="70" spans="1:20" x14ac:dyDescent="0.15">
      <c r="C70" s="3">
        <v>288</v>
      </c>
      <c r="G70" s="2">
        <v>1902</v>
      </c>
      <c r="M70" s="5">
        <f t="shared" si="11"/>
        <v>1614</v>
      </c>
      <c r="O70" s="6"/>
      <c r="Q70" s="2" t="s">
        <v>7</v>
      </c>
      <c r="R70" s="2" t="s">
        <v>8</v>
      </c>
      <c r="S70" s="2" t="s">
        <v>9</v>
      </c>
      <c r="T70" s="2" t="s">
        <v>14</v>
      </c>
    </row>
    <row r="71" spans="1:20" x14ac:dyDescent="0.15">
      <c r="B71" s="2" t="s">
        <v>3</v>
      </c>
      <c r="C71" s="3">
        <v>143</v>
      </c>
      <c r="D71" s="2">
        <f>AVERAGE(C71:C76)</f>
        <v>185.83333333333334</v>
      </c>
      <c r="E71" s="2">
        <f>STDEV(C71:C76)</f>
        <v>27.88129600048514</v>
      </c>
      <c r="F71" s="2">
        <f>E71/SQRT(6)</f>
        <v>11.382491428115001</v>
      </c>
      <c r="G71" s="2">
        <v>1352</v>
      </c>
      <c r="H71" s="2">
        <f>AVERAGE(G71:G76)</f>
        <v>1270.1666666666667</v>
      </c>
      <c r="I71" s="2">
        <f>STDEV(G71:G76)</f>
        <v>193.25156316746001</v>
      </c>
      <c r="J71" s="2">
        <f>I71/SQRT(6)</f>
        <v>78.89462029258479</v>
      </c>
      <c r="M71" s="5">
        <f t="shared" si="11"/>
        <v>1209</v>
      </c>
      <c r="N71" s="2">
        <f>AVERAGE(M71:M76)</f>
        <v>1084.3333333333333</v>
      </c>
      <c r="O71" s="6">
        <f>M71/$N$65</f>
        <v>0.65416178194607266</v>
      </c>
      <c r="P71" s="2">
        <f>100*(O71-$P$68)/$P$67</f>
        <v>16.321186995417843</v>
      </c>
      <c r="Q71" s="6">
        <f>AVERAGE(P71:P76)</f>
        <v>0</v>
      </c>
      <c r="R71" s="2">
        <f>STDEV(P71:P76)</f>
        <v>27.105865331764932</v>
      </c>
      <c r="S71" s="2">
        <f>R71/SQRT(6)</f>
        <v>11.065923183236725</v>
      </c>
    </row>
    <row r="72" spans="1:20" x14ac:dyDescent="0.15">
      <c r="C72" s="3">
        <v>167</v>
      </c>
      <c r="G72" s="2">
        <v>1523</v>
      </c>
      <c r="M72" s="5">
        <f t="shared" si="11"/>
        <v>1356</v>
      </c>
      <c r="O72" s="6">
        <f t="shared" ref="O72:O82" si="12">M72/$N$65</f>
        <v>0.73370006312561997</v>
      </c>
      <c r="P72" s="2">
        <f t="shared" ref="P72:P76" si="13">100*(O72-$P$68)/$P$67</f>
        <v>35.566222998036217</v>
      </c>
    </row>
    <row r="73" spans="1:20" x14ac:dyDescent="0.15">
      <c r="C73" s="3">
        <v>205</v>
      </c>
      <c r="G73" s="2">
        <v>1390</v>
      </c>
      <c r="M73" s="5">
        <f t="shared" si="11"/>
        <v>1185</v>
      </c>
      <c r="O73" s="6">
        <f t="shared" si="12"/>
        <v>0.64117594012084045</v>
      </c>
      <c r="P73" s="2">
        <f t="shared" si="13"/>
        <v>13.179140301112804</v>
      </c>
    </row>
    <row r="74" spans="1:20" x14ac:dyDescent="0.15">
      <c r="C74" s="3">
        <v>222</v>
      </c>
      <c r="G74" s="2">
        <v>1143</v>
      </c>
      <c r="M74" s="5">
        <f t="shared" si="11"/>
        <v>921</v>
      </c>
      <c r="O74" s="6">
        <f t="shared" si="12"/>
        <v>0.4983316800432861</v>
      </c>
      <c r="P74" s="2">
        <f t="shared" si="13"/>
        <v>-21.383373336242645</v>
      </c>
    </row>
    <row r="75" spans="1:20" x14ac:dyDescent="0.15">
      <c r="C75" s="3">
        <v>188</v>
      </c>
      <c r="G75" s="2">
        <v>1233</v>
      </c>
      <c r="M75" s="5">
        <f t="shared" si="11"/>
        <v>1045</v>
      </c>
      <c r="O75" s="6">
        <f t="shared" si="12"/>
        <v>0.56542519614031916</v>
      </c>
      <c r="P75" s="2">
        <f t="shared" si="13"/>
        <v>-5.1494654156666098</v>
      </c>
    </row>
    <row r="76" spans="1:20" x14ac:dyDescent="0.15">
      <c r="C76" s="3">
        <v>190</v>
      </c>
      <c r="G76" s="2">
        <v>980</v>
      </c>
      <c r="M76" s="5">
        <f t="shared" ref="M76:M118" si="14">G76-C76</f>
        <v>790</v>
      </c>
      <c r="O76" s="6">
        <f t="shared" si="12"/>
        <v>0.42745062674722695</v>
      </c>
      <c r="P76" s="2">
        <f t="shared" si="13"/>
        <v>-38.533711542657656</v>
      </c>
    </row>
    <row r="77" spans="1:20" x14ac:dyDescent="0.15">
      <c r="B77" s="2" t="s">
        <v>4</v>
      </c>
      <c r="C77" s="3">
        <v>205</v>
      </c>
      <c r="D77" s="2">
        <f>AVERAGE(C77:C82)</f>
        <v>157</v>
      </c>
      <c r="E77" s="2">
        <f>STDEV(C77:C82)</f>
        <v>90.509667991878089</v>
      </c>
      <c r="F77" s="2">
        <f>E77/SQRT(6)</f>
        <v>36.950417228136054</v>
      </c>
      <c r="G77" s="2">
        <v>982</v>
      </c>
      <c r="H77" s="2">
        <f>AVERAGE(G77:G82)</f>
        <v>935</v>
      </c>
      <c r="I77" s="2">
        <f>STDEV(G77:G82)</f>
        <v>101.61889588063826</v>
      </c>
      <c r="J77" s="2">
        <f>I77/SQRT(6)</f>
        <v>41.485740522095867</v>
      </c>
      <c r="M77" s="5">
        <f t="shared" si="14"/>
        <v>777</v>
      </c>
      <c r="N77" s="2">
        <f>AVERAGE(M77:M82)</f>
        <v>778</v>
      </c>
      <c r="O77" s="6">
        <f t="shared" si="12"/>
        <v>0.42041662909189287</v>
      </c>
      <c r="P77" s="2">
        <f>100*(O77-$Q$68)/$Q$67</f>
        <v>-9.3443388880230335E-2</v>
      </c>
      <c r="Q77" s="6">
        <f>AVERAGE(P77:P82)</f>
        <v>3.7007434154171887E-15</v>
      </c>
      <c r="R77" s="2">
        <f>STDEV(P77:P82)</f>
        <v>14.221089151674727</v>
      </c>
      <c r="S77" s="2">
        <f>R77/SQRT(6)</f>
        <v>5.8057353347053962</v>
      </c>
    </row>
    <row r="78" spans="1:20" x14ac:dyDescent="0.15">
      <c r="C78" s="3">
        <v>303</v>
      </c>
      <c r="G78" s="2">
        <v>892</v>
      </c>
      <c r="M78" s="5">
        <f t="shared" si="14"/>
        <v>589</v>
      </c>
      <c r="O78" s="6">
        <f t="shared" si="12"/>
        <v>0.31869420146090721</v>
      </c>
      <c r="P78" s="2">
        <f t="shared" ref="P78:P82" si="15">100*(O78-$Q$68)/$Q$67</f>
        <v>-17.660800498364729</v>
      </c>
    </row>
    <row r="79" spans="1:20" x14ac:dyDescent="0.15">
      <c r="C79" s="3">
        <v>110</v>
      </c>
      <c r="G79" s="2">
        <v>760</v>
      </c>
      <c r="M79" s="5">
        <f t="shared" si="14"/>
        <v>650</v>
      </c>
      <c r="O79" s="6">
        <f t="shared" si="12"/>
        <v>0.35169988276670572</v>
      </c>
      <c r="P79" s="2">
        <f t="shared" si="15"/>
        <v>-11.960753776670296</v>
      </c>
    </row>
    <row r="80" spans="1:20" x14ac:dyDescent="0.15">
      <c r="C80" s="3">
        <v>90</v>
      </c>
      <c r="G80" s="2">
        <v>1021</v>
      </c>
      <c r="M80" s="5">
        <f t="shared" si="14"/>
        <v>931</v>
      </c>
      <c r="O80" s="6">
        <f t="shared" si="12"/>
        <v>0.50374244747046626</v>
      </c>
      <c r="P80" s="2">
        <f t="shared" si="15"/>
        <v>14.296838498676228</v>
      </c>
    </row>
    <row r="81" spans="1:20" x14ac:dyDescent="0.15">
      <c r="C81" s="3">
        <v>56</v>
      </c>
      <c r="G81" s="2">
        <v>1032</v>
      </c>
      <c r="M81" s="5">
        <f t="shared" si="14"/>
        <v>976</v>
      </c>
      <c r="O81" s="6">
        <f t="shared" si="12"/>
        <v>0.52809090089277655</v>
      </c>
      <c r="P81" s="2">
        <f t="shared" si="15"/>
        <v>18.501790998286861</v>
      </c>
    </row>
    <row r="82" spans="1:20" x14ac:dyDescent="0.15">
      <c r="C82" s="3">
        <v>178</v>
      </c>
      <c r="G82" s="2">
        <v>923</v>
      </c>
      <c r="M82" s="5">
        <f t="shared" si="14"/>
        <v>745</v>
      </c>
      <c r="O82" s="6">
        <f t="shared" si="12"/>
        <v>0.40310217332491655</v>
      </c>
      <c r="P82" s="2">
        <f t="shared" si="15"/>
        <v>-3.0836318330478116</v>
      </c>
    </row>
    <row r="83" spans="1:20" x14ac:dyDescent="0.15">
      <c r="A83" s="6" t="s">
        <v>5</v>
      </c>
      <c r="B83" s="2" t="s">
        <v>2</v>
      </c>
      <c r="C83" s="3">
        <v>264</v>
      </c>
      <c r="D83" s="2">
        <f>AVERAGE(C83:C88)</f>
        <v>226.33333333333334</v>
      </c>
      <c r="E83" s="2">
        <f>STDEV(C83:C88)</f>
        <v>51.032016094474095</v>
      </c>
      <c r="F83" s="2">
        <f>E83/SQRT(6)</f>
        <v>20.833733329493395</v>
      </c>
      <c r="G83" s="2">
        <v>2213</v>
      </c>
      <c r="H83" s="2">
        <f>AVERAGE(G83:G88)</f>
        <v>2261</v>
      </c>
      <c r="I83" s="2">
        <f>STDEV(G83:G88)</f>
        <v>198.16558732534767</v>
      </c>
      <c r="J83" s="2">
        <f>I83/SQRT(6)</f>
        <v>80.900762254340549</v>
      </c>
      <c r="K83" s="6"/>
      <c r="M83" s="5">
        <f t="shared" si="14"/>
        <v>1949</v>
      </c>
      <c r="N83" s="2">
        <f>AVERAGE(M83:M88)</f>
        <v>2034.6666666666667</v>
      </c>
    </row>
    <row r="84" spans="1:20" x14ac:dyDescent="0.15">
      <c r="C84" s="3">
        <v>225</v>
      </c>
      <c r="G84" s="2">
        <v>2432</v>
      </c>
      <c r="K84" s="6"/>
      <c r="M84" s="5">
        <f t="shared" si="14"/>
        <v>2207</v>
      </c>
    </row>
    <row r="85" spans="1:20" x14ac:dyDescent="0.15">
      <c r="C85" s="3">
        <v>178</v>
      </c>
      <c r="G85" s="2">
        <v>2478</v>
      </c>
      <c r="K85" s="6"/>
      <c r="M85" s="5">
        <f t="shared" si="14"/>
        <v>2300</v>
      </c>
    </row>
    <row r="86" spans="1:20" x14ac:dyDescent="0.15">
      <c r="C86" s="3">
        <v>302</v>
      </c>
      <c r="G86" s="2">
        <v>2305</v>
      </c>
      <c r="M86" s="5">
        <f t="shared" si="14"/>
        <v>2003</v>
      </c>
    </row>
    <row r="87" spans="1:20" x14ac:dyDescent="0.15">
      <c r="C87" s="3">
        <v>222</v>
      </c>
      <c r="G87" s="2">
        <v>2214</v>
      </c>
      <c r="M87" s="5">
        <f t="shared" si="14"/>
        <v>1992</v>
      </c>
    </row>
    <row r="88" spans="1:20" x14ac:dyDescent="0.15">
      <c r="C88" s="3">
        <v>167</v>
      </c>
      <c r="G88" s="2">
        <v>1924</v>
      </c>
      <c r="M88" s="5">
        <f t="shared" si="14"/>
        <v>1757</v>
      </c>
    </row>
    <row r="89" spans="1:20" x14ac:dyDescent="0.15">
      <c r="B89" s="2" t="s">
        <v>3</v>
      </c>
      <c r="C89" s="3">
        <v>143</v>
      </c>
      <c r="D89" s="2">
        <f>AVERAGE(C89:C94)</f>
        <v>144.16666666666666</v>
      </c>
      <c r="E89" s="2">
        <f>STDEV(C89:C94)</f>
        <v>28.117017385680612</v>
      </c>
      <c r="F89" s="2">
        <f>E89/SQRT(6)</f>
        <v>11.478724280646826</v>
      </c>
      <c r="G89" s="2">
        <v>1534</v>
      </c>
      <c r="H89" s="2">
        <f>AVERAGE(G89:G94)</f>
        <v>1647.1666666666667</v>
      </c>
      <c r="I89" s="2">
        <f>STDEV(G89:G94)</f>
        <v>85.082117196662821</v>
      </c>
      <c r="J89" s="2">
        <f>I89/SQRT(6)</f>
        <v>34.734628894583643</v>
      </c>
      <c r="K89" s="2">
        <f>TTEST(G71:G76,G89:G94,2,2)</f>
        <v>1.3916186922131627E-3</v>
      </c>
      <c r="M89" s="5">
        <f t="shared" si="14"/>
        <v>1391</v>
      </c>
      <c r="N89" s="2">
        <f>AVERAGE(M89:M94)</f>
        <v>1503</v>
      </c>
      <c r="O89" s="6">
        <f>M89/$N$65</f>
        <v>0.75263774912075021</v>
      </c>
      <c r="P89" s="2">
        <f>100*(O89-$P$68)/$P$67</f>
        <v>40.148374427231055</v>
      </c>
      <c r="Q89" s="6">
        <f>AVERAGE(P89:P94)</f>
        <v>54.81125900065458</v>
      </c>
      <c r="R89" s="2">
        <f>STDEV(P89:P94)</f>
        <v>11.782675103643925</v>
      </c>
      <c r="S89" s="2">
        <f>R89/SQRT(6)</f>
        <v>4.8102569681537526</v>
      </c>
      <c r="T89" s="2">
        <f>TTEST(P71:P76,P89:P94,2,2)</f>
        <v>1.0705044213452151E-3</v>
      </c>
    </row>
    <row r="90" spans="1:20" x14ac:dyDescent="0.15">
      <c r="C90" s="3">
        <v>167</v>
      </c>
      <c r="G90" s="2">
        <v>1734</v>
      </c>
      <c r="M90" s="5">
        <f t="shared" si="14"/>
        <v>1567</v>
      </c>
      <c r="O90" s="6">
        <f t="shared" ref="O90:O100" si="16">M90/$N$65</f>
        <v>0.84786725583911982</v>
      </c>
      <c r="P90" s="2">
        <f t="shared" ref="P90:P94" si="17">100*(O90-$P$68)/$P$67</f>
        <v>63.190050185468024</v>
      </c>
    </row>
    <row r="91" spans="1:20" x14ac:dyDescent="0.15">
      <c r="C91" s="3">
        <v>98</v>
      </c>
      <c r="G91" s="2">
        <v>1722</v>
      </c>
      <c r="M91" s="5">
        <f t="shared" si="14"/>
        <v>1624</v>
      </c>
      <c r="O91" s="6">
        <f t="shared" si="16"/>
        <v>0.87870863017404632</v>
      </c>
      <c r="P91" s="2">
        <f t="shared" si="17"/>
        <v>70.652411084442505</v>
      </c>
    </row>
    <row r="92" spans="1:20" x14ac:dyDescent="0.15">
      <c r="C92" s="3">
        <v>143</v>
      </c>
      <c r="G92" s="2">
        <v>1683</v>
      </c>
      <c r="M92" s="5">
        <f t="shared" si="14"/>
        <v>1540</v>
      </c>
      <c r="O92" s="6">
        <f t="shared" si="16"/>
        <v>0.83325818378573357</v>
      </c>
      <c r="P92" s="2">
        <f t="shared" si="17"/>
        <v>59.655247654374861</v>
      </c>
    </row>
    <row r="93" spans="1:20" x14ac:dyDescent="0.15">
      <c r="C93" s="3">
        <v>135</v>
      </c>
      <c r="G93" s="2">
        <v>1553</v>
      </c>
      <c r="M93" s="5">
        <f t="shared" si="14"/>
        <v>1418</v>
      </c>
      <c r="O93" s="6">
        <f t="shared" si="16"/>
        <v>0.76724682117413645</v>
      </c>
      <c r="P93" s="2">
        <f t="shared" si="17"/>
        <v>43.683176958324225</v>
      </c>
    </row>
    <row r="94" spans="1:20" x14ac:dyDescent="0.15">
      <c r="C94" s="3">
        <v>179</v>
      </c>
      <c r="G94" s="2">
        <v>1657</v>
      </c>
      <c r="M94" s="5">
        <f t="shared" si="14"/>
        <v>1478</v>
      </c>
      <c r="O94" s="6">
        <f t="shared" si="16"/>
        <v>0.79971142573721699</v>
      </c>
      <c r="P94" s="2">
        <f t="shared" si="17"/>
        <v>51.538293694086825</v>
      </c>
    </row>
    <row r="95" spans="1:20" x14ac:dyDescent="0.15">
      <c r="B95" s="2" t="s">
        <v>4</v>
      </c>
      <c r="C95" s="3">
        <v>133</v>
      </c>
      <c r="D95" s="2">
        <f>AVERAGE(C95:C100)</f>
        <v>141</v>
      </c>
      <c r="E95" s="2">
        <f>STDEV(C95:C100)</f>
        <v>25.80697580112788</v>
      </c>
      <c r="F95" s="2">
        <f>E95/SQRT(6)</f>
        <v>10.53565375285274</v>
      </c>
      <c r="G95" s="2">
        <v>1533</v>
      </c>
      <c r="H95" s="2">
        <f>AVERAGE(G95:G100)</f>
        <v>1477.1666666666667</v>
      </c>
      <c r="I95" s="2">
        <f>STDEV(G95:G100)</f>
        <v>121.36954587814303</v>
      </c>
      <c r="J95" s="2">
        <f>I95/SQRT(6)</f>
        <v>49.548909619127286</v>
      </c>
      <c r="K95" s="2">
        <f>TTEST(G77:G82,G95:G100,2,2)</f>
        <v>7.7448943215909997E-6</v>
      </c>
      <c r="M95" s="5">
        <f t="shared" si="14"/>
        <v>1400</v>
      </c>
      <c r="N95" s="2">
        <f>AVERAGE(M95:M100)</f>
        <v>1336.1666666666667</v>
      </c>
      <c r="O95" s="6">
        <f t="shared" si="16"/>
        <v>0.75750743980521229</v>
      </c>
      <c r="P95" s="2">
        <f>100*(O95-$Q$68)/$Q$67</f>
        <v>58.121787883507224</v>
      </c>
      <c r="Q95" s="6">
        <f>AVERAGE(P95:P100)</f>
        <v>52.156984893318771</v>
      </c>
      <c r="R95" s="2">
        <f>STDEV(P95:P100)</f>
        <v>11.96504799490118</v>
      </c>
      <c r="S95" s="2">
        <f>R95/SQRT(6)</f>
        <v>4.8847103892364796</v>
      </c>
      <c r="T95" s="2">
        <f>TTEST(P77:P82,P95:P100,2,2)</f>
        <v>4.3281735931364759E-5</v>
      </c>
    </row>
    <row r="96" spans="1:20" x14ac:dyDescent="0.15">
      <c r="C96" s="3">
        <v>180</v>
      </c>
      <c r="G96" s="2">
        <v>1553</v>
      </c>
      <c r="M96" s="5">
        <f t="shared" si="14"/>
        <v>1373</v>
      </c>
      <c r="O96" s="6">
        <f t="shared" si="16"/>
        <v>0.74289836775182605</v>
      </c>
      <c r="P96" s="2">
        <f t="shared" ref="P96:P100" si="18">100*(O96-$Q$68)/$Q$67</f>
        <v>55.598816383740825</v>
      </c>
    </row>
    <row r="97" spans="1:20" x14ac:dyDescent="0.15">
      <c r="C97" s="3">
        <v>153</v>
      </c>
      <c r="G97" s="2">
        <v>1232</v>
      </c>
      <c r="M97" s="5">
        <f t="shared" si="14"/>
        <v>1079</v>
      </c>
      <c r="O97" s="6">
        <f t="shared" si="16"/>
        <v>0.58382180539273154</v>
      </c>
      <c r="P97" s="2">
        <f t="shared" si="18"/>
        <v>28.126460052951252</v>
      </c>
    </row>
    <row r="98" spans="1:20" x14ac:dyDescent="0.15">
      <c r="C98" s="3">
        <v>102</v>
      </c>
      <c r="G98" s="2">
        <v>1523</v>
      </c>
      <c r="M98" s="5">
        <f t="shared" si="14"/>
        <v>1421</v>
      </c>
      <c r="O98" s="6">
        <f t="shared" si="16"/>
        <v>0.76887005140229048</v>
      </c>
      <c r="P98" s="2">
        <f t="shared" si="18"/>
        <v>60.08409904999219</v>
      </c>
    </row>
    <row r="99" spans="1:20" x14ac:dyDescent="0.15">
      <c r="C99" s="3">
        <v>145</v>
      </c>
      <c r="G99" s="2">
        <v>1499</v>
      </c>
      <c r="M99" s="5">
        <f t="shared" si="14"/>
        <v>1354</v>
      </c>
      <c r="O99" s="6">
        <f t="shared" si="16"/>
        <v>0.73261790964018392</v>
      </c>
      <c r="P99" s="2">
        <f t="shared" si="18"/>
        <v>53.823391995016337</v>
      </c>
    </row>
    <row r="100" spans="1:20" x14ac:dyDescent="0.15">
      <c r="C100" s="3">
        <v>133</v>
      </c>
      <c r="G100" s="2">
        <v>1523</v>
      </c>
      <c r="M100" s="5">
        <f t="shared" si="14"/>
        <v>1390</v>
      </c>
      <c r="O100" s="6">
        <f t="shared" si="16"/>
        <v>0.75209667237803224</v>
      </c>
      <c r="P100" s="2">
        <f t="shared" si="18"/>
        <v>57.187353994704864</v>
      </c>
    </row>
    <row r="101" spans="1:20" x14ac:dyDescent="0.15">
      <c r="A101" s="6" t="s">
        <v>6</v>
      </c>
      <c r="B101" s="2" t="s">
        <v>2</v>
      </c>
      <c r="C101" s="3">
        <v>222</v>
      </c>
      <c r="D101" s="2">
        <f>AVERAGE(C101:C106)</f>
        <v>238.66666666666666</v>
      </c>
      <c r="E101" s="2">
        <f>STDEV(C101:C106)</f>
        <v>63.133720519756025</v>
      </c>
      <c r="F101" s="2">
        <f>E101/SQRT(6)</f>
        <v>25.774233472813709</v>
      </c>
      <c r="G101" s="2">
        <v>2214</v>
      </c>
      <c r="H101" s="2">
        <f>AVERAGE(G101:G106)</f>
        <v>2142.6666666666665</v>
      </c>
      <c r="I101" s="2">
        <f>STDEV(G101:G106)</f>
        <v>144.76003131619814</v>
      </c>
      <c r="J101" s="2">
        <f>I101/SQRT(6)</f>
        <v>59.098035312333167</v>
      </c>
      <c r="K101" s="6"/>
      <c r="M101" s="5">
        <f t="shared" si="14"/>
        <v>1992</v>
      </c>
      <c r="N101" s="2">
        <f>AVERAGE(M101:M106)</f>
        <v>1904</v>
      </c>
    </row>
    <row r="102" spans="1:20" x14ac:dyDescent="0.15">
      <c r="C102" s="3">
        <v>254</v>
      </c>
      <c r="G102" s="2">
        <v>2309</v>
      </c>
      <c r="K102" s="6"/>
      <c r="M102" s="5">
        <f t="shared" si="14"/>
        <v>2055</v>
      </c>
    </row>
    <row r="103" spans="1:20" x14ac:dyDescent="0.15">
      <c r="C103" s="3">
        <v>127</v>
      </c>
      <c r="G103" s="2">
        <v>2053</v>
      </c>
      <c r="K103" s="6"/>
      <c r="M103" s="5">
        <f t="shared" si="14"/>
        <v>1926</v>
      </c>
    </row>
    <row r="104" spans="1:20" x14ac:dyDescent="0.15">
      <c r="C104" s="3">
        <v>289</v>
      </c>
      <c r="G104" s="2">
        <v>2287</v>
      </c>
      <c r="M104" s="5">
        <f t="shared" si="14"/>
        <v>1998</v>
      </c>
    </row>
    <row r="105" spans="1:20" x14ac:dyDescent="0.15">
      <c r="C105" s="3">
        <v>235</v>
      </c>
      <c r="G105" s="2">
        <v>1982</v>
      </c>
      <c r="M105" s="5">
        <f t="shared" si="14"/>
        <v>1747</v>
      </c>
    </row>
    <row r="106" spans="1:20" x14ac:dyDescent="0.15">
      <c r="C106" s="3">
        <v>305</v>
      </c>
      <c r="G106" s="2">
        <v>2011</v>
      </c>
      <c r="M106" s="5">
        <f t="shared" si="14"/>
        <v>1706</v>
      </c>
    </row>
    <row r="107" spans="1:20" x14ac:dyDescent="0.15">
      <c r="B107" s="2" t="s">
        <v>3</v>
      </c>
      <c r="C107" s="3">
        <v>222</v>
      </c>
      <c r="D107" s="2">
        <f>AVERAGE(C107:C112)</f>
        <v>217.33333333333334</v>
      </c>
      <c r="E107" s="2">
        <f>STDEV(C107:C112)</f>
        <v>55.334136540355111</v>
      </c>
      <c r="F107" s="2">
        <f>E107/SQRT(6)</f>
        <v>22.590066646893952</v>
      </c>
      <c r="G107" s="2">
        <v>1455</v>
      </c>
      <c r="H107" s="2">
        <f>AVERAGE(G107:G112)</f>
        <v>1485.8333333333333</v>
      </c>
      <c r="I107" s="2">
        <f>STDEV(G107:G112)</f>
        <v>76.606570649433635</v>
      </c>
      <c r="J107" s="2">
        <f>I107/SQRT(6)</f>
        <v>31.274501505930427</v>
      </c>
      <c r="K107" s="2">
        <f>TTEST(G71:G76,G107:G112,2,2)</f>
        <v>2.9301658370585664E-2</v>
      </c>
      <c r="M107" s="5">
        <f t="shared" si="14"/>
        <v>1233</v>
      </c>
      <c r="N107" s="2">
        <f>AVERAGE(M107:M112)</f>
        <v>1268.5</v>
      </c>
      <c r="O107" s="6">
        <f>M107/$N$65</f>
        <v>0.66714762377130488</v>
      </c>
      <c r="P107" s="2">
        <f>100*(O107-$P$68)/$P$67</f>
        <v>19.463233689722884</v>
      </c>
      <c r="Q107" s="6">
        <f>AVERAGE(P107:P112)</f>
        <v>24.110844425049091</v>
      </c>
      <c r="R107" s="2">
        <f>STDEV(P107:P112)</f>
        <v>12.716706469068685</v>
      </c>
      <c r="S107" s="2">
        <f>R107/SQRT(6)</f>
        <v>5.1915736763280389</v>
      </c>
      <c r="T107" s="2">
        <f>TTEST(P71:P76,P107:P112,2,2)</f>
        <v>7.6818943354654057E-2</v>
      </c>
    </row>
    <row r="108" spans="1:20" x14ac:dyDescent="0.15">
      <c r="C108" s="3">
        <v>253</v>
      </c>
      <c r="G108" s="2">
        <v>1582</v>
      </c>
      <c r="M108" s="5">
        <f t="shared" si="14"/>
        <v>1329</v>
      </c>
      <c r="O108" s="6">
        <f t="shared" ref="O108:O118" si="19">M108/$N$65</f>
        <v>0.71909099107223373</v>
      </c>
      <c r="P108" s="2">
        <f t="shared" ref="P108:P112" si="20">100*(O108-$P$68)/$P$67</f>
        <v>32.031420466943047</v>
      </c>
    </row>
    <row r="109" spans="1:20" x14ac:dyDescent="0.15">
      <c r="C109" s="3">
        <v>189</v>
      </c>
      <c r="G109" s="2">
        <v>1523</v>
      </c>
      <c r="M109" s="5">
        <f t="shared" si="14"/>
        <v>1334</v>
      </c>
      <c r="O109" s="6">
        <f t="shared" si="19"/>
        <v>0.72179637478582381</v>
      </c>
      <c r="P109" s="2">
        <f t="shared" si="20"/>
        <v>32.686013528256609</v>
      </c>
    </row>
    <row r="110" spans="1:20" x14ac:dyDescent="0.15">
      <c r="C110" s="3">
        <v>145</v>
      </c>
      <c r="G110" s="2">
        <v>1408</v>
      </c>
      <c r="M110" s="5">
        <f t="shared" si="14"/>
        <v>1263</v>
      </c>
      <c r="O110" s="6">
        <f t="shared" si="19"/>
        <v>0.68337992605284514</v>
      </c>
      <c r="P110" s="2">
        <f t="shared" si="20"/>
        <v>23.390792057604187</v>
      </c>
    </row>
    <row r="111" spans="1:20" x14ac:dyDescent="0.15">
      <c r="C111" s="3">
        <v>303</v>
      </c>
      <c r="G111" s="2">
        <v>1398</v>
      </c>
      <c r="M111" s="5">
        <f t="shared" si="14"/>
        <v>1095</v>
      </c>
      <c r="O111" s="6">
        <f t="shared" si="19"/>
        <v>0.59247903327621965</v>
      </c>
      <c r="P111" s="2">
        <f t="shared" si="20"/>
        <v>1.3964651974689011</v>
      </c>
    </row>
    <row r="112" spans="1:20" x14ac:dyDescent="0.15">
      <c r="C112" s="3">
        <v>192</v>
      </c>
      <c r="G112" s="2">
        <v>1549</v>
      </c>
      <c r="M112" s="5">
        <f t="shared" si="14"/>
        <v>1357</v>
      </c>
      <c r="O112" s="6">
        <f t="shared" si="19"/>
        <v>0.73424113986833794</v>
      </c>
      <c r="P112" s="2">
        <f t="shared" si="20"/>
        <v>35.697141610298921</v>
      </c>
    </row>
    <row r="113" spans="1:20" x14ac:dyDescent="0.15">
      <c r="B113" s="2" t="s">
        <v>4</v>
      </c>
      <c r="C113" s="3">
        <v>121</v>
      </c>
      <c r="D113" s="2">
        <f>AVERAGE(C113:C118)</f>
        <v>142.5</v>
      </c>
      <c r="E113" s="2">
        <f>STDEV(C113:C118)</f>
        <v>50.627067859002068</v>
      </c>
      <c r="F113" s="2">
        <f>E113/SQRT(6)</f>
        <v>20.668413904635582</v>
      </c>
      <c r="G113" s="2">
        <v>1542</v>
      </c>
      <c r="H113" s="2">
        <f>AVERAGE(G113:G118)</f>
        <v>1447.3333333333333</v>
      </c>
      <c r="I113" s="2">
        <f>STDEV(G113:G118)</f>
        <v>169.03806277482829</v>
      </c>
      <c r="J113" s="2">
        <f>I113/SQRT(6)</f>
        <v>69.00950015114681</v>
      </c>
      <c r="K113" s="2">
        <f>TTEST(G77:G82,G113:G118,2,2)</f>
        <v>8.2148400505174733E-5</v>
      </c>
      <c r="M113" s="5">
        <f t="shared" si="14"/>
        <v>1421</v>
      </c>
      <c r="N113" s="2">
        <f>AVERAGE(M113:M118)</f>
        <v>1304.8333333333333</v>
      </c>
      <c r="O113" s="6">
        <f t="shared" si="19"/>
        <v>0.76887005140229048</v>
      </c>
      <c r="P113" s="2">
        <f>100*(O113-$Q$68)/$Q$67</f>
        <v>60.08409904999219</v>
      </c>
      <c r="Q113" s="6">
        <f>AVERAGE(P113:P118)</f>
        <v>49.229092041738035</v>
      </c>
      <c r="R113" s="2">
        <f>STDEV(P113:P118)</f>
        <v>18.27771954715659</v>
      </c>
      <c r="S113" s="2">
        <f>R113/SQRT(6)</f>
        <v>7.4618477587046108</v>
      </c>
      <c r="T113" s="2">
        <f>TTEST(P77:P82,P113:P118,2,2)</f>
        <v>3.9725756313818266E-4</v>
      </c>
    </row>
    <row r="114" spans="1:20" x14ac:dyDescent="0.15">
      <c r="C114" s="3">
        <v>146</v>
      </c>
      <c r="G114" s="2">
        <v>1143</v>
      </c>
      <c r="M114" s="5">
        <f t="shared" si="14"/>
        <v>997</v>
      </c>
      <c r="O114" s="6">
        <f t="shared" si="19"/>
        <v>0.53945351248985474</v>
      </c>
      <c r="P114" s="2">
        <f t="shared" ref="P114:P118" si="21">100*(O114-$Q$68)/$Q$67</f>
        <v>20.46410216477183</v>
      </c>
    </row>
    <row r="115" spans="1:20" x14ac:dyDescent="0.15">
      <c r="C115" s="3">
        <v>98</v>
      </c>
      <c r="G115" s="2">
        <v>1492</v>
      </c>
      <c r="M115" s="5">
        <f t="shared" si="14"/>
        <v>1394</v>
      </c>
      <c r="O115" s="6">
        <f t="shared" si="19"/>
        <v>0.75426097934890424</v>
      </c>
      <c r="P115" s="2">
        <f t="shared" si="21"/>
        <v>57.561127550225805</v>
      </c>
    </row>
    <row r="116" spans="1:20" x14ac:dyDescent="0.15">
      <c r="C116" s="3">
        <v>156</v>
      </c>
      <c r="G116" s="2">
        <v>1485</v>
      </c>
      <c r="M116" s="5">
        <f t="shared" si="14"/>
        <v>1329</v>
      </c>
      <c r="O116" s="6">
        <f t="shared" si="19"/>
        <v>0.71909099107223373</v>
      </c>
      <c r="P116" s="2">
        <f t="shared" si="21"/>
        <v>51.48730727301043</v>
      </c>
    </row>
    <row r="117" spans="1:20" x14ac:dyDescent="0.15">
      <c r="C117" s="3">
        <v>234</v>
      </c>
      <c r="G117" s="2">
        <v>1389</v>
      </c>
      <c r="M117" s="5">
        <f t="shared" si="14"/>
        <v>1155</v>
      </c>
      <c r="O117" s="6">
        <f t="shared" si="19"/>
        <v>0.62494363783930018</v>
      </c>
      <c r="P117" s="2">
        <f t="shared" si="21"/>
        <v>35.228157607849241</v>
      </c>
    </row>
    <row r="118" spans="1:20" x14ac:dyDescent="0.15">
      <c r="C118" s="3">
        <v>100</v>
      </c>
      <c r="G118" s="2">
        <v>1633</v>
      </c>
      <c r="M118" s="5">
        <f t="shared" si="14"/>
        <v>1533</v>
      </c>
      <c r="O118" s="6">
        <f t="shared" si="19"/>
        <v>0.82947064658670755</v>
      </c>
      <c r="P118" s="2">
        <f t="shared" si="21"/>
        <v>70.549758604578727</v>
      </c>
    </row>
    <row r="123" spans="1:20" x14ac:dyDescent="0.15">
      <c r="A123" s="1" t="s">
        <v>22</v>
      </c>
      <c r="D123" s="4" t="s">
        <v>0</v>
      </c>
      <c r="E123" s="4"/>
      <c r="F123" s="4"/>
      <c r="G123" s="4"/>
      <c r="H123" s="4" t="s">
        <v>1</v>
      </c>
    </row>
    <row r="124" spans="1:20" x14ac:dyDescent="0.15">
      <c r="D124" s="2" t="s">
        <v>7</v>
      </c>
      <c r="E124" s="2" t="s">
        <v>8</v>
      </c>
      <c r="F124" s="2" t="s">
        <v>9</v>
      </c>
      <c r="H124" s="2" t="s">
        <v>7</v>
      </c>
      <c r="I124" s="2" t="s">
        <v>8</v>
      </c>
      <c r="J124" s="2" t="s">
        <v>9</v>
      </c>
      <c r="K124" s="2" t="s">
        <v>15</v>
      </c>
      <c r="M124" s="5" t="s">
        <v>12</v>
      </c>
      <c r="N124" s="6" t="s">
        <v>13</v>
      </c>
      <c r="O124" s="6"/>
      <c r="P124" s="6"/>
      <c r="Q124" s="6"/>
    </row>
    <row r="125" spans="1:20" x14ac:dyDescent="0.15">
      <c r="A125" s="2" t="s">
        <v>10</v>
      </c>
      <c r="B125" s="2" t="s">
        <v>2</v>
      </c>
      <c r="C125" s="3">
        <v>334</v>
      </c>
      <c r="D125" s="2">
        <f>AVERAGE(C125:C130)</f>
        <v>245</v>
      </c>
      <c r="E125" s="2">
        <f>STDEV(C125:C130)</f>
        <v>71.565354746553169</v>
      </c>
      <c r="F125" s="2">
        <f>E125/SQRT(6)</f>
        <v>29.216433731720237</v>
      </c>
      <c r="G125" s="2">
        <v>1765</v>
      </c>
      <c r="H125" s="2">
        <f>AVERAGE(G125:G129)</f>
        <v>1996.6</v>
      </c>
      <c r="I125" s="2">
        <f>STDEV(G125:G129)</f>
        <v>185.21959939488048</v>
      </c>
      <c r="J125" s="2">
        <f>I125/SQRT(6)</f>
        <v>75.615584813361522</v>
      </c>
      <c r="M125" s="5">
        <f t="shared" ref="M125:M135" si="22">G125-C125</f>
        <v>1431</v>
      </c>
      <c r="N125" s="2">
        <f>AVERAGE(M125:M130)</f>
        <v>1752.4</v>
      </c>
      <c r="O125" s="6"/>
      <c r="P125" s="6"/>
      <c r="Q125" s="6"/>
    </row>
    <row r="126" spans="1:20" x14ac:dyDescent="0.15">
      <c r="C126" s="3">
        <v>312</v>
      </c>
      <c r="G126" s="2">
        <v>1908</v>
      </c>
      <c r="M126" s="5">
        <f t="shared" si="22"/>
        <v>1596</v>
      </c>
      <c r="O126" s="6"/>
      <c r="P126" s="6" t="s">
        <v>3</v>
      </c>
      <c r="Q126" s="6" t="s">
        <v>4</v>
      </c>
    </row>
    <row r="127" spans="1:20" x14ac:dyDescent="0.15">
      <c r="C127" s="3">
        <v>220</v>
      </c>
      <c r="G127" s="2">
        <v>2231</v>
      </c>
      <c r="M127" s="5">
        <f t="shared" si="22"/>
        <v>2011</v>
      </c>
      <c r="O127" s="6"/>
      <c r="P127" s="6">
        <f>1-P128</f>
        <v>0.55670318800882601</v>
      </c>
      <c r="Q127" s="6">
        <f>1-Q128</f>
        <v>0.51846990793578329</v>
      </c>
    </row>
    <row r="128" spans="1:20" x14ac:dyDescent="0.15">
      <c r="C128" s="3">
        <v>219</v>
      </c>
      <c r="G128" s="2">
        <v>1947</v>
      </c>
      <c r="M128" s="5">
        <f t="shared" si="22"/>
        <v>1728</v>
      </c>
      <c r="O128" s="6"/>
      <c r="P128" s="6">
        <f>AVERAGE(O131:O136)</f>
        <v>0.44329681199117399</v>
      </c>
      <c r="Q128" s="6">
        <f>AVERAGE(O137:O142)</f>
        <v>0.48153009206421671</v>
      </c>
    </row>
    <row r="129" spans="1:20" x14ac:dyDescent="0.15">
      <c r="C129" s="3">
        <v>136</v>
      </c>
      <c r="G129" s="2">
        <v>2132</v>
      </c>
      <c r="M129" s="5">
        <f t="shared" si="22"/>
        <v>1996</v>
      </c>
      <c r="O129" s="6"/>
    </row>
    <row r="130" spans="1:20" x14ac:dyDescent="0.15">
      <c r="C130" s="3">
        <v>249</v>
      </c>
      <c r="G130" s="7">
        <v>676</v>
      </c>
      <c r="M130" s="5" t="s">
        <v>23</v>
      </c>
      <c r="O130" s="6"/>
      <c r="Q130" s="2" t="s">
        <v>7</v>
      </c>
      <c r="R130" s="2" t="s">
        <v>8</v>
      </c>
      <c r="S130" s="2" t="s">
        <v>9</v>
      </c>
      <c r="T130" s="2" t="s">
        <v>14</v>
      </c>
    </row>
    <row r="131" spans="1:20" x14ac:dyDescent="0.15">
      <c r="B131" s="2" t="s">
        <v>3</v>
      </c>
      <c r="C131" s="3">
        <v>145</v>
      </c>
      <c r="D131" s="2">
        <f>AVERAGE(C131:C136)</f>
        <v>135.66666666666666</v>
      </c>
      <c r="E131" s="2">
        <f>STDEV(C131:C136)</f>
        <v>40.351786412334533</v>
      </c>
      <c r="F131" s="2">
        <f>E131/SQRT(6)</f>
        <v>16.473547819998512</v>
      </c>
      <c r="G131" s="2">
        <v>1108</v>
      </c>
      <c r="H131" s="2">
        <f>AVERAGE(G131:G136)</f>
        <v>912.5</v>
      </c>
      <c r="I131" s="2">
        <f>STDEV(G131:G136)</f>
        <v>117.99788133691214</v>
      </c>
      <c r="J131" s="2">
        <f>I131/SQRT(6)</f>
        <v>48.172433334152153</v>
      </c>
      <c r="M131" s="5">
        <f t="shared" si="22"/>
        <v>963</v>
      </c>
      <c r="N131" s="2">
        <f>AVERAGE(M131:M136)</f>
        <v>776.83333333333337</v>
      </c>
      <c r="O131" s="6">
        <f>M131/$N$125</f>
        <v>0.54953207030358364</v>
      </c>
      <c r="P131" s="2">
        <f>100*(O131-$P$128)/$P$127</f>
        <v>19.082926162572178</v>
      </c>
      <c r="Q131" s="6">
        <f>AVERAGE(P131:P136)</f>
        <v>0</v>
      </c>
      <c r="R131" s="2">
        <f>STDEV(P131:P136)</f>
        <v>11.825205300669946</v>
      </c>
      <c r="S131" s="2">
        <f>R131/SQRT(6)</f>
        <v>4.8276198483827173</v>
      </c>
    </row>
    <row r="132" spans="1:20" x14ac:dyDescent="0.15">
      <c r="C132" s="3">
        <v>134</v>
      </c>
      <c r="G132" s="2">
        <v>986</v>
      </c>
      <c r="M132" s="5">
        <f t="shared" si="22"/>
        <v>852</v>
      </c>
      <c r="O132" s="6">
        <f t="shared" ref="O132:O142" si="23">M132/$N$125</f>
        <v>0.48619036749600547</v>
      </c>
      <c r="P132" s="2">
        <f t="shared" ref="P132:P136" si="24">100*(O132-$P$128)/$P$127</f>
        <v>7.7049236341271765</v>
      </c>
    </row>
    <row r="133" spans="1:20" x14ac:dyDescent="0.15">
      <c r="C133" s="3">
        <v>100</v>
      </c>
      <c r="G133" s="2">
        <v>879</v>
      </c>
      <c r="M133" s="5">
        <f t="shared" si="22"/>
        <v>779</v>
      </c>
      <c r="O133" s="6">
        <f t="shared" si="23"/>
        <v>0.44453321159552611</v>
      </c>
      <c r="P133" s="2">
        <f t="shared" si="24"/>
        <v>0.22209314244712411</v>
      </c>
    </row>
    <row r="134" spans="1:20" x14ac:dyDescent="0.15">
      <c r="C134" s="3">
        <v>103</v>
      </c>
      <c r="G134" s="2">
        <v>835</v>
      </c>
      <c r="M134" s="5">
        <f t="shared" si="22"/>
        <v>732</v>
      </c>
      <c r="O134" s="6">
        <f t="shared" si="23"/>
        <v>0.41771285094727229</v>
      </c>
      <c r="P134" s="2">
        <f t="shared" si="24"/>
        <v>-4.5956196398674285</v>
      </c>
    </row>
    <row r="135" spans="1:20" x14ac:dyDescent="0.15">
      <c r="C135" s="3">
        <v>122</v>
      </c>
      <c r="G135" s="2">
        <v>777</v>
      </c>
      <c r="M135" s="5">
        <f t="shared" si="22"/>
        <v>655</v>
      </c>
      <c r="O135" s="6">
        <f t="shared" si="23"/>
        <v>0.3737731111618352</v>
      </c>
      <c r="P135" s="2">
        <f t="shared" si="24"/>
        <v>-12.488468240680625</v>
      </c>
    </row>
    <row r="136" spans="1:20" x14ac:dyDescent="0.15">
      <c r="C136" s="3">
        <v>210</v>
      </c>
      <c r="G136" s="2">
        <v>890</v>
      </c>
      <c r="M136" s="5">
        <f t="shared" ref="M136" si="25">G136-C136</f>
        <v>680</v>
      </c>
      <c r="O136" s="6">
        <f t="shared" si="23"/>
        <v>0.38803926044282128</v>
      </c>
      <c r="P136" s="2">
        <f t="shared" si="24"/>
        <v>-9.9258550585984171</v>
      </c>
    </row>
    <row r="137" spans="1:20" x14ac:dyDescent="0.15">
      <c r="B137" s="2" t="s">
        <v>4</v>
      </c>
      <c r="C137" s="3">
        <v>89</v>
      </c>
      <c r="D137" s="2">
        <f>AVERAGE(C137:C142)</f>
        <v>132.16666666666666</v>
      </c>
      <c r="E137" s="2">
        <f>STDEV(C137:C142)</f>
        <v>62.217093042560784</v>
      </c>
      <c r="F137" s="2">
        <f>E137/SQRT(6)</f>
        <v>25.400021872256549</v>
      </c>
      <c r="G137" s="2">
        <v>1065</v>
      </c>
      <c r="H137" s="2">
        <f>AVERAGE(G137:G142)</f>
        <v>976</v>
      </c>
      <c r="I137" s="2">
        <f>STDEV(G137:G142)</f>
        <v>71.51782994470679</v>
      </c>
      <c r="J137" s="2">
        <f>I137/SQRT(6)</f>
        <v>29.197031812611822</v>
      </c>
      <c r="M137" s="5">
        <f t="shared" ref="M137:M177" si="26">G137-C137</f>
        <v>976</v>
      </c>
      <c r="N137" s="2">
        <f>AVERAGE(M137:M142)</f>
        <v>843.83333333333337</v>
      </c>
      <c r="O137" s="6">
        <f t="shared" si="23"/>
        <v>0.55695046792969638</v>
      </c>
      <c r="P137" s="2">
        <f>100*(O137-$Q$128)/$Q$127</f>
        <v>14.546721942987114</v>
      </c>
      <c r="Q137" s="6">
        <f>AVERAGE(P137:P142)</f>
        <v>-6.9573976209843141E-15</v>
      </c>
      <c r="R137" s="2">
        <f>STDEV(P137:P142)</f>
        <v>7.9579516867040878</v>
      </c>
      <c r="S137" s="2">
        <f>R137/SQRT(6)</f>
        <v>3.2488201716909595</v>
      </c>
    </row>
    <row r="138" spans="1:20" x14ac:dyDescent="0.15">
      <c r="C138" s="3">
        <v>78</v>
      </c>
      <c r="G138" s="2">
        <v>955</v>
      </c>
      <c r="M138" s="5">
        <f t="shared" si="26"/>
        <v>877</v>
      </c>
      <c r="O138" s="6">
        <f t="shared" si="23"/>
        <v>0.50045651677699154</v>
      </c>
      <c r="P138" s="2">
        <f t="shared" ref="P138:P142" si="27">100*(O138-$Q$128)/$Q$127</f>
        <v>3.6504384194885673</v>
      </c>
    </row>
    <row r="139" spans="1:20" x14ac:dyDescent="0.15">
      <c r="C139" s="3">
        <v>108</v>
      </c>
      <c r="G139" s="2">
        <v>909</v>
      </c>
      <c r="M139" s="5">
        <f t="shared" si="26"/>
        <v>801</v>
      </c>
      <c r="O139" s="6">
        <f t="shared" si="23"/>
        <v>0.45708742296279387</v>
      </c>
      <c r="P139" s="2">
        <f t="shared" si="27"/>
        <v>-4.7143852955204224</v>
      </c>
    </row>
    <row r="140" spans="1:20" x14ac:dyDescent="0.15">
      <c r="C140" s="3">
        <v>210</v>
      </c>
      <c r="G140" s="2">
        <v>1035</v>
      </c>
      <c r="M140" s="5">
        <f t="shared" si="26"/>
        <v>825</v>
      </c>
      <c r="O140" s="6">
        <f t="shared" si="23"/>
        <v>0.47078292627254048</v>
      </c>
      <c r="P140" s="2">
        <f t="shared" si="27"/>
        <v>-2.0728620170965355</v>
      </c>
    </row>
    <row r="141" spans="1:20" x14ac:dyDescent="0.15">
      <c r="C141" s="3">
        <v>213</v>
      </c>
      <c r="G141" s="2">
        <v>1007</v>
      </c>
      <c r="M141" s="5">
        <f t="shared" si="26"/>
        <v>794</v>
      </c>
      <c r="O141" s="6">
        <f t="shared" si="23"/>
        <v>0.45309290116411777</v>
      </c>
      <c r="P141" s="2">
        <f t="shared" si="27"/>
        <v>-5.4848295850607238</v>
      </c>
    </row>
    <row r="142" spans="1:20" x14ac:dyDescent="0.15">
      <c r="C142" s="3">
        <v>95</v>
      </c>
      <c r="G142" s="2">
        <v>885</v>
      </c>
      <c r="M142" s="5">
        <f t="shared" si="26"/>
        <v>790</v>
      </c>
      <c r="O142" s="6">
        <f t="shared" si="23"/>
        <v>0.45081031727915999</v>
      </c>
      <c r="P142" s="2">
        <f t="shared" si="27"/>
        <v>-5.9250834647980408</v>
      </c>
    </row>
    <row r="143" spans="1:20" x14ac:dyDescent="0.15">
      <c r="A143" s="6" t="s">
        <v>5</v>
      </c>
      <c r="B143" s="2" t="s">
        <v>2</v>
      </c>
      <c r="C143" s="3">
        <v>223</v>
      </c>
      <c r="D143" s="2">
        <f>AVERAGE(C143:C148)</f>
        <v>260.5</v>
      </c>
      <c r="E143" s="2">
        <f>STDEV(C143:C148)</f>
        <v>64.68616544517073</v>
      </c>
      <c r="F143" s="2">
        <f>E143/SQRT(6)</f>
        <v>26.40801645965356</v>
      </c>
      <c r="G143" s="2">
        <v>2221</v>
      </c>
      <c r="H143" s="2">
        <f>AVERAGE(G143:G148)</f>
        <v>2080.1666666666665</v>
      </c>
      <c r="I143" s="2">
        <f>STDEV(G143:G148)</f>
        <v>96.048772332948985</v>
      </c>
      <c r="J143" s="2">
        <f>I143/SQRT(6)</f>
        <v>39.211747106079208</v>
      </c>
      <c r="K143" s="6"/>
      <c r="M143" s="5">
        <f t="shared" si="26"/>
        <v>1998</v>
      </c>
      <c r="N143" s="2">
        <f>AVERAGE(M143:M148)</f>
        <v>1819.6666666666667</v>
      </c>
    </row>
    <row r="144" spans="1:20" x14ac:dyDescent="0.15">
      <c r="C144" s="3">
        <v>257</v>
      </c>
      <c r="G144" s="2">
        <v>1989</v>
      </c>
      <c r="K144" s="6"/>
      <c r="M144" s="5">
        <f t="shared" si="26"/>
        <v>1732</v>
      </c>
    </row>
    <row r="145" spans="2:20" x14ac:dyDescent="0.15">
      <c r="C145" s="3">
        <v>322</v>
      </c>
      <c r="G145" s="2">
        <v>2106</v>
      </c>
      <c r="K145" s="6"/>
      <c r="M145" s="5">
        <f t="shared" si="26"/>
        <v>1784</v>
      </c>
    </row>
    <row r="146" spans="2:20" x14ac:dyDescent="0.15">
      <c r="C146" s="3">
        <v>219</v>
      </c>
      <c r="G146" s="2">
        <v>2113</v>
      </c>
      <c r="M146" s="5">
        <f t="shared" si="26"/>
        <v>1894</v>
      </c>
    </row>
    <row r="147" spans="2:20" x14ac:dyDescent="0.15">
      <c r="C147" s="3">
        <v>188</v>
      </c>
      <c r="G147" s="2">
        <v>2098</v>
      </c>
      <c r="M147" s="5">
        <f t="shared" si="26"/>
        <v>1910</v>
      </c>
    </row>
    <row r="148" spans="2:20" x14ac:dyDescent="0.15">
      <c r="C148" s="3">
        <v>354</v>
      </c>
      <c r="G148" s="2">
        <v>1954</v>
      </c>
      <c r="M148" s="5">
        <f t="shared" si="26"/>
        <v>1600</v>
      </c>
    </row>
    <row r="149" spans="2:20" x14ac:dyDescent="0.15">
      <c r="B149" s="2" t="s">
        <v>3</v>
      </c>
      <c r="C149" s="3">
        <v>222</v>
      </c>
      <c r="D149" s="2">
        <f>AVERAGE(C149:C154)</f>
        <v>145</v>
      </c>
      <c r="E149" s="2">
        <f>STDEV(C149:C154)</f>
        <v>41.429458118589963</v>
      </c>
      <c r="F149" s="2">
        <f>E149/SQRT(6)</f>
        <v>16.913505451758564</v>
      </c>
      <c r="G149" s="2">
        <v>1243</v>
      </c>
      <c r="H149" s="2">
        <f>AVERAGE(G149:G154)</f>
        <v>1259.5</v>
      </c>
      <c r="I149" s="2">
        <f>STDEV(G149:G154)</f>
        <v>108.5555157511584</v>
      </c>
      <c r="J149" s="2">
        <f>I149/SQRT(6)</f>
        <v>44.317603725833372</v>
      </c>
      <c r="K149" s="2">
        <f>TTEST(G131:G136,G149:G154,2,2)</f>
        <v>3.4695655318984033E-4</v>
      </c>
      <c r="M149" s="5">
        <f t="shared" si="26"/>
        <v>1021</v>
      </c>
      <c r="N149" s="2">
        <f>AVERAGE(M149:M154)</f>
        <v>1114.5</v>
      </c>
      <c r="O149" s="6">
        <f>M149/$N$125</f>
        <v>0.58262953663547135</v>
      </c>
      <c r="P149" s="2">
        <f>100*(O149-$P$128)/$P$127</f>
        <v>25.028188745002907</v>
      </c>
      <c r="Q149" s="6">
        <f>AVERAGE(P149:P154)</f>
        <v>34.612362045990359</v>
      </c>
      <c r="R149" s="2">
        <f>STDEV(P149:P154)</f>
        <v>11.849585424001042</v>
      </c>
      <c r="S149" s="2">
        <f>R149/SQRT(6)</f>
        <v>4.8375729920539348</v>
      </c>
      <c r="T149" s="2">
        <f>TTEST(P131:P136,P149:P154,2,2)</f>
        <v>4.8875774314115661E-4</v>
      </c>
    </row>
    <row r="150" spans="2:20" x14ac:dyDescent="0.15">
      <c r="C150" s="3">
        <v>108</v>
      </c>
      <c r="G150" s="2">
        <v>1354</v>
      </c>
      <c r="M150" s="5">
        <f t="shared" si="26"/>
        <v>1246</v>
      </c>
      <c r="O150" s="6">
        <f t="shared" ref="O150:O160" si="28">M150/$N$125</f>
        <v>0.71102488016434595</v>
      </c>
      <c r="P150" s="2">
        <f t="shared" ref="P150:P154" si="29">100*(O150-$P$128)/$P$127</f>
        <v>48.091707383742765</v>
      </c>
    </row>
    <row r="151" spans="2:20" x14ac:dyDescent="0.15">
      <c r="C151" s="3">
        <v>146</v>
      </c>
      <c r="G151" s="2">
        <v>1228</v>
      </c>
      <c r="M151" s="5">
        <f t="shared" si="26"/>
        <v>1082</v>
      </c>
      <c r="O151" s="6">
        <f t="shared" si="28"/>
        <v>0.61743894088107731</v>
      </c>
      <c r="P151" s="2">
        <f t="shared" si="29"/>
        <v>31.280964909283483</v>
      </c>
    </row>
    <row r="152" spans="2:20" x14ac:dyDescent="0.15">
      <c r="C152" s="3">
        <v>112</v>
      </c>
      <c r="G152" s="2">
        <v>1178</v>
      </c>
      <c r="M152" s="5">
        <f t="shared" si="26"/>
        <v>1066</v>
      </c>
      <c r="O152" s="6">
        <f t="shared" si="28"/>
        <v>0.60830860534124631</v>
      </c>
      <c r="P152" s="2">
        <f t="shared" si="29"/>
        <v>29.640892472750888</v>
      </c>
    </row>
    <row r="153" spans="2:20" x14ac:dyDescent="0.15">
      <c r="C153" s="3">
        <v>150</v>
      </c>
      <c r="G153" s="2">
        <v>1421</v>
      </c>
      <c r="M153" s="5">
        <f t="shared" si="26"/>
        <v>1271</v>
      </c>
      <c r="O153" s="6">
        <f t="shared" si="28"/>
        <v>0.72529102944533208</v>
      </c>
      <c r="P153" s="2">
        <f t="shared" si="29"/>
        <v>50.654320565824982</v>
      </c>
    </row>
    <row r="154" spans="2:20" x14ac:dyDescent="0.15">
      <c r="C154" s="3">
        <v>132</v>
      </c>
      <c r="G154" s="2">
        <v>1133</v>
      </c>
      <c r="M154" s="5">
        <f t="shared" si="26"/>
        <v>1001</v>
      </c>
      <c r="O154" s="6">
        <f t="shared" si="28"/>
        <v>0.57121661721068251</v>
      </c>
      <c r="P154" s="2">
        <f t="shared" si="29"/>
        <v>22.97809819933714</v>
      </c>
    </row>
    <row r="155" spans="2:20" x14ac:dyDescent="0.15">
      <c r="B155" s="2" t="s">
        <v>4</v>
      </c>
      <c r="C155" s="3">
        <v>130</v>
      </c>
      <c r="D155" s="2">
        <f>AVERAGE(C155:C160)</f>
        <v>114.83333333333333</v>
      </c>
      <c r="E155" s="2">
        <f>STDEV(C155:C160)</f>
        <v>30.524853262000551</v>
      </c>
      <c r="F155" s="2">
        <f>E155/SQRT(6)</f>
        <v>12.461719160871999</v>
      </c>
      <c r="G155" s="2">
        <v>1219</v>
      </c>
      <c r="H155" s="2">
        <f>AVERAGE(G155:G160)</f>
        <v>1277.3333333333333</v>
      </c>
      <c r="I155" s="2">
        <f>STDEV(G155:G160)</f>
        <v>157.72592262106693</v>
      </c>
      <c r="J155" s="2">
        <f>I155/SQRT(6)</f>
        <v>64.391338271886113</v>
      </c>
      <c r="K155" s="2">
        <f>TTEST(G137:G142,G155:G160,2,2)</f>
        <v>1.6576708419730624E-3</v>
      </c>
      <c r="M155" s="5">
        <f t="shared" si="26"/>
        <v>1089</v>
      </c>
      <c r="N155" s="2">
        <f>AVERAGE(M155:M160)</f>
        <v>1162.5</v>
      </c>
      <c r="O155" s="6">
        <f t="shared" si="28"/>
        <v>0.62143346267975341</v>
      </c>
      <c r="P155" s="2">
        <f>100*(O155-$Q$128)/$Q$127</f>
        <v>26.983894045566263</v>
      </c>
      <c r="Q155" s="6">
        <f>AVERAGE(P155:P160)</f>
        <v>35.073559085739426</v>
      </c>
      <c r="R155" s="2">
        <f>STDEV(P155:P160)</f>
        <v>19.79597910836199</v>
      </c>
      <c r="S155" s="2">
        <f>R155/SQRT(6)</f>
        <v>8.0816746290471304</v>
      </c>
      <c r="T155" s="2">
        <f>TTEST(P137:P142,P155:P160,2,2)</f>
        <v>2.4122737904761502E-3</v>
      </c>
    </row>
    <row r="156" spans="2:20" x14ac:dyDescent="0.15">
      <c r="C156" s="3">
        <v>154</v>
      </c>
      <c r="G156" s="2">
        <v>987</v>
      </c>
      <c r="M156" s="5">
        <f t="shared" si="26"/>
        <v>833</v>
      </c>
      <c r="O156" s="6">
        <f t="shared" si="28"/>
        <v>0.47534809404245604</v>
      </c>
      <c r="P156" s="2">
        <f t="shared" ref="P156:P160" si="30">100*(O156-$Q$128)/$Q$127</f>
        <v>-1.1923542576219026</v>
      </c>
    </row>
    <row r="157" spans="2:20" x14ac:dyDescent="0.15">
      <c r="C157" s="3">
        <v>99</v>
      </c>
      <c r="G157" s="2">
        <v>1354</v>
      </c>
      <c r="M157" s="5">
        <f t="shared" si="26"/>
        <v>1255</v>
      </c>
      <c r="O157" s="6">
        <f t="shared" si="28"/>
        <v>0.71616069390550097</v>
      </c>
      <c r="P157" s="2">
        <f t="shared" si="30"/>
        <v>45.254430054664844</v>
      </c>
    </row>
    <row r="158" spans="2:20" x14ac:dyDescent="0.15">
      <c r="C158" s="3">
        <v>107</v>
      </c>
      <c r="G158" s="2">
        <v>1432</v>
      </c>
      <c r="M158" s="5">
        <f t="shared" si="26"/>
        <v>1325</v>
      </c>
      <c r="O158" s="6">
        <f t="shared" si="28"/>
        <v>0.75610591189226195</v>
      </c>
      <c r="P158" s="2">
        <f t="shared" si="30"/>
        <v>52.95887295006785</v>
      </c>
    </row>
    <row r="159" spans="2:20" x14ac:dyDescent="0.15">
      <c r="C159" s="3">
        <v>132</v>
      </c>
      <c r="G159" s="2">
        <v>1338</v>
      </c>
      <c r="M159" s="5">
        <f t="shared" si="26"/>
        <v>1206</v>
      </c>
      <c r="O159" s="6">
        <f t="shared" si="28"/>
        <v>0.68819904131476828</v>
      </c>
      <c r="P159" s="2">
        <f t="shared" si="30"/>
        <v>39.861320027882734</v>
      </c>
    </row>
    <row r="160" spans="2:20" x14ac:dyDescent="0.15">
      <c r="C160" s="3">
        <v>67</v>
      </c>
      <c r="G160" s="2">
        <v>1334</v>
      </c>
      <c r="M160" s="5">
        <f t="shared" si="26"/>
        <v>1267</v>
      </c>
      <c r="O160" s="6">
        <f t="shared" si="28"/>
        <v>0.72300844556037436</v>
      </c>
      <c r="P160" s="2">
        <f t="shared" si="30"/>
        <v>46.575191693876803</v>
      </c>
    </row>
    <row r="161" spans="1:20" x14ac:dyDescent="0.15">
      <c r="A161" s="6" t="s">
        <v>6</v>
      </c>
      <c r="B161" s="2" t="s">
        <v>2</v>
      </c>
      <c r="C161" s="3">
        <v>224</v>
      </c>
      <c r="D161" s="2">
        <f>AVERAGE(C161:C166)</f>
        <v>209.16666666666666</v>
      </c>
      <c r="E161" s="2">
        <f>STDEV(C161:C166)</f>
        <v>40.315836425239432</v>
      </c>
      <c r="F161" s="2">
        <f>E161/SQRT(6)</f>
        <v>16.458871299224739</v>
      </c>
      <c r="G161" s="2">
        <v>2222</v>
      </c>
      <c r="H161" s="2">
        <f>AVERAGE(G161:G166)</f>
        <v>2076.8333333333335</v>
      </c>
      <c r="I161" s="2">
        <f>STDEV(G161:G166)</f>
        <v>191.79824469130753</v>
      </c>
      <c r="J161" s="2">
        <f>I161/SQRT(6)</f>
        <v>78.301305509195998</v>
      </c>
      <c r="K161" s="6"/>
      <c r="M161" s="5">
        <f t="shared" si="26"/>
        <v>1998</v>
      </c>
      <c r="N161" s="2">
        <f>AVERAGE(M161:M166)</f>
        <v>1867.6666666666667</v>
      </c>
    </row>
    <row r="162" spans="1:20" x14ac:dyDescent="0.15">
      <c r="C162" s="3">
        <v>254</v>
      </c>
      <c r="G162" s="2">
        <v>2310</v>
      </c>
      <c r="K162" s="6"/>
      <c r="M162" s="5">
        <f t="shared" si="26"/>
        <v>2056</v>
      </c>
    </row>
    <row r="163" spans="1:20" x14ac:dyDescent="0.15">
      <c r="C163" s="3">
        <v>223</v>
      </c>
      <c r="G163" s="2">
        <v>1785</v>
      </c>
      <c r="K163" s="6"/>
      <c r="M163" s="5">
        <f t="shared" si="26"/>
        <v>1562</v>
      </c>
    </row>
    <row r="164" spans="1:20" x14ac:dyDescent="0.15">
      <c r="C164" s="3">
        <v>231</v>
      </c>
      <c r="G164" s="2">
        <v>1932</v>
      </c>
      <c r="M164" s="5">
        <f t="shared" si="26"/>
        <v>1701</v>
      </c>
    </row>
    <row r="165" spans="1:20" x14ac:dyDescent="0.15">
      <c r="C165" s="3">
        <v>143</v>
      </c>
      <c r="G165" s="2">
        <v>2088</v>
      </c>
      <c r="M165" s="5">
        <f t="shared" si="26"/>
        <v>1945</v>
      </c>
    </row>
    <row r="166" spans="1:20" x14ac:dyDescent="0.15">
      <c r="C166" s="3">
        <v>180</v>
      </c>
      <c r="G166" s="2">
        <v>2124</v>
      </c>
      <c r="M166" s="5">
        <f t="shared" si="26"/>
        <v>1944</v>
      </c>
    </row>
    <row r="167" spans="1:20" x14ac:dyDescent="0.15">
      <c r="B167" s="2" t="s">
        <v>3</v>
      </c>
      <c r="C167" s="3">
        <v>243</v>
      </c>
      <c r="D167" s="2">
        <f>AVERAGE(C167:C172)</f>
        <v>161.66666666666666</v>
      </c>
      <c r="E167" s="2">
        <f>STDEV(C167:C172)</f>
        <v>89.004868780683395</v>
      </c>
      <c r="F167" s="2">
        <f>E167/SQRT(6)</f>
        <v>36.336085522674452</v>
      </c>
      <c r="G167" s="2">
        <v>1324</v>
      </c>
      <c r="H167" s="2">
        <f>AVERAGE(G167:G172)</f>
        <v>1297.8333333333333</v>
      </c>
      <c r="I167" s="2">
        <f>STDEV(G167:G172)</f>
        <v>48.962911133496412</v>
      </c>
      <c r="J167" s="2">
        <f>I167/SQRT(6)</f>
        <v>19.989024766383956</v>
      </c>
      <c r="K167" s="2">
        <f>TTEST(G131:G136,G167:G172,2,2)</f>
        <v>2.3469637730700406E-5</v>
      </c>
      <c r="M167" s="5">
        <f t="shared" si="26"/>
        <v>1081</v>
      </c>
      <c r="N167" s="2">
        <f>AVERAGE(M167:M172)</f>
        <v>1136.1666666666667</v>
      </c>
      <c r="O167" s="6">
        <f>M167/$N$125</f>
        <v>0.61686829490983786</v>
      </c>
      <c r="P167" s="2">
        <f>100*(O167-$P$128)/$P$127</f>
        <v>31.178460382000196</v>
      </c>
      <c r="Q167" s="6">
        <f>AVERAGE(P167:P172)</f>
        <v>36.833293470461605</v>
      </c>
      <c r="R167" s="2">
        <f>STDEV(P167:P172)</f>
        <v>11.086312057055226</v>
      </c>
      <c r="S167" s="2">
        <f>R167/SQRT(6)</f>
        <v>4.5259679448417085</v>
      </c>
      <c r="T167" s="2">
        <f>TTEST(P131:P136,P167:P172,2,2)</f>
        <v>2.3867925302697722E-4</v>
      </c>
    </row>
    <row r="168" spans="1:20" x14ac:dyDescent="0.15">
      <c r="C168" s="3">
        <v>266</v>
      </c>
      <c r="G168" s="2">
        <v>1287</v>
      </c>
      <c r="M168" s="5">
        <f t="shared" si="26"/>
        <v>1021</v>
      </c>
      <c r="O168" s="6">
        <f t="shared" ref="O168:O177" si="31">M168/$N$125</f>
        <v>0.58262953663547135</v>
      </c>
      <c r="P168" s="2">
        <f t="shared" ref="P168:P172" si="32">100*(O168-$P$128)/$P$127</f>
        <v>25.028188745002907</v>
      </c>
    </row>
    <row r="169" spans="1:20" x14ac:dyDescent="0.15">
      <c r="C169" s="3">
        <v>215</v>
      </c>
      <c r="G169" s="2">
        <v>1255</v>
      </c>
      <c r="M169" s="5">
        <f t="shared" si="26"/>
        <v>1040</v>
      </c>
      <c r="O169" s="6">
        <f t="shared" si="31"/>
        <v>0.59347181008902072</v>
      </c>
      <c r="P169" s="2">
        <f t="shared" si="32"/>
        <v>26.975774763385377</v>
      </c>
    </row>
    <row r="170" spans="1:20" x14ac:dyDescent="0.15">
      <c r="C170" s="3">
        <v>90</v>
      </c>
      <c r="G170" s="2">
        <v>1367</v>
      </c>
      <c r="M170" s="5">
        <f t="shared" si="26"/>
        <v>1277</v>
      </c>
      <c r="O170" s="6">
        <f t="shared" si="31"/>
        <v>0.72871490527276872</v>
      </c>
      <c r="P170" s="2">
        <f t="shared" si="32"/>
        <v>51.269347729524711</v>
      </c>
    </row>
    <row r="171" spans="1:20" x14ac:dyDescent="0.15">
      <c r="C171" s="3">
        <v>86</v>
      </c>
      <c r="G171" s="2">
        <v>1234</v>
      </c>
      <c r="M171" s="5">
        <f t="shared" si="26"/>
        <v>1148</v>
      </c>
      <c r="O171" s="6">
        <f t="shared" si="31"/>
        <v>0.65510157498288057</v>
      </c>
      <c r="P171" s="2">
        <f t="shared" si="32"/>
        <v>38.046263709980515</v>
      </c>
    </row>
    <row r="172" spans="1:20" x14ac:dyDescent="0.15">
      <c r="C172" s="3">
        <v>70</v>
      </c>
      <c r="G172" s="2">
        <v>1320</v>
      </c>
      <c r="M172" s="5">
        <f t="shared" si="26"/>
        <v>1250</v>
      </c>
      <c r="O172" s="6">
        <f t="shared" si="31"/>
        <v>0.71330746404930379</v>
      </c>
      <c r="P172" s="2">
        <f t="shared" si="32"/>
        <v>48.501725492875927</v>
      </c>
    </row>
    <row r="173" spans="1:20" x14ac:dyDescent="0.15">
      <c r="B173" s="2" t="s">
        <v>4</v>
      </c>
      <c r="C173" s="3">
        <v>133</v>
      </c>
      <c r="D173" s="2">
        <f>AVERAGE(C173:C178)</f>
        <v>170.5</v>
      </c>
      <c r="E173" s="2">
        <f>STDEV(C173:C178)</f>
        <v>40.153455642073943</v>
      </c>
      <c r="F173" s="2">
        <f>E173/SQRT(6)</f>
        <v>16.392579622093244</v>
      </c>
      <c r="G173" s="2">
        <v>1321</v>
      </c>
      <c r="H173" s="2">
        <f>AVERAGE(G173:G177)</f>
        <v>1338.4</v>
      </c>
      <c r="I173" s="2">
        <f>STDEV(G173:G177)</f>
        <v>147.05543172559115</v>
      </c>
      <c r="J173" s="2">
        <f>I173/SQRT(6)</f>
        <v>60.035128605397915</v>
      </c>
      <c r="K173" s="2">
        <f>TTEST(G137:G142,G173:G177,2,2)</f>
        <v>4.5443737361678695E-4</v>
      </c>
      <c r="M173" s="5">
        <f t="shared" si="26"/>
        <v>1188</v>
      </c>
      <c r="N173" s="2">
        <f>AVERAGE(M173:M178)</f>
        <v>1158.5999999999999</v>
      </c>
      <c r="O173" s="6">
        <f t="shared" si="31"/>
        <v>0.67792741383245836</v>
      </c>
      <c r="P173" s="2">
        <f>100*(O173-$Q$128)/$Q$127</f>
        <v>37.880177569064827</v>
      </c>
      <c r="Q173" s="6">
        <f>AVERAGE(P173:P178)</f>
        <v>34.644311552995561</v>
      </c>
      <c r="R173" s="2">
        <f>STDEV(P173:P178)</f>
        <v>14.855021528202933</v>
      </c>
      <c r="S173" s="2">
        <f>R173/SQRT(6)</f>
        <v>6.0645371436927293</v>
      </c>
      <c r="T173" s="2">
        <f>TTEST(P137:P142,P173:P178,2,2)</f>
        <v>7.8461260230036417E-4</v>
      </c>
    </row>
    <row r="174" spans="1:20" x14ac:dyDescent="0.15">
      <c r="C174" s="3">
        <v>159</v>
      </c>
      <c r="G174" s="2">
        <v>1188</v>
      </c>
      <c r="M174" s="5">
        <f t="shared" si="26"/>
        <v>1029</v>
      </c>
      <c r="O174" s="6">
        <f t="shared" si="31"/>
        <v>0.5871947044053869</v>
      </c>
      <c r="P174" s="2">
        <f t="shared" ref="P174:P177" si="33">100*(O174-$Q$128)/$Q$127</f>
        <v>20.380085849506546</v>
      </c>
    </row>
    <row r="175" spans="1:20" x14ac:dyDescent="0.15">
      <c r="C175" s="3">
        <v>187</v>
      </c>
      <c r="G175" s="2">
        <v>1532</v>
      </c>
      <c r="M175" s="5">
        <f t="shared" si="26"/>
        <v>1345</v>
      </c>
      <c r="O175" s="6">
        <f t="shared" si="31"/>
        <v>0.7675188313170509</v>
      </c>
      <c r="P175" s="2">
        <f t="shared" si="33"/>
        <v>55.160142348754448</v>
      </c>
    </row>
    <row r="176" spans="1:20" x14ac:dyDescent="0.15">
      <c r="C176" s="3">
        <v>232</v>
      </c>
      <c r="G176" s="2">
        <v>1439</v>
      </c>
      <c r="M176" s="5">
        <f t="shared" si="26"/>
        <v>1207</v>
      </c>
      <c r="O176" s="6">
        <f t="shared" si="31"/>
        <v>0.68876968728600774</v>
      </c>
      <c r="P176" s="2">
        <f t="shared" si="33"/>
        <v>39.971383497817072</v>
      </c>
    </row>
    <row r="177" spans="3:16" x14ac:dyDescent="0.15">
      <c r="C177" s="3">
        <v>188</v>
      </c>
      <c r="G177" s="2">
        <v>1212</v>
      </c>
      <c r="M177" s="5">
        <f t="shared" si="26"/>
        <v>1024</v>
      </c>
      <c r="O177" s="6">
        <f t="shared" si="31"/>
        <v>0.58434147454918961</v>
      </c>
      <c r="P177" s="2">
        <f t="shared" si="33"/>
        <v>19.829768499834888</v>
      </c>
    </row>
    <row r="178" spans="3:16" x14ac:dyDescent="0.15">
      <c r="C178" s="3">
        <v>124</v>
      </c>
      <c r="G178" s="7">
        <v>555</v>
      </c>
      <c r="M178" s="5"/>
      <c r="O178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132"/>
  <sheetViews>
    <sheetView topLeftCell="A19" workbookViewId="0">
      <selection activeCell="E11" sqref="E11"/>
    </sheetView>
  </sheetViews>
  <sheetFormatPr baseColWidth="10" defaultRowHeight="14" x14ac:dyDescent="0.15"/>
  <cols>
    <col min="1" max="2" width="10.83203125" style="2"/>
    <col min="3" max="10" width="11" style="2" bestFit="1" customWidth="1"/>
    <col min="11" max="11" width="12.33203125" style="2" bestFit="1" customWidth="1"/>
    <col min="12" max="12" width="10.83203125" style="2"/>
    <col min="13" max="18" width="11" style="2" bestFit="1" customWidth="1"/>
    <col min="19" max="16384" width="10.83203125" style="2"/>
  </cols>
  <sheetData>
    <row r="5" spans="1:19" x14ac:dyDescent="0.15">
      <c r="A5" s="1" t="s">
        <v>21</v>
      </c>
      <c r="O5" s="6"/>
      <c r="P5" s="6"/>
      <c r="Q5" s="6"/>
      <c r="R5" s="6"/>
      <c r="S5" s="6"/>
    </row>
    <row r="6" spans="1:19" x14ac:dyDescent="0.15">
      <c r="E6" s="2" t="s">
        <v>7</v>
      </c>
      <c r="G6" s="2" t="s">
        <v>8</v>
      </c>
      <c r="I6" s="2" t="s">
        <v>9</v>
      </c>
      <c r="M6" s="2" t="s">
        <v>7</v>
      </c>
      <c r="N6" s="2" t="s">
        <v>7</v>
      </c>
      <c r="O6" s="6" t="s">
        <v>8</v>
      </c>
      <c r="P6" s="6" t="s">
        <v>8</v>
      </c>
      <c r="Q6" s="6" t="s">
        <v>9</v>
      </c>
      <c r="R6" s="6" t="s">
        <v>9</v>
      </c>
      <c r="S6" s="6"/>
    </row>
    <row r="7" spans="1:19" x14ac:dyDescent="0.15">
      <c r="C7" s="2" t="s">
        <v>0</v>
      </c>
      <c r="D7" s="2" t="s">
        <v>1</v>
      </c>
      <c r="E7" s="2" t="s">
        <v>0</v>
      </c>
      <c r="F7" s="2" t="s">
        <v>1</v>
      </c>
      <c r="G7" s="2" t="s">
        <v>0</v>
      </c>
      <c r="H7" s="2" t="s">
        <v>1</v>
      </c>
      <c r="I7" s="2" t="s">
        <v>0</v>
      </c>
      <c r="J7" s="2" t="s">
        <v>1</v>
      </c>
      <c r="K7" s="2" t="s">
        <v>14</v>
      </c>
      <c r="M7" s="2" t="s">
        <v>0</v>
      </c>
      <c r="N7" s="2" t="s">
        <v>1</v>
      </c>
      <c r="O7" s="6" t="s">
        <v>0</v>
      </c>
      <c r="P7" s="6" t="s">
        <v>1</v>
      </c>
      <c r="Q7" s="6" t="s">
        <v>0</v>
      </c>
      <c r="R7" s="6" t="s">
        <v>1</v>
      </c>
      <c r="S7" s="6"/>
    </row>
    <row r="8" spans="1:19" x14ac:dyDescent="0.15">
      <c r="B8" s="2" t="s">
        <v>16</v>
      </c>
      <c r="C8" s="6">
        <v>232</v>
      </c>
      <c r="D8" s="2">
        <v>2156</v>
      </c>
      <c r="E8" s="2">
        <f>AVERAGE(C8:C13)</f>
        <v>246.5</v>
      </c>
      <c r="F8" s="2">
        <f>AVERAGE(D8:D13)</f>
        <v>2451.6666666666665</v>
      </c>
      <c r="G8" s="2">
        <f>STDEV(C8:C13)</f>
        <v>38.365348949279742</v>
      </c>
      <c r="H8" s="2">
        <f>STDEV(D8:D13)</f>
        <v>224.64431144960398</v>
      </c>
      <c r="I8" s="2">
        <f>G8/SQRT(6)</f>
        <v>15.66258812159302</v>
      </c>
      <c r="J8" s="2">
        <f>H8/SQRT(6)</f>
        <v>91.710656111732433</v>
      </c>
      <c r="L8" s="2" t="s">
        <v>16</v>
      </c>
      <c r="M8" s="2">
        <v>246.5</v>
      </c>
      <c r="N8" s="2">
        <v>2451.6666666666665</v>
      </c>
      <c r="O8" s="6">
        <v>38.365348949279742</v>
      </c>
      <c r="P8" s="6">
        <v>224.64431144960398</v>
      </c>
      <c r="Q8" s="6">
        <v>15.66258812159302</v>
      </c>
      <c r="R8" s="6">
        <v>91.710656111732433</v>
      </c>
      <c r="S8" s="6"/>
    </row>
    <row r="9" spans="1:19" x14ac:dyDescent="0.15">
      <c r="C9" s="6">
        <v>189</v>
      </c>
      <c r="D9" s="2">
        <v>2622</v>
      </c>
      <c r="L9" s="2" t="s">
        <v>17</v>
      </c>
      <c r="M9" s="2">
        <v>214.83333333333334</v>
      </c>
      <c r="N9" s="2">
        <v>2207.6666666666665</v>
      </c>
      <c r="O9" s="2">
        <v>28.329607598176555</v>
      </c>
      <c r="P9" s="2">
        <v>303.94846054334016</v>
      </c>
      <c r="Q9" s="2">
        <v>11.565513871467644</v>
      </c>
      <c r="R9" s="2">
        <v>124.08643940594155</v>
      </c>
      <c r="S9" s="6"/>
    </row>
    <row r="10" spans="1:19" x14ac:dyDescent="0.15">
      <c r="C10" s="6">
        <v>268</v>
      </c>
      <c r="D10" s="2">
        <v>2212</v>
      </c>
      <c r="L10" s="2" t="s">
        <v>19</v>
      </c>
      <c r="M10" s="2">
        <v>202</v>
      </c>
      <c r="N10" s="2">
        <v>1433.5</v>
      </c>
      <c r="O10" s="2">
        <v>36.682420857953197</v>
      </c>
      <c r="P10" s="2">
        <v>108.74695398032995</v>
      </c>
      <c r="Q10" s="2">
        <v>14.975535605335345</v>
      </c>
      <c r="R10" s="2">
        <v>44.395758055622089</v>
      </c>
    </row>
    <row r="11" spans="1:19" x14ac:dyDescent="0.15">
      <c r="C11" s="6">
        <v>232</v>
      </c>
      <c r="D11" s="2">
        <v>2712</v>
      </c>
      <c r="L11" s="2" t="s">
        <v>18</v>
      </c>
      <c r="M11" s="2">
        <v>207.16666666666666</v>
      </c>
      <c r="N11" s="2">
        <v>1519.5</v>
      </c>
      <c r="O11" s="2">
        <v>41.484535271190737</v>
      </c>
      <c r="P11" s="2">
        <v>109.55683456544371</v>
      </c>
      <c r="Q11" s="2">
        <v>16.935990605151449</v>
      </c>
      <c r="R11" s="2">
        <v>44.726390419974656</v>
      </c>
    </row>
    <row r="12" spans="1:19" x14ac:dyDescent="0.15">
      <c r="C12" s="6">
        <v>256</v>
      </c>
      <c r="D12" s="2">
        <v>2555</v>
      </c>
      <c r="L12" s="2" t="s">
        <v>20</v>
      </c>
      <c r="M12" s="2">
        <v>246</v>
      </c>
      <c r="N12" s="2">
        <v>2212</v>
      </c>
      <c r="O12" s="2">
        <v>44.176917049518067</v>
      </c>
      <c r="P12" s="2">
        <v>163.91339176528561</v>
      </c>
      <c r="Q12" s="2">
        <v>18.035150863429635</v>
      </c>
      <c r="R12" s="2">
        <v>66.917361972311298</v>
      </c>
    </row>
    <row r="13" spans="1:19" x14ac:dyDescent="0.15">
      <c r="C13" s="6">
        <v>302</v>
      </c>
      <c r="D13" s="2">
        <v>2453</v>
      </c>
    </row>
    <row r="15" spans="1:19" x14ac:dyDescent="0.15">
      <c r="B15" s="2" t="s">
        <v>17</v>
      </c>
      <c r="C15" s="6">
        <v>212</v>
      </c>
      <c r="D15" s="2">
        <v>1987</v>
      </c>
      <c r="E15" s="2">
        <f>AVERAGE(C15:C20)</f>
        <v>214.83333333333334</v>
      </c>
      <c r="F15" s="2">
        <f>AVERAGE(D15:D20)</f>
        <v>2207.6666666666665</v>
      </c>
      <c r="G15" s="2">
        <f>STDEV(C15:C20)</f>
        <v>28.329607598176555</v>
      </c>
      <c r="H15" s="2">
        <f>STDEV(D15:D20)</f>
        <v>303.94846054334016</v>
      </c>
      <c r="I15" s="2">
        <f>G15/SQRT(6)</f>
        <v>11.565513871467644</v>
      </c>
      <c r="J15" s="2">
        <f>H15/SQRT(6)</f>
        <v>124.08643940594155</v>
      </c>
      <c r="K15" s="2">
        <f>TTEST($D$8:$D$13,D15:D20,2,2)</f>
        <v>0.14488133126533168</v>
      </c>
    </row>
    <row r="16" spans="1:19" x14ac:dyDescent="0.15">
      <c r="C16" s="6">
        <v>256</v>
      </c>
      <c r="D16" s="2">
        <v>1813</v>
      </c>
    </row>
    <row r="17" spans="2:11" x14ac:dyDescent="0.15">
      <c r="C17" s="6">
        <v>184</v>
      </c>
      <c r="D17" s="2">
        <v>2213</v>
      </c>
    </row>
    <row r="18" spans="2:11" x14ac:dyDescent="0.15">
      <c r="C18" s="6">
        <v>183</v>
      </c>
      <c r="D18" s="2">
        <v>2657</v>
      </c>
    </row>
    <row r="19" spans="2:11" x14ac:dyDescent="0.15">
      <c r="C19" s="6">
        <v>232</v>
      </c>
      <c r="D19" s="2">
        <v>2434</v>
      </c>
    </row>
    <row r="20" spans="2:11" x14ac:dyDescent="0.15">
      <c r="C20" s="6">
        <v>222</v>
      </c>
      <c r="D20" s="2">
        <v>2142</v>
      </c>
    </row>
    <row r="21" spans="2:11" x14ac:dyDescent="0.15">
      <c r="C21" s="6"/>
    </row>
    <row r="23" spans="2:11" x14ac:dyDescent="0.15">
      <c r="B23" s="2" t="s">
        <v>19</v>
      </c>
      <c r="C23" s="6">
        <v>223</v>
      </c>
      <c r="D23" s="2">
        <v>1578</v>
      </c>
      <c r="E23" s="2">
        <f>AVERAGE(C23:C28)</f>
        <v>202</v>
      </c>
      <c r="F23" s="2">
        <f>AVERAGE(D23:D28)</f>
        <v>1433.5</v>
      </c>
      <c r="G23" s="2">
        <f>STDEV(C23:C28)</f>
        <v>36.682420857953197</v>
      </c>
      <c r="H23" s="2">
        <f>STDEV(D23:D28)</f>
        <v>108.74695398032995</v>
      </c>
      <c r="I23" s="2">
        <f>G23/SQRT(6)</f>
        <v>14.975535605335345</v>
      </c>
      <c r="J23" s="2">
        <f>H23/SQRT(6)</f>
        <v>44.395758055622089</v>
      </c>
      <c r="K23" s="2">
        <f>TTEST($D$8:$D$13,D23:D28,2,2)</f>
        <v>1.6002576107776634E-6</v>
      </c>
    </row>
    <row r="24" spans="2:11" x14ac:dyDescent="0.15">
      <c r="C24" s="6">
        <v>201</v>
      </c>
      <c r="D24" s="2">
        <v>1547</v>
      </c>
    </row>
    <row r="25" spans="2:11" x14ac:dyDescent="0.15">
      <c r="C25" s="6">
        <v>135</v>
      </c>
      <c r="D25" s="2">
        <v>1429</v>
      </c>
    </row>
    <row r="26" spans="2:11" x14ac:dyDescent="0.15">
      <c r="C26" s="6">
        <v>198</v>
      </c>
      <c r="D26" s="2">
        <v>1355</v>
      </c>
    </row>
    <row r="27" spans="2:11" x14ac:dyDescent="0.15">
      <c r="C27" s="6">
        <v>212</v>
      </c>
      <c r="D27" s="2">
        <v>1390</v>
      </c>
    </row>
    <row r="28" spans="2:11" x14ac:dyDescent="0.15">
      <c r="C28" s="6">
        <v>243</v>
      </c>
      <c r="D28" s="2">
        <v>1302</v>
      </c>
    </row>
    <row r="30" spans="2:11" x14ac:dyDescent="0.15">
      <c r="B30" s="2" t="s">
        <v>18</v>
      </c>
      <c r="C30" s="6">
        <v>243</v>
      </c>
      <c r="D30" s="2">
        <v>1434</v>
      </c>
      <c r="E30" s="2">
        <f>AVERAGE(C30:C35)</f>
        <v>207.16666666666666</v>
      </c>
      <c r="F30" s="2">
        <f>AVERAGE(D30:D35)</f>
        <v>1519.5</v>
      </c>
      <c r="G30" s="2">
        <f>STDEV(C30:C35)</f>
        <v>41.484535271190737</v>
      </c>
      <c r="H30" s="2">
        <f>STDEV(D30:D35)</f>
        <v>109.55683456544371</v>
      </c>
      <c r="I30" s="2">
        <f>G30/SQRT(6)</f>
        <v>16.935990605151449</v>
      </c>
      <c r="J30" s="2">
        <f>H30/SQRT(6)</f>
        <v>44.726390419974656</v>
      </c>
      <c r="K30" s="2">
        <f>TTEST($D$8:$D$13,D30:D35,2,2)</f>
        <v>3.616408729718336E-6</v>
      </c>
    </row>
    <row r="31" spans="2:11" x14ac:dyDescent="0.15">
      <c r="C31" s="6">
        <v>221</v>
      </c>
      <c r="D31" s="2">
        <v>1557</v>
      </c>
    </row>
    <row r="32" spans="2:11" x14ac:dyDescent="0.15">
      <c r="C32" s="6">
        <v>167</v>
      </c>
      <c r="D32" s="2">
        <v>1342</v>
      </c>
    </row>
    <row r="33" spans="2:11" x14ac:dyDescent="0.15">
      <c r="C33" s="6">
        <v>145</v>
      </c>
      <c r="D33" s="2">
        <v>1630</v>
      </c>
    </row>
    <row r="34" spans="2:11" x14ac:dyDescent="0.15">
      <c r="C34" s="6">
        <v>245</v>
      </c>
      <c r="D34" s="2">
        <v>1555</v>
      </c>
    </row>
    <row r="35" spans="2:11" x14ac:dyDescent="0.15">
      <c r="C35" s="6">
        <v>222</v>
      </c>
      <c r="D35" s="2">
        <v>1599</v>
      </c>
    </row>
    <row r="37" spans="2:11" x14ac:dyDescent="0.15">
      <c r="B37" s="2" t="s">
        <v>20</v>
      </c>
      <c r="C37" s="6">
        <v>212</v>
      </c>
      <c r="D37" s="2">
        <v>2341</v>
      </c>
      <c r="E37" s="2">
        <f>AVERAGE(C37:C42)</f>
        <v>246</v>
      </c>
      <c r="F37" s="2">
        <f>AVERAGE(D37:D42)</f>
        <v>2212</v>
      </c>
      <c r="G37" s="2">
        <f>STDEV(C37:C42)</f>
        <v>44.176917049518067</v>
      </c>
      <c r="H37" s="2">
        <f>STDEV(D37:D42)</f>
        <v>163.91339176528561</v>
      </c>
      <c r="I37" s="2">
        <f>G37/SQRT(6)</f>
        <v>18.035150863429635</v>
      </c>
      <c r="J37" s="2">
        <f>H37/SQRT(6)</f>
        <v>66.917361972311298</v>
      </c>
      <c r="K37" s="2">
        <f>TTEST($D$8:$D$13,D37:D42,2,2)</f>
        <v>6.0932832832957647E-2</v>
      </c>
    </row>
    <row r="38" spans="2:11" x14ac:dyDescent="0.15">
      <c r="C38" s="6">
        <v>189</v>
      </c>
      <c r="D38" s="2">
        <v>2268</v>
      </c>
    </row>
    <row r="39" spans="2:11" x14ac:dyDescent="0.15">
      <c r="C39" s="6">
        <v>310</v>
      </c>
      <c r="D39" s="2">
        <v>2222</v>
      </c>
    </row>
    <row r="40" spans="2:11" x14ac:dyDescent="0.15">
      <c r="C40" s="6">
        <v>254</v>
      </c>
      <c r="D40" s="2">
        <v>2190</v>
      </c>
    </row>
    <row r="41" spans="2:11" x14ac:dyDescent="0.15">
      <c r="C41" s="6">
        <v>278</v>
      </c>
      <c r="D41" s="2">
        <v>1903</v>
      </c>
    </row>
    <row r="42" spans="2:11" x14ac:dyDescent="0.15">
      <c r="C42" s="6">
        <v>233</v>
      </c>
      <c r="D42" s="2">
        <v>2348</v>
      </c>
    </row>
    <row r="57" spans="1:11" x14ac:dyDescent="0.15">
      <c r="A57" s="8" t="s">
        <v>11</v>
      </c>
    </row>
    <row r="58" spans="1:11" x14ac:dyDescent="0.15">
      <c r="E58" s="2" t="s">
        <v>7</v>
      </c>
      <c r="G58" s="2" t="s">
        <v>8</v>
      </c>
      <c r="I58" s="2" t="s">
        <v>9</v>
      </c>
    </row>
    <row r="59" spans="1:11" x14ac:dyDescent="0.15">
      <c r="C59" s="2" t="s">
        <v>0</v>
      </c>
      <c r="D59" s="2" t="s">
        <v>1</v>
      </c>
      <c r="E59" s="2" t="s">
        <v>0</v>
      </c>
      <c r="F59" s="2" t="s">
        <v>1</v>
      </c>
      <c r="G59" s="2" t="s">
        <v>0</v>
      </c>
      <c r="H59" s="2" t="s">
        <v>1</v>
      </c>
      <c r="I59" s="2" t="s">
        <v>0</v>
      </c>
      <c r="J59" s="2" t="s">
        <v>1</v>
      </c>
      <c r="K59" s="2" t="s">
        <v>14</v>
      </c>
    </row>
    <row r="60" spans="1:11" x14ac:dyDescent="0.15">
      <c r="B60" s="2" t="s">
        <v>16</v>
      </c>
      <c r="C60" s="2">
        <v>154</v>
      </c>
      <c r="D60" s="2">
        <v>1573</v>
      </c>
      <c r="E60" s="2">
        <f>AVERAGE(C60:C65)</f>
        <v>209.66666666666666</v>
      </c>
      <c r="F60" s="2">
        <f>AVERAGE(D60:D65)</f>
        <v>1671.1666666666667</v>
      </c>
      <c r="G60" s="2">
        <f>STDEV(C60:C65)</f>
        <v>59.392479883118725</v>
      </c>
      <c r="H60" s="2">
        <f>STDEV(D60:D65)</f>
        <v>125.9371536388951</v>
      </c>
      <c r="I60" s="2">
        <f>G60/SQRT(6)</f>
        <v>24.246878378692596</v>
      </c>
      <c r="J60" s="2">
        <f>H60/SQRT(6)</f>
        <v>51.413627678963792</v>
      </c>
    </row>
    <row r="61" spans="1:11" x14ac:dyDescent="0.15">
      <c r="C61" s="2">
        <v>188</v>
      </c>
      <c r="D61" s="2">
        <v>1745</v>
      </c>
    </row>
    <row r="62" spans="1:11" x14ac:dyDescent="0.15">
      <c r="C62" s="2">
        <v>195</v>
      </c>
      <c r="D62" s="2">
        <v>1545</v>
      </c>
    </row>
    <row r="63" spans="1:11" x14ac:dyDescent="0.15">
      <c r="C63" s="2">
        <v>320</v>
      </c>
      <c r="D63" s="2">
        <v>1886</v>
      </c>
    </row>
    <row r="64" spans="1:11" x14ac:dyDescent="0.15">
      <c r="C64" s="2">
        <v>228</v>
      </c>
      <c r="D64" s="2">
        <v>1645</v>
      </c>
    </row>
    <row r="65" spans="2:11" x14ac:dyDescent="0.15">
      <c r="C65" s="2">
        <v>173</v>
      </c>
      <c r="D65" s="2">
        <v>1633</v>
      </c>
    </row>
    <row r="67" spans="2:11" x14ac:dyDescent="0.15">
      <c r="B67" s="2" t="s">
        <v>17</v>
      </c>
      <c r="C67" s="2">
        <v>292</v>
      </c>
      <c r="D67" s="2">
        <v>1821</v>
      </c>
      <c r="E67" s="2">
        <f>AVERAGE(C67:C72)</f>
        <v>203.5</v>
      </c>
      <c r="F67" s="2">
        <f>AVERAGE(D67:D72)</f>
        <v>1601</v>
      </c>
      <c r="G67" s="2">
        <f>STDEV(C67:C72)</f>
        <v>72.519652508819988</v>
      </c>
      <c r="H67" s="2">
        <f>STDEV(D67:D72)</f>
        <v>131.56899330769389</v>
      </c>
      <c r="I67" s="2">
        <f>G67/SQRT(6)</f>
        <v>29.606024161759159</v>
      </c>
      <c r="J67" s="2">
        <f>H67/SQRT(6)</f>
        <v>53.712816595917467</v>
      </c>
      <c r="K67" s="2">
        <f>TTEST($D$60:$D$65,D67:D72,2,2)</f>
        <v>0.36756833568452962</v>
      </c>
    </row>
    <row r="68" spans="2:11" x14ac:dyDescent="0.15">
      <c r="C68" s="2">
        <v>154</v>
      </c>
      <c r="D68" s="2">
        <v>1543</v>
      </c>
    </row>
    <row r="69" spans="2:11" x14ac:dyDescent="0.15">
      <c r="C69" s="2">
        <v>109</v>
      </c>
      <c r="D69" s="2">
        <v>1609</v>
      </c>
    </row>
    <row r="70" spans="2:11" x14ac:dyDescent="0.15">
      <c r="C70" s="2">
        <v>168</v>
      </c>
      <c r="D70" s="2">
        <v>1433</v>
      </c>
    </row>
    <row r="71" spans="2:11" x14ac:dyDescent="0.15">
      <c r="C71" s="2">
        <v>220</v>
      </c>
      <c r="D71" s="2">
        <v>1543</v>
      </c>
    </row>
    <row r="72" spans="2:11" x14ac:dyDescent="0.15">
      <c r="C72" s="2">
        <v>278</v>
      </c>
      <c r="D72" s="2">
        <v>1657</v>
      </c>
    </row>
    <row r="75" spans="2:11" x14ac:dyDescent="0.15">
      <c r="B75" s="2" t="s">
        <v>19</v>
      </c>
      <c r="C75" s="2">
        <v>232</v>
      </c>
      <c r="D75" s="2">
        <v>1132</v>
      </c>
      <c r="E75" s="2">
        <f>AVERAGE(C75:C80)</f>
        <v>231</v>
      </c>
      <c r="F75" s="2">
        <f>AVERAGE(D75:D80)</f>
        <v>950</v>
      </c>
      <c r="G75" s="2">
        <f>STDEV(C75:C80)</f>
        <v>62.616291809719939</v>
      </c>
      <c r="H75" s="2">
        <f>STDEV(D75:D80)</f>
        <v>149.03690818049066</v>
      </c>
      <c r="I75" s="2">
        <f>G75/SQRT(6)</f>
        <v>25.562994086504556</v>
      </c>
      <c r="J75" s="2">
        <f>H75/SQRT(6)</f>
        <v>60.84406298070504</v>
      </c>
      <c r="K75" s="2">
        <f>TTEST($D$60:$D$65,D75:D80,2,2)</f>
        <v>3.9239171968111814E-6</v>
      </c>
    </row>
    <row r="76" spans="2:11" x14ac:dyDescent="0.15">
      <c r="C76" s="2">
        <v>286</v>
      </c>
      <c r="D76" s="2">
        <v>909</v>
      </c>
    </row>
    <row r="77" spans="2:11" x14ac:dyDescent="0.15">
      <c r="C77" s="2">
        <v>301</v>
      </c>
      <c r="D77" s="2">
        <v>891</v>
      </c>
    </row>
    <row r="78" spans="2:11" x14ac:dyDescent="0.15">
      <c r="C78" s="2">
        <v>132</v>
      </c>
      <c r="D78" s="2">
        <v>1132</v>
      </c>
    </row>
    <row r="79" spans="2:11" x14ac:dyDescent="0.15">
      <c r="C79" s="2">
        <v>190</v>
      </c>
      <c r="D79" s="2">
        <v>769</v>
      </c>
    </row>
    <row r="80" spans="2:11" x14ac:dyDescent="0.15">
      <c r="C80" s="2">
        <v>245</v>
      </c>
      <c r="D80" s="2">
        <v>867</v>
      </c>
    </row>
    <row r="82" spans="2:11" x14ac:dyDescent="0.15">
      <c r="B82" s="2" t="s">
        <v>18</v>
      </c>
      <c r="C82" s="2">
        <v>342</v>
      </c>
      <c r="D82" s="2">
        <v>875</v>
      </c>
      <c r="E82" s="2">
        <f>AVERAGE(C82:C87)</f>
        <v>215.16666666666666</v>
      </c>
      <c r="F82" s="2">
        <f>AVERAGE(D82:D87)</f>
        <v>827</v>
      </c>
      <c r="G82" s="2">
        <f>STDEV(C82:C87)</f>
        <v>87.784774685970817</v>
      </c>
      <c r="H82" s="2">
        <f>STDEV(D82:D87)</f>
        <v>156.75968869578682</v>
      </c>
      <c r="I82" s="2">
        <f>G82/SQRT(6)</f>
        <v>35.837984194302983</v>
      </c>
      <c r="J82" s="2">
        <f>H82/SQRT(6)</f>
        <v>63.996874923702329</v>
      </c>
      <c r="K82" s="2">
        <f>TTEST($D$60:$D$65,D82:D87,2,2)</f>
        <v>1.229775493401868E-6</v>
      </c>
    </row>
    <row r="83" spans="2:11" x14ac:dyDescent="0.15">
      <c r="C83" s="2">
        <v>163</v>
      </c>
      <c r="D83" s="2">
        <v>643</v>
      </c>
    </row>
    <row r="84" spans="2:11" x14ac:dyDescent="0.15">
      <c r="C84" s="2">
        <v>224</v>
      </c>
      <c r="D84" s="2">
        <v>904</v>
      </c>
    </row>
    <row r="85" spans="2:11" x14ac:dyDescent="0.15">
      <c r="C85" s="2">
        <v>291</v>
      </c>
      <c r="D85" s="2">
        <v>656</v>
      </c>
    </row>
    <row r="86" spans="2:11" x14ac:dyDescent="0.15">
      <c r="C86" s="2">
        <v>160</v>
      </c>
      <c r="D86" s="2">
        <v>1054</v>
      </c>
    </row>
    <row r="87" spans="2:11" x14ac:dyDescent="0.15">
      <c r="C87" s="2">
        <v>111</v>
      </c>
      <c r="D87" s="2">
        <v>830</v>
      </c>
    </row>
    <row r="89" spans="2:11" x14ac:dyDescent="0.15">
      <c r="B89" s="2" t="s">
        <v>20</v>
      </c>
      <c r="C89" s="2">
        <v>173</v>
      </c>
      <c r="D89" s="2">
        <v>1854</v>
      </c>
      <c r="E89" s="2">
        <f>AVERAGE(C89:C94)</f>
        <v>245.33333333333334</v>
      </c>
      <c r="F89" s="2">
        <f>AVERAGE(D89:D94)</f>
        <v>1615.3333333333333</v>
      </c>
      <c r="G89" s="2">
        <f>STDEV(C89:C94)</f>
        <v>94.201203106259015</v>
      </c>
      <c r="H89" s="2">
        <f>STDEV(D89:D94)</f>
        <v>188.24629257084132</v>
      </c>
      <c r="I89" s="2">
        <f>G89/SQRT(6)</f>
        <v>38.457480127769387</v>
      </c>
      <c r="J89" s="2">
        <f>H89/SQRT(6)</f>
        <v>76.851227128206176</v>
      </c>
      <c r="K89" s="2">
        <f>TTEST($D$60:$D$65,D89:D94,2,2)</f>
        <v>0.55939629273198022</v>
      </c>
    </row>
    <row r="90" spans="2:11" x14ac:dyDescent="0.15">
      <c r="C90" s="2">
        <v>356</v>
      </c>
      <c r="D90" s="2">
        <v>1342</v>
      </c>
    </row>
    <row r="91" spans="2:11" x14ac:dyDescent="0.15">
      <c r="C91" s="2">
        <v>349</v>
      </c>
      <c r="D91" s="2">
        <v>1765</v>
      </c>
    </row>
    <row r="92" spans="2:11" x14ac:dyDescent="0.15">
      <c r="C92" s="2">
        <v>127</v>
      </c>
      <c r="D92" s="2">
        <v>1511</v>
      </c>
    </row>
    <row r="93" spans="2:11" x14ac:dyDescent="0.15">
      <c r="C93" s="2">
        <v>203</v>
      </c>
      <c r="D93" s="2">
        <v>1532</v>
      </c>
    </row>
    <row r="94" spans="2:11" x14ac:dyDescent="0.15">
      <c r="C94" s="2">
        <v>264</v>
      </c>
      <c r="D94" s="2">
        <v>1688</v>
      </c>
    </row>
    <row r="96" spans="2:11" x14ac:dyDescent="0.15">
      <c r="E96" s="2" t="s">
        <v>7</v>
      </c>
      <c r="G96" s="2" t="s">
        <v>8</v>
      </c>
      <c r="I96" s="2" t="s">
        <v>9</v>
      </c>
    </row>
    <row r="97" spans="1:11" x14ac:dyDescent="0.15">
      <c r="A97" s="8" t="s">
        <v>22</v>
      </c>
      <c r="C97" s="2" t="s">
        <v>0</v>
      </c>
      <c r="D97" s="2" t="s">
        <v>1</v>
      </c>
      <c r="E97" s="2" t="s">
        <v>0</v>
      </c>
      <c r="F97" s="2" t="s">
        <v>1</v>
      </c>
      <c r="G97" s="2" t="s">
        <v>0</v>
      </c>
      <c r="H97" s="2" t="s">
        <v>1</v>
      </c>
      <c r="I97" s="2" t="s">
        <v>0</v>
      </c>
      <c r="J97" s="2" t="s">
        <v>1</v>
      </c>
      <c r="K97" s="2" t="s">
        <v>14</v>
      </c>
    </row>
    <row r="98" spans="1:11" x14ac:dyDescent="0.15">
      <c r="B98" s="2" t="s">
        <v>16</v>
      </c>
      <c r="C98" s="9">
        <v>201</v>
      </c>
      <c r="D98" s="2">
        <v>1876</v>
      </c>
      <c r="E98" s="2">
        <f>AVERAGE(C98:C103)</f>
        <v>297.16666666666669</v>
      </c>
      <c r="F98" s="2">
        <f>AVERAGE(D98:D103)</f>
        <v>1885</v>
      </c>
      <c r="G98" s="2">
        <f>STDEV(C98:C103)</f>
        <v>112.86348686207899</v>
      </c>
      <c r="H98" s="2">
        <f>STDEV(D98:D103)</f>
        <v>130.35183159434317</v>
      </c>
      <c r="I98" s="2">
        <f>G98/SQRT(6)</f>
        <v>46.076325567234413</v>
      </c>
      <c r="J98" s="2">
        <f>H98/SQRT(6)</f>
        <v>53.215912407223968</v>
      </c>
    </row>
    <row r="99" spans="1:11" x14ac:dyDescent="0.15">
      <c r="C99" s="9">
        <v>178</v>
      </c>
      <c r="D99" s="2">
        <v>1904</v>
      </c>
    </row>
    <row r="100" spans="1:11" x14ac:dyDescent="0.15">
      <c r="C100" s="9">
        <v>335</v>
      </c>
      <c r="D100" s="2">
        <v>2034</v>
      </c>
    </row>
    <row r="101" spans="1:11" x14ac:dyDescent="0.15">
      <c r="C101" s="9">
        <v>428</v>
      </c>
      <c r="D101" s="2">
        <v>1824</v>
      </c>
    </row>
    <row r="102" spans="1:11" x14ac:dyDescent="0.15">
      <c r="C102" s="9">
        <v>422</v>
      </c>
      <c r="D102" s="2">
        <v>2000</v>
      </c>
    </row>
    <row r="103" spans="1:11" x14ac:dyDescent="0.15">
      <c r="C103" s="9">
        <v>219</v>
      </c>
      <c r="D103" s="2">
        <v>1672</v>
      </c>
    </row>
    <row r="104" spans="1:11" x14ac:dyDescent="0.15">
      <c r="C104" s="9"/>
    </row>
    <row r="105" spans="1:11" x14ac:dyDescent="0.15">
      <c r="B105" s="2" t="s">
        <v>17</v>
      </c>
      <c r="C105" s="9">
        <v>222</v>
      </c>
      <c r="D105" s="2">
        <v>1864</v>
      </c>
      <c r="E105" s="2">
        <f>AVERAGE(C105:C110)</f>
        <v>177.16666666666666</v>
      </c>
      <c r="F105" s="2">
        <f>AVERAGE(D105:D110)</f>
        <v>1869.6666666666667</v>
      </c>
      <c r="G105" s="2">
        <f>STDEV(C105:C110)</f>
        <v>46.846202265142779</v>
      </c>
      <c r="H105" s="2">
        <f>STDEV(D105:D110)</f>
        <v>74.872335790107854</v>
      </c>
      <c r="I105" s="2">
        <f>G105/SQRT(6)</f>
        <v>19.124881989468889</v>
      </c>
      <c r="J105" s="2">
        <f>H105/SQRT(6)</f>
        <v>30.56650308934784</v>
      </c>
      <c r="K105" s="2">
        <f>TTEST($D$60:$D$65,D105:D110,2,2)</f>
        <v>7.7652491235943016E-3</v>
      </c>
    </row>
    <row r="106" spans="1:11" x14ac:dyDescent="0.15">
      <c r="C106" s="9">
        <v>108</v>
      </c>
      <c r="D106" s="2">
        <v>1867</v>
      </c>
    </row>
    <row r="107" spans="1:11" x14ac:dyDescent="0.15">
      <c r="C107" s="9">
        <v>218</v>
      </c>
      <c r="D107" s="2">
        <v>1956</v>
      </c>
    </row>
    <row r="108" spans="1:11" x14ac:dyDescent="0.15">
      <c r="C108" s="9">
        <v>132</v>
      </c>
      <c r="D108" s="2">
        <v>1772</v>
      </c>
    </row>
    <row r="109" spans="1:11" x14ac:dyDescent="0.15">
      <c r="C109" s="9">
        <v>197</v>
      </c>
      <c r="D109" s="2">
        <v>1953</v>
      </c>
    </row>
    <row r="110" spans="1:11" x14ac:dyDescent="0.15">
      <c r="C110" s="9">
        <v>186</v>
      </c>
      <c r="D110" s="2">
        <v>1806</v>
      </c>
    </row>
    <row r="111" spans="1:11" x14ac:dyDescent="0.15">
      <c r="C111" s="9"/>
    </row>
    <row r="112" spans="1:11" x14ac:dyDescent="0.15">
      <c r="C112" s="9"/>
    </row>
    <row r="113" spans="2:11" x14ac:dyDescent="0.15">
      <c r="B113" s="2" t="s">
        <v>19</v>
      </c>
      <c r="C113" s="9">
        <v>217</v>
      </c>
      <c r="D113" s="2">
        <v>809</v>
      </c>
      <c r="E113" s="2">
        <f>AVERAGE(C113:C118)</f>
        <v>193.66666666666666</v>
      </c>
      <c r="F113" s="2">
        <f>AVERAGE(D113:D118)</f>
        <v>1079.6666666666667</v>
      </c>
      <c r="G113" s="2">
        <f>STDEV(C113:C118)</f>
        <v>65.206339160135869</v>
      </c>
      <c r="H113" s="2">
        <f>STDEV(D113:D118)</f>
        <v>295.02248501879751</v>
      </c>
      <c r="I113" s="2">
        <f>G113/SQRT(6)</f>
        <v>26.620376489532315</v>
      </c>
      <c r="J113" s="2">
        <f>H113/SQRT(6)</f>
        <v>120.44242515732473</v>
      </c>
      <c r="K113" s="2">
        <f>TTEST($D$60:$D$65,D113:D118,2,2)</f>
        <v>1.113919123164851E-3</v>
      </c>
    </row>
    <row r="114" spans="2:11" x14ac:dyDescent="0.15">
      <c r="C114" s="9">
        <v>183</v>
      </c>
      <c r="D114" s="2">
        <v>709</v>
      </c>
    </row>
    <row r="115" spans="2:11" x14ac:dyDescent="0.15">
      <c r="C115" s="9">
        <v>111</v>
      </c>
      <c r="D115" s="2">
        <v>1214</v>
      </c>
    </row>
    <row r="116" spans="2:11" x14ac:dyDescent="0.15">
      <c r="C116" s="9">
        <v>135</v>
      </c>
      <c r="D116" s="2">
        <v>1532</v>
      </c>
    </row>
    <row r="117" spans="2:11" x14ac:dyDescent="0.15">
      <c r="C117" s="9">
        <v>290</v>
      </c>
      <c r="D117" s="2">
        <v>1093</v>
      </c>
    </row>
    <row r="118" spans="2:11" x14ac:dyDescent="0.15">
      <c r="C118" s="9">
        <v>226</v>
      </c>
      <c r="D118" s="2">
        <v>1121</v>
      </c>
    </row>
    <row r="120" spans="2:11" x14ac:dyDescent="0.15">
      <c r="B120" s="2" t="s">
        <v>18</v>
      </c>
      <c r="C120" s="9">
        <v>124</v>
      </c>
      <c r="D120" s="2">
        <v>1221</v>
      </c>
      <c r="E120" s="2">
        <f>AVERAGE(C120:C125)</f>
        <v>171.16666666666666</v>
      </c>
      <c r="F120" s="2">
        <f>AVERAGE(D120:D125)</f>
        <v>1041.5</v>
      </c>
      <c r="G120" s="2">
        <f>STDEV(C120:C125)</f>
        <v>105.3971852881597</v>
      </c>
      <c r="H120" s="2">
        <f>STDEV(D120:D125)</f>
        <v>199.25335630799296</v>
      </c>
      <c r="I120" s="2">
        <f>G120/SQRT(6)</f>
        <v>43.028220713594216</v>
      </c>
      <c r="J120" s="2">
        <f>H120/SQRT(6)</f>
        <v>81.344842081925108</v>
      </c>
      <c r="K120" s="2">
        <f>TTEST($D$60:$D$65,D120:D125,2,2)</f>
        <v>6.5278156612774785E-5</v>
      </c>
    </row>
    <row r="121" spans="2:11" x14ac:dyDescent="0.15">
      <c r="C121" s="9">
        <v>156</v>
      </c>
      <c r="D121" s="2">
        <v>1328</v>
      </c>
    </row>
    <row r="122" spans="2:11" x14ac:dyDescent="0.15">
      <c r="C122" s="9">
        <v>87</v>
      </c>
      <c r="D122" s="2">
        <v>875</v>
      </c>
    </row>
    <row r="123" spans="2:11" x14ac:dyDescent="0.15">
      <c r="C123" s="9">
        <v>155</v>
      </c>
      <c r="D123" s="2">
        <v>853</v>
      </c>
    </row>
    <row r="124" spans="2:11" x14ac:dyDescent="0.15">
      <c r="C124" s="9">
        <v>380</v>
      </c>
      <c r="D124" s="2">
        <v>900</v>
      </c>
    </row>
    <row r="125" spans="2:11" x14ac:dyDescent="0.15">
      <c r="C125" s="9">
        <v>125</v>
      </c>
      <c r="D125" s="2">
        <v>1072</v>
      </c>
    </row>
    <row r="127" spans="2:11" x14ac:dyDescent="0.15">
      <c r="B127" s="2" t="s">
        <v>20</v>
      </c>
      <c r="C127" s="9">
        <v>222</v>
      </c>
      <c r="D127" s="2">
        <v>1888</v>
      </c>
      <c r="E127" s="2">
        <f>AVERAGE(C127:C132)</f>
        <v>215.5</v>
      </c>
      <c r="F127" s="2">
        <f>AVERAGE(D127:D132)</f>
        <v>1860.1666666666667</v>
      </c>
      <c r="G127" s="2">
        <f>STDEV(C127:C132)</f>
        <v>45.977168246859222</v>
      </c>
      <c r="H127" s="2">
        <f>STDEV(D127:D132)</f>
        <v>148.31104701493638</v>
      </c>
      <c r="I127" s="2">
        <f>G127/SQRT(6)</f>
        <v>18.770100337149685</v>
      </c>
      <c r="J127" s="2">
        <f>H127/SQRT(6)</f>
        <v>60.547731400753399</v>
      </c>
      <c r="K127" s="2">
        <f>TTEST($D$60:$D$65,D127:D132,2,2)</f>
        <v>3.8651735236388401E-2</v>
      </c>
    </row>
    <row r="128" spans="2:11" x14ac:dyDescent="0.15">
      <c r="C128" s="9">
        <v>257</v>
      </c>
      <c r="D128" s="2">
        <v>2094</v>
      </c>
    </row>
    <row r="129" spans="3:4" x14ac:dyDescent="0.15">
      <c r="C129" s="9">
        <v>167</v>
      </c>
      <c r="D129" s="2">
        <v>1650</v>
      </c>
    </row>
    <row r="130" spans="3:4" x14ac:dyDescent="0.15">
      <c r="C130" s="9">
        <v>178</v>
      </c>
      <c r="D130" s="2">
        <v>1875</v>
      </c>
    </row>
    <row r="131" spans="3:4" x14ac:dyDescent="0.15">
      <c r="C131" s="9">
        <v>188</v>
      </c>
      <c r="D131" s="2">
        <v>1764</v>
      </c>
    </row>
    <row r="132" spans="3:4" x14ac:dyDescent="0.15">
      <c r="C132" s="9">
        <v>281</v>
      </c>
      <c r="D132" s="2">
        <v>1890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S39"/>
  <sheetViews>
    <sheetView tabSelected="1" workbookViewId="0">
      <selection activeCell="J20" sqref="J20"/>
    </sheetView>
  </sheetViews>
  <sheetFormatPr baseColWidth="10" defaultRowHeight="14" x14ac:dyDescent="0.15"/>
  <cols>
    <col min="1" max="16384" width="10.83203125" style="2"/>
  </cols>
  <sheetData>
    <row r="6" spans="1:19" x14ac:dyDescent="0.15">
      <c r="A6" s="1" t="s">
        <v>21</v>
      </c>
    </row>
    <row r="8" spans="1:19" x14ac:dyDescent="0.15">
      <c r="E8" s="2" t="s">
        <v>7</v>
      </c>
      <c r="G8" s="2" t="s">
        <v>8</v>
      </c>
      <c r="I8" s="2" t="s">
        <v>9</v>
      </c>
      <c r="M8" s="2" t="s">
        <v>7</v>
      </c>
      <c r="O8" s="2" t="s">
        <v>8</v>
      </c>
      <c r="Q8" s="2" t="s">
        <v>9</v>
      </c>
    </row>
    <row r="9" spans="1:19" x14ac:dyDescent="0.15">
      <c r="C9" s="2" t="s">
        <v>0</v>
      </c>
      <c r="D9" s="2" t="s">
        <v>1</v>
      </c>
      <c r="E9" s="2" t="s">
        <v>0</v>
      </c>
      <c r="F9" s="2" t="s">
        <v>1</v>
      </c>
      <c r="G9" s="2" t="s">
        <v>0</v>
      </c>
      <c r="H9" s="2" t="s">
        <v>1</v>
      </c>
      <c r="I9" s="2" t="s">
        <v>0</v>
      </c>
      <c r="J9" s="2" t="s">
        <v>1</v>
      </c>
      <c r="K9" s="2" t="s">
        <v>14</v>
      </c>
      <c r="M9" s="2" t="s">
        <v>0</v>
      </c>
      <c r="N9" s="2" t="s">
        <v>1</v>
      </c>
      <c r="O9" s="2" t="s">
        <v>0</v>
      </c>
      <c r="P9" s="2" t="s">
        <v>1</v>
      </c>
      <c r="Q9" s="2" t="s">
        <v>0</v>
      </c>
      <c r="R9" s="2" t="s">
        <v>1</v>
      </c>
      <c r="S9" s="2" t="s">
        <v>15</v>
      </c>
    </row>
    <row r="10" spans="1:19" x14ac:dyDescent="0.15">
      <c r="A10" s="2" t="s">
        <v>16</v>
      </c>
      <c r="B10" s="2">
        <v>1</v>
      </c>
      <c r="C10" s="2">
        <v>302</v>
      </c>
      <c r="D10" s="2">
        <v>1322</v>
      </c>
      <c r="E10" s="2">
        <f>AVERAGE(C10:C15)</f>
        <v>401.66666666666669</v>
      </c>
      <c r="F10" s="2">
        <f>AVERAGE(D10:D15)</f>
        <v>1147.6666666666667</v>
      </c>
      <c r="G10" s="2">
        <f>STDEV(C10:C15)</f>
        <v>127.10730375028287</v>
      </c>
      <c r="H10" s="2">
        <f>STDEV(D10:D15)</f>
        <v>131.69763348924158</v>
      </c>
      <c r="I10" s="2">
        <f>G10/SQRT(6)</f>
        <v>51.891339461523948</v>
      </c>
      <c r="J10" s="2">
        <f>H10/SQRT(6)</f>
        <v>53.765333730119274</v>
      </c>
      <c r="L10" s="2" t="s">
        <v>16</v>
      </c>
      <c r="M10" s="2">
        <v>401.66666666666669</v>
      </c>
      <c r="N10" s="2">
        <v>1147.6666666666667</v>
      </c>
      <c r="O10" s="2">
        <v>127.10730375028287</v>
      </c>
      <c r="P10" s="2">
        <v>131.69763348924158</v>
      </c>
      <c r="Q10" s="2">
        <v>51.891339461523948</v>
      </c>
      <c r="R10" s="2">
        <v>53.765333730119274</v>
      </c>
    </row>
    <row r="11" spans="1:19" x14ac:dyDescent="0.15">
      <c r="B11" s="2">
        <v>2</v>
      </c>
      <c r="C11" s="2">
        <v>521</v>
      </c>
      <c r="D11" s="2">
        <v>1194</v>
      </c>
      <c r="L11" s="2" t="s">
        <v>19</v>
      </c>
      <c r="M11" s="2">
        <v>298</v>
      </c>
      <c r="N11" s="2">
        <v>550</v>
      </c>
      <c r="O11" s="2">
        <v>87.578536183245262</v>
      </c>
      <c r="P11" s="2">
        <v>247.23187496761011</v>
      </c>
      <c r="Q11" s="2">
        <v>35.753787678137449</v>
      </c>
      <c r="R11" s="2">
        <v>100.93199030370236</v>
      </c>
      <c r="S11" s="2">
        <v>3.8638602188866662E-4</v>
      </c>
    </row>
    <row r="12" spans="1:19" x14ac:dyDescent="0.15">
      <c r="B12" s="2">
        <v>3</v>
      </c>
      <c r="C12" s="2">
        <v>223</v>
      </c>
      <c r="D12" s="2">
        <v>1034</v>
      </c>
    </row>
    <row r="13" spans="1:19" x14ac:dyDescent="0.15">
      <c r="B13" s="2">
        <v>4</v>
      </c>
      <c r="C13" s="2">
        <v>432</v>
      </c>
      <c r="D13" s="2">
        <v>1123</v>
      </c>
    </row>
    <row r="14" spans="1:19" x14ac:dyDescent="0.15">
      <c r="B14" s="2">
        <v>5</v>
      </c>
      <c r="C14" s="2">
        <v>378</v>
      </c>
      <c r="D14" s="2">
        <v>970</v>
      </c>
    </row>
    <row r="15" spans="1:19" x14ac:dyDescent="0.15">
      <c r="B15" s="2">
        <v>6</v>
      </c>
      <c r="C15" s="2">
        <v>554</v>
      </c>
      <c r="D15" s="2">
        <v>1243</v>
      </c>
    </row>
    <row r="17" spans="1:19" x14ac:dyDescent="0.15">
      <c r="A17" s="2" t="s">
        <v>19</v>
      </c>
      <c r="B17" s="2">
        <v>1</v>
      </c>
      <c r="C17" s="2">
        <v>276</v>
      </c>
      <c r="D17" s="2">
        <v>806</v>
      </c>
      <c r="E17" s="2">
        <f>AVERAGE(C17:C22)</f>
        <v>298</v>
      </c>
      <c r="F17" s="2">
        <f>AVERAGE(D17:D22)</f>
        <v>550</v>
      </c>
      <c r="G17" s="2">
        <f>STDEV(C17:C22)</f>
        <v>87.578536183245262</v>
      </c>
      <c r="H17" s="2">
        <f>STDEV(D17:D22)</f>
        <v>247.23187496761011</v>
      </c>
      <c r="I17" s="2">
        <f>G17/SQRT(6)</f>
        <v>35.753787678137449</v>
      </c>
      <c r="J17" s="2">
        <f>H17/SQRT(6)</f>
        <v>100.93199030370236</v>
      </c>
      <c r="K17" s="2">
        <f>TTEST(D10:D15,D17:D22,2,2)</f>
        <v>3.8638602188866662E-4</v>
      </c>
    </row>
    <row r="18" spans="1:19" x14ac:dyDescent="0.15">
      <c r="B18" s="2">
        <v>2</v>
      </c>
      <c r="C18" s="2">
        <v>176</v>
      </c>
      <c r="D18" s="2">
        <v>888</v>
      </c>
    </row>
    <row r="19" spans="1:19" x14ac:dyDescent="0.15">
      <c r="B19" s="2">
        <v>3</v>
      </c>
      <c r="C19" s="2">
        <v>397</v>
      </c>
      <c r="D19" s="2">
        <v>314</v>
      </c>
    </row>
    <row r="20" spans="1:19" x14ac:dyDescent="0.15">
      <c r="B20" s="2">
        <v>4</v>
      </c>
      <c r="C20" s="2">
        <v>352</v>
      </c>
      <c r="D20" s="2">
        <v>436</v>
      </c>
    </row>
    <row r="21" spans="1:19" x14ac:dyDescent="0.15">
      <c r="B21" s="2">
        <v>5</v>
      </c>
      <c r="C21" s="2">
        <v>365</v>
      </c>
      <c r="D21" s="2">
        <v>311</v>
      </c>
    </row>
    <row r="22" spans="1:19" x14ac:dyDescent="0.15">
      <c r="B22" s="2">
        <v>6</v>
      </c>
      <c r="C22" s="2">
        <v>222</v>
      </c>
      <c r="D22" s="2">
        <v>545</v>
      </c>
    </row>
    <row r="25" spans="1:19" x14ac:dyDescent="0.15">
      <c r="A25" s="1" t="s">
        <v>11</v>
      </c>
      <c r="E25" s="2" t="s">
        <v>7</v>
      </c>
      <c r="G25" s="2" t="s">
        <v>8</v>
      </c>
      <c r="I25" s="2" t="s">
        <v>9</v>
      </c>
      <c r="M25" s="2" t="s">
        <v>7</v>
      </c>
      <c r="O25" s="2" t="s">
        <v>8</v>
      </c>
      <c r="Q25" s="2" t="s">
        <v>9</v>
      </c>
    </row>
    <row r="26" spans="1:19" x14ac:dyDescent="0.15">
      <c r="C26" s="2" t="s">
        <v>0</v>
      </c>
      <c r="D26" s="2" t="s">
        <v>1</v>
      </c>
      <c r="E26" s="2" t="s">
        <v>0</v>
      </c>
      <c r="F26" s="2" t="s">
        <v>1</v>
      </c>
      <c r="G26" s="2" t="s">
        <v>0</v>
      </c>
      <c r="H26" s="2" t="s">
        <v>1</v>
      </c>
      <c r="I26" s="2" t="s">
        <v>0</v>
      </c>
      <c r="J26" s="2" t="s">
        <v>1</v>
      </c>
      <c r="K26" s="2" t="s">
        <v>14</v>
      </c>
      <c r="M26" s="2" t="s">
        <v>0</v>
      </c>
      <c r="N26" s="2" t="s">
        <v>1</v>
      </c>
      <c r="O26" s="2" t="s">
        <v>0</v>
      </c>
      <c r="P26" s="2" t="s">
        <v>1</v>
      </c>
      <c r="Q26" s="2" t="s">
        <v>0</v>
      </c>
      <c r="R26" s="2" t="s">
        <v>1</v>
      </c>
      <c r="S26" s="2" t="s">
        <v>15</v>
      </c>
    </row>
    <row r="27" spans="1:19" x14ac:dyDescent="0.15">
      <c r="A27" s="2" t="s">
        <v>16</v>
      </c>
      <c r="B27" s="2">
        <v>1</v>
      </c>
      <c r="C27" s="2">
        <v>323</v>
      </c>
      <c r="D27" s="2">
        <v>1002</v>
      </c>
      <c r="E27" s="2">
        <f>AVERAGE(C27:C32)</f>
        <v>360.66666666666669</v>
      </c>
      <c r="F27" s="2">
        <f>AVERAGE(D27:D32)</f>
        <v>1025.3333333333333</v>
      </c>
      <c r="G27" s="2">
        <f>STDEV(C27:C32)</f>
        <v>118.99691872761527</v>
      </c>
      <c r="H27" s="2">
        <f>STDEV(D27:D32)</f>
        <v>269.56978070003805</v>
      </c>
      <c r="I27" s="2">
        <f>G27/SQRT(6)</f>
        <v>48.580288641016182</v>
      </c>
      <c r="J27" s="2">
        <f>H27/SQRT(6)</f>
        <v>110.05140213150899</v>
      </c>
      <c r="L27" s="2" t="s">
        <v>16</v>
      </c>
      <c r="M27" s="2">
        <v>360.66666666666669</v>
      </c>
      <c r="N27" s="2">
        <v>1025.3333333333333</v>
      </c>
      <c r="O27" s="2">
        <v>118.99691872761527</v>
      </c>
      <c r="P27" s="2">
        <v>269.56978070003805</v>
      </c>
      <c r="Q27" s="2">
        <v>48.580288641016182</v>
      </c>
      <c r="R27" s="2">
        <v>110.05140213150899</v>
      </c>
    </row>
    <row r="28" spans="1:19" x14ac:dyDescent="0.15">
      <c r="B28" s="2">
        <v>2</v>
      </c>
      <c r="C28" s="2">
        <v>543</v>
      </c>
      <c r="D28" s="2">
        <v>783</v>
      </c>
      <c r="L28" s="2" t="s">
        <v>19</v>
      </c>
      <c r="M28" s="2">
        <v>334.66666666666669</v>
      </c>
      <c r="N28" s="2">
        <v>601.33333333333337</v>
      </c>
      <c r="O28" s="2">
        <v>107.1516059920087</v>
      </c>
      <c r="P28" s="2">
        <v>48.061072258811151</v>
      </c>
      <c r="Q28" s="2">
        <v>43.744459966694976</v>
      </c>
      <c r="R28" s="2">
        <v>19.620850587519847</v>
      </c>
      <c r="S28" s="2">
        <v>3.5263874349202549E-3</v>
      </c>
    </row>
    <row r="29" spans="1:19" x14ac:dyDescent="0.15">
      <c r="B29" s="2">
        <v>3</v>
      </c>
      <c r="C29" s="2">
        <v>380</v>
      </c>
      <c r="D29" s="2">
        <v>1032</v>
      </c>
    </row>
    <row r="30" spans="1:19" x14ac:dyDescent="0.15">
      <c r="B30" s="2">
        <v>4</v>
      </c>
      <c r="C30" s="2">
        <v>228</v>
      </c>
      <c r="D30" s="2">
        <v>1543</v>
      </c>
    </row>
    <row r="31" spans="1:19" x14ac:dyDescent="0.15">
      <c r="B31" s="2">
        <v>5</v>
      </c>
      <c r="C31" s="2">
        <v>439</v>
      </c>
      <c r="D31" s="2">
        <v>860</v>
      </c>
    </row>
    <row r="32" spans="1:19" x14ac:dyDescent="0.15">
      <c r="B32" s="2">
        <v>6</v>
      </c>
      <c r="C32" s="2">
        <v>251</v>
      </c>
      <c r="D32" s="2">
        <v>932</v>
      </c>
    </row>
    <row r="34" spans="1:11" x14ac:dyDescent="0.15">
      <c r="A34" s="2" t="s">
        <v>19</v>
      </c>
      <c r="B34" s="2">
        <v>1</v>
      </c>
      <c r="C34" s="2">
        <v>323</v>
      </c>
      <c r="D34" s="2">
        <v>634</v>
      </c>
      <c r="E34" s="2">
        <f>AVERAGE(C34:C39)</f>
        <v>334.66666666666669</v>
      </c>
      <c r="F34" s="2">
        <f>AVERAGE(D34:D39)</f>
        <v>601.33333333333337</v>
      </c>
      <c r="G34" s="2">
        <f>STDEV(C34:C39)</f>
        <v>107.1516059920087</v>
      </c>
      <c r="H34" s="2">
        <f>STDEV(D34:D39)</f>
        <v>48.061072258811151</v>
      </c>
      <c r="I34" s="2">
        <f>G34/SQRT(6)</f>
        <v>43.744459966694976</v>
      </c>
      <c r="J34" s="2">
        <f>H34/SQRT(6)</f>
        <v>19.620850587519847</v>
      </c>
      <c r="K34" s="2">
        <f>TTEST(D27:D32,D34:D39,2,2)</f>
        <v>3.5263874349202549E-3</v>
      </c>
    </row>
    <row r="35" spans="1:11" x14ac:dyDescent="0.15">
      <c r="B35" s="2">
        <v>2</v>
      </c>
      <c r="C35" s="2">
        <v>222</v>
      </c>
      <c r="D35" s="2">
        <v>573</v>
      </c>
    </row>
    <row r="36" spans="1:11" x14ac:dyDescent="0.15">
      <c r="B36" s="2">
        <v>3</v>
      </c>
      <c r="C36" s="2">
        <v>378</v>
      </c>
      <c r="D36" s="2">
        <v>671</v>
      </c>
    </row>
    <row r="37" spans="1:11" x14ac:dyDescent="0.15">
      <c r="B37" s="2">
        <v>4</v>
      </c>
      <c r="C37" s="2">
        <v>344</v>
      </c>
      <c r="D37" s="2">
        <v>568</v>
      </c>
    </row>
    <row r="38" spans="1:11" x14ac:dyDescent="0.15">
      <c r="B38" s="2">
        <v>5</v>
      </c>
      <c r="C38" s="2">
        <v>229</v>
      </c>
      <c r="D38" s="2">
        <v>543</v>
      </c>
    </row>
    <row r="39" spans="1:11" x14ac:dyDescent="0.15">
      <c r="B39" s="2">
        <v>6</v>
      </c>
      <c r="C39" s="2">
        <v>512</v>
      </c>
      <c r="D39" s="2">
        <v>619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Fig2A</vt:lpstr>
      <vt:lpstr>Fig2C, 3C</vt:lpstr>
      <vt:lpstr>Fig2D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2017-07-31T19:53:57Z</dcterms:created>
  <dcterms:modified xsi:type="dcterms:W3CDTF">2017-10-17T23:36:23Z</dcterms:modified>
</cp:coreProperties>
</file>