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1040" yWindow="900" windowWidth="27760" windowHeight="15240" tabRatio="500" activeTab="1"/>
  </bookViews>
  <sheets>
    <sheet name="2B, 2C" sheetId="1" r:id="rId1"/>
    <sheet name="2D, 2E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6" i="2" l="1"/>
  <c r="K50" i="2"/>
  <c r="K44" i="2"/>
  <c r="K38" i="2"/>
  <c r="K32" i="2"/>
  <c r="K26" i="2"/>
  <c r="K20" i="2"/>
  <c r="K14" i="2"/>
  <c r="K8" i="2"/>
  <c r="F56" i="2"/>
  <c r="F50" i="2"/>
  <c r="F44" i="2"/>
  <c r="F38" i="2"/>
  <c r="F32" i="2"/>
  <c r="F26" i="2"/>
  <c r="F20" i="2"/>
  <c r="F14" i="2"/>
  <c r="F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8" i="2"/>
  <c r="O8" i="2"/>
  <c r="P60" i="2"/>
  <c r="P20" i="2"/>
  <c r="P21" i="2"/>
  <c r="P22" i="2"/>
  <c r="P23" i="2"/>
  <c r="P24" i="2"/>
  <c r="P25" i="2"/>
  <c r="R11" i="2"/>
  <c r="R10" i="2"/>
  <c r="Q60" i="2"/>
  <c r="P59" i="2"/>
  <c r="Q59" i="2"/>
  <c r="P58" i="2"/>
  <c r="Q58" i="2"/>
  <c r="P57" i="2"/>
  <c r="Q57" i="2"/>
  <c r="P56" i="2"/>
  <c r="Q56" i="2"/>
  <c r="P55" i="2"/>
  <c r="P14" i="2"/>
  <c r="P15" i="2"/>
  <c r="P16" i="2"/>
  <c r="P17" i="2"/>
  <c r="P18" i="2"/>
  <c r="P19" i="2"/>
  <c r="Q11" i="2"/>
  <c r="Q10" i="2"/>
  <c r="Q55" i="2"/>
  <c r="P54" i="2"/>
  <c r="Q54" i="2"/>
  <c r="P53" i="2"/>
  <c r="Q53" i="2"/>
  <c r="P52" i="2"/>
  <c r="Q52" i="2"/>
  <c r="P51" i="2"/>
  <c r="Q51" i="2"/>
  <c r="P50" i="2"/>
  <c r="Q50" i="2"/>
  <c r="P43" i="2"/>
  <c r="Q43" i="2"/>
  <c r="P42" i="2"/>
  <c r="Q42" i="2"/>
  <c r="P41" i="2"/>
  <c r="Q41" i="2"/>
  <c r="P40" i="2"/>
  <c r="Q40" i="2"/>
  <c r="P39" i="2"/>
  <c r="Q39" i="2"/>
  <c r="P38" i="2"/>
  <c r="Q38" i="2"/>
  <c r="P37" i="2"/>
  <c r="Q37" i="2"/>
  <c r="P36" i="2"/>
  <c r="Q36" i="2"/>
  <c r="P35" i="2"/>
  <c r="Q35" i="2"/>
  <c r="P34" i="2"/>
  <c r="Q34" i="2"/>
  <c r="P33" i="2"/>
  <c r="Q33" i="2"/>
  <c r="P32" i="2"/>
  <c r="Q32" i="2"/>
  <c r="Q21" i="2"/>
  <c r="Q22" i="2"/>
  <c r="Q23" i="2"/>
  <c r="Q24" i="2"/>
  <c r="Q25" i="2"/>
  <c r="Q20" i="2"/>
  <c r="Q15" i="2"/>
  <c r="Q16" i="2"/>
  <c r="Q17" i="2"/>
  <c r="Q18" i="2"/>
  <c r="Q19" i="2"/>
  <c r="Q14" i="2"/>
  <c r="S56" i="2"/>
  <c r="T56" i="2"/>
  <c r="R56" i="2"/>
  <c r="O56" i="2"/>
  <c r="S50" i="2"/>
  <c r="T50" i="2"/>
  <c r="R50" i="2"/>
  <c r="O50" i="2"/>
  <c r="O44" i="2"/>
  <c r="S38" i="2"/>
  <c r="T38" i="2"/>
  <c r="R38" i="2"/>
  <c r="O38" i="2"/>
  <c r="S32" i="2"/>
  <c r="T32" i="2"/>
  <c r="R32" i="2"/>
  <c r="O32" i="2"/>
  <c r="O26" i="2"/>
  <c r="S20" i="2"/>
  <c r="T20" i="2"/>
  <c r="R20" i="2"/>
  <c r="O20" i="2"/>
  <c r="S14" i="2"/>
  <c r="T14" i="2"/>
  <c r="R14" i="2"/>
  <c r="O14" i="2"/>
  <c r="L56" i="2"/>
  <c r="L50" i="2"/>
  <c r="L32" i="2"/>
  <c r="L38" i="2"/>
  <c r="J20" i="2"/>
  <c r="I20" i="2"/>
  <c r="E56" i="2"/>
  <c r="D56" i="2"/>
  <c r="E50" i="2"/>
  <c r="D50" i="2"/>
  <c r="E44" i="2"/>
  <c r="D44" i="2"/>
  <c r="E38" i="2"/>
  <c r="D38" i="2"/>
  <c r="E32" i="2"/>
  <c r="D32" i="2"/>
  <c r="E26" i="2"/>
  <c r="D26" i="2"/>
  <c r="E20" i="2"/>
  <c r="D20" i="2"/>
  <c r="E14" i="2"/>
  <c r="D14" i="2"/>
  <c r="E8" i="2"/>
  <c r="D8" i="2"/>
  <c r="J56" i="2"/>
  <c r="I56" i="2"/>
  <c r="J50" i="2"/>
  <c r="J44" i="2"/>
  <c r="J38" i="2"/>
  <c r="J32" i="2"/>
  <c r="J26" i="2"/>
  <c r="J14" i="2"/>
  <c r="J8" i="2"/>
  <c r="I56" i="1"/>
  <c r="I50" i="1"/>
  <c r="I44" i="1"/>
  <c r="I38" i="1"/>
  <c r="I32" i="1"/>
  <c r="I26" i="1"/>
  <c r="I20" i="1"/>
  <c r="I14" i="1"/>
  <c r="O60" i="1"/>
  <c r="P60" i="1"/>
  <c r="O59" i="1"/>
  <c r="P59" i="1"/>
  <c r="O58" i="1"/>
  <c r="P58" i="1"/>
  <c r="O57" i="1"/>
  <c r="P57" i="1"/>
  <c r="O56" i="1"/>
  <c r="P56" i="1"/>
  <c r="R56" i="1"/>
  <c r="S56" i="1"/>
  <c r="Q56" i="1"/>
  <c r="O55" i="1"/>
  <c r="P55" i="1"/>
  <c r="O54" i="1"/>
  <c r="P54" i="1"/>
  <c r="O53" i="1"/>
  <c r="P53" i="1"/>
  <c r="O52" i="1"/>
  <c r="P52" i="1"/>
  <c r="O51" i="1"/>
  <c r="P51" i="1"/>
  <c r="O50" i="1"/>
  <c r="P50" i="1"/>
  <c r="R50" i="1"/>
  <c r="S50" i="1"/>
  <c r="Q50" i="1"/>
  <c r="O43" i="1"/>
  <c r="P43" i="1"/>
  <c r="O42" i="1"/>
  <c r="P42" i="1"/>
  <c r="O41" i="1"/>
  <c r="P41" i="1"/>
  <c r="O40" i="1"/>
  <c r="P40" i="1"/>
  <c r="O39" i="1"/>
  <c r="P39" i="1"/>
  <c r="O38" i="1"/>
  <c r="P38" i="1"/>
  <c r="R38" i="1"/>
  <c r="S38" i="1"/>
  <c r="Q38" i="1"/>
  <c r="O37" i="1"/>
  <c r="P37" i="1"/>
  <c r="O36" i="1"/>
  <c r="P36" i="1"/>
  <c r="O35" i="1"/>
  <c r="P35" i="1"/>
  <c r="O34" i="1"/>
  <c r="P34" i="1"/>
  <c r="O33" i="1"/>
  <c r="P33" i="1"/>
  <c r="O32" i="1"/>
  <c r="P32" i="1"/>
  <c r="R32" i="1"/>
  <c r="S32" i="1"/>
  <c r="Q32" i="1"/>
  <c r="P21" i="1"/>
  <c r="P22" i="1"/>
  <c r="P23" i="1"/>
  <c r="P24" i="1"/>
  <c r="P25" i="1"/>
  <c r="P20" i="1"/>
  <c r="P15" i="1"/>
  <c r="P16" i="1"/>
  <c r="P17" i="1"/>
  <c r="P18" i="1"/>
  <c r="P19" i="1"/>
  <c r="P14" i="1"/>
  <c r="O15" i="1"/>
  <c r="O16" i="1"/>
  <c r="O17" i="1"/>
  <c r="O18" i="1"/>
  <c r="O19" i="1"/>
  <c r="O20" i="1"/>
  <c r="O21" i="1"/>
  <c r="O22" i="1"/>
  <c r="O23" i="1"/>
  <c r="O24" i="1"/>
  <c r="O25" i="1"/>
  <c r="O14" i="1"/>
  <c r="M60" i="1"/>
  <c r="M59" i="1"/>
  <c r="M58" i="1"/>
  <c r="M57" i="1"/>
  <c r="M56" i="1"/>
  <c r="N56" i="1"/>
  <c r="M55" i="1"/>
  <c r="M54" i="1"/>
  <c r="M53" i="1"/>
  <c r="M52" i="1"/>
  <c r="M51" i="1"/>
  <c r="M50" i="1"/>
  <c r="N50" i="1"/>
  <c r="M49" i="1"/>
  <c r="M48" i="1"/>
  <c r="M47" i="1"/>
  <c r="M46" i="1"/>
  <c r="M45" i="1"/>
  <c r="M44" i="1"/>
  <c r="N44" i="1"/>
  <c r="M43" i="1"/>
  <c r="M42" i="1"/>
  <c r="M41" i="1"/>
  <c r="M40" i="1"/>
  <c r="M39" i="1"/>
  <c r="M38" i="1"/>
  <c r="N38" i="1"/>
  <c r="M37" i="1"/>
  <c r="M36" i="1"/>
  <c r="M35" i="1"/>
  <c r="M34" i="1"/>
  <c r="M33" i="1"/>
  <c r="M32" i="1"/>
  <c r="N32" i="1"/>
  <c r="M31" i="1"/>
  <c r="M30" i="1"/>
  <c r="M29" i="1"/>
  <c r="M28" i="1"/>
  <c r="M27" i="1"/>
  <c r="M26" i="1"/>
  <c r="N26" i="1"/>
  <c r="M25" i="1"/>
  <c r="M24" i="1"/>
  <c r="M23" i="1"/>
  <c r="M22" i="1"/>
  <c r="M21" i="1"/>
  <c r="M20" i="1"/>
  <c r="R20" i="1"/>
  <c r="S20" i="1"/>
  <c r="Q20" i="1"/>
  <c r="N20" i="1"/>
  <c r="M19" i="1"/>
  <c r="M18" i="1"/>
  <c r="M17" i="1"/>
  <c r="M16" i="1"/>
  <c r="M15" i="1"/>
  <c r="M14" i="1"/>
  <c r="R14" i="1"/>
  <c r="S14" i="1"/>
  <c r="Q14" i="1"/>
  <c r="N14" i="1"/>
  <c r="M13" i="1"/>
  <c r="M12" i="1"/>
  <c r="Q11" i="1"/>
  <c r="P11" i="1"/>
  <c r="M11" i="1"/>
  <c r="Q10" i="1"/>
  <c r="P10" i="1"/>
  <c r="M10" i="1"/>
  <c r="M9" i="1"/>
  <c r="M8" i="1"/>
  <c r="N8" i="1"/>
  <c r="K56" i="1"/>
  <c r="K50" i="1"/>
  <c r="K38" i="1"/>
  <c r="K32" i="1"/>
  <c r="H56" i="1"/>
  <c r="J56" i="1"/>
  <c r="H50" i="1"/>
  <c r="J50" i="1"/>
  <c r="H44" i="1"/>
  <c r="J44" i="1"/>
  <c r="H38" i="1"/>
  <c r="J38" i="1"/>
  <c r="H32" i="1"/>
  <c r="J32" i="1"/>
  <c r="H26" i="1"/>
  <c r="J26" i="1"/>
  <c r="H20" i="1"/>
  <c r="J20" i="1"/>
  <c r="H14" i="1"/>
  <c r="J14" i="1"/>
  <c r="I8" i="1"/>
  <c r="J8" i="1"/>
  <c r="H8" i="1"/>
  <c r="F56" i="1"/>
  <c r="F50" i="1"/>
  <c r="F44" i="1"/>
  <c r="F38" i="1"/>
  <c r="F32" i="1"/>
  <c r="F26" i="1"/>
  <c r="F20" i="1"/>
  <c r="F14" i="1"/>
  <c r="F8" i="1"/>
  <c r="E56" i="1"/>
  <c r="E50" i="1"/>
  <c r="E44" i="1"/>
  <c r="E38" i="1"/>
  <c r="E32" i="1"/>
  <c r="E26" i="1"/>
  <c r="E20" i="1"/>
  <c r="E14" i="1"/>
  <c r="E8" i="1"/>
  <c r="D44" i="1"/>
  <c r="D38" i="1"/>
  <c r="D32" i="1"/>
  <c r="D26" i="1"/>
  <c r="D14" i="1"/>
  <c r="D20" i="1"/>
  <c r="D8" i="1"/>
  <c r="D56" i="1"/>
  <c r="D50" i="1"/>
  <c r="I50" i="2"/>
  <c r="I44" i="2"/>
  <c r="I38" i="2"/>
  <c r="I32" i="2"/>
  <c r="I26" i="2"/>
  <c r="I14" i="2"/>
  <c r="I8" i="2"/>
  <c r="T32" i="1"/>
  <c r="T38" i="1"/>
  <c r="T50" i="1"/>
  <c r="T56" i="1"/>
  <c r="U32" i="2"/>
  <c r="U38" i="2"/>
  <c r="U50" i="2"/>
  <c r="U56" i="2"/>
</calcChain>
</file>

<file path=xl/sharedStrings.xml><?xml version="1.0" encoding="utf-8"?>
<sst xmlns="http://schemas.openxmlformats.org/spreadsheetml/2006/main" count="107" uniqueCount="16">
  <si>
    <t>shScr</t>
  </si>
  <si>
    <t>Cont</t>
  </si>
  <si>
    <t>Dex</t>
  </si>
  <si>
    <t>TNF</t>
  </si>
  <si>
    <t>shDnmt1 (#1)</t>
  </si>
  <si>
    <t>shDnmt1 (#2)</t>
  </si>
  <si>
    <t>Basal</t>
  </si>
  <si>
    <t>AVG</t>
  </si>
  <si>
    <t>STD</t>
  </si>
  <si>
    <t>SEM</t>
  </si>
  <si>
    <t>p-value</t>
  </si>
  <si>
    <t>Delta</t>
  </si>
  <si>
    <t>Delta AVG</t>
  </si>
  <si>
    <t>P-value</t>
  </si>
  <si>
    <t>shDnmt3b (#1)</t>
  </si>
  <si>
    <t>shDnmt3b (#2)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</si>
</sst>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3" fillId="2" borderId="0" xfId="0" applyFont="1" applyFill="1"/>
    <xf numFmtId="0" fontId="3" fillId="3" borderId="0" xfId="0" applyFont="1" applyFill="1"/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E61"/>
  <sheetViews>
    <sheetView topLeftCell="A33" workbookViewId="0">
      <selection activeCell="D62" sqref="D62"/>
    </sheetView>
  </sheetViews>
  <sheetFormatPr baseColWidth="10" defaultRowHeight="14" x14ac:dyDescent="0.15"/>
  <cols>
    <col min="1" max="2" width="10.83203125" style="1"/>
    <col min="3" max="11" width="11" style="1" bestFit="1" customWidth="1"/>
    <col min="12" max="12" width="10.83203125" style="1"/>
    <col min="13" max="16" width="11" style="1" bestFit="1" customWidth="1"/>
    <col min="17" max="17" width="12.6640625" style="1" bestFit="1" customWidth="1"/>
    <col min="18" max="20" width="11" style="1" bestFit="1" customWidth="1"/>
    <col min="21" max="23" width="10.83203125" style="1"/>
    <col min="24" max="24" width="14.6640625" style="1" bestFit="1" customWidth="1"/>
    <col min="25" max="31" width="11" style="1" bestFit="1" customWidth="1"/>
    <col min="32" max="16384" width="10.83203125" style="1"/>
  </cols>
  <sheetData>
    <row r="6" spans="1:31" x14ac:dyDescent="0.15">
      <c r="D6" s="1" t="s">
        <v>6</v>
      </c>
      <c r="H6" s="1" t="s">
        <v>6</v>
      </c>
    </row>
    <row r="7" spans="1:31" x14ac:dyDescent="0.15">
      <c r="D7" s="1" t="s">
        <v>7</v>
      </c>
      <c r="E7" s="1" t="s">
        <v>8</v>
      </c>
      <c r="F7" s="1" t="s">
        <v>9</v>
      </c>
      <c r="H7" s="1" t="s">
        <v>7</v>
      </c>
      <c r="I7" s="1" t="s">
        <v>8</v>
      </c>
      <c r="J7" s="1" t="s">
        <v>9</v>
      </c>
      <c r="K7" s="1" t="s">
        <v>10</v>
      </c>
      <c r="M7" s="2" t="s">
        <v>11</v>
      </c>
      <c r="N7" s="2" t="s">
        <v>12</v>
      </c>
      <c r="O7" s="2"/>
      <c r="P7" s="2"/>
      <c r="Q7" s="2"/>
    </row>
    <row r="8" spans="1:31" x14ac:dyDescent="0.15">
      <c r="A8" s="1" t="s">
        <v>0</v>
      </c>
      <c r="B8" s="1" t="s">
        <v>1</v>
      </c>
      <c r="C8" s="1">
        <v>121</v>
      </c>
      <c r="D8" s="1">
        <f>AVERAGE(C8:C13)</f>
        <v>161</v>
      </c>
      <c r="E8" s="1">
        <f>STDEV(C8:C13)</f>
        <v>23.358082113050294</v>
      </c>
      <c r="F8" s="1">
        <f>E8/2^0.5</f>
        <v>16.516658257650064</v>
      </c>
      <c r="G8" s="1">
        <v>1790</v>
      </c>
      <c r="H8" s="1">
        <f>AVERAGE(G8:G13)</f>
        <v>2036.5</v>
      </c>
      <c r="I8" s="1">
        <f>STDEV(G8:G13)</f>
        <v>200.04674453737056</v>
      </c>
      <c r="J8" s="1">
        <f>I8/2^0.5</f>
        <v>141.45440961666765</v>
      </c>
      <c r="M8" s="2">
        <f t="shared" ref="M8:M60" si="0">G8-C8</f>
        <v>1669</v>
      </c>
      <c r="N8" s="1">
        <f>AVERAGE(M8:M13)</f>
        <v>1875.5</v>
      </c>
      <c r="O8" s="2"/>
      <c r="P8" s="2"/>
      <c r="Q8" s="2"/>
    </row>
    <row r="9" spans="1:31" x14ac:dyDescent="0.15">
      <c r="C9" s="1">
        <v>188</v>
      </c>
      <c r="G9" s="1">
        <v>1789</v>
      </c>
      <c r="M9" s="2">
        <f t="shared" si="0"/>
        <v>1601</v>
      </c>
      <c r="O9" s="2"/>
      <c r="P9" s="2" t="s">
        <v>2</v>
      </c>
      <c r="Q9" s="2" t="s">
        <v>3</v>
      </c>
    </row>
    <row r="10" spans="1:31" x14ac:dyDescent="0.15">
      <c r="C10" s="1">
        <v>180</v>
      </c>
      <c r="G10" s="1">
        <v>2119</v>
      </c>
      <c r="M10" s="2">
        <f t="shared" si="0"/>
        <v>1939</v>
      </c>
      <c r="O10" s="2"/>
      <c r="P10" s="2">
        <f>1-P11</f>
        <v>0.61094819159335279</v>
      </c>
      <c r="Q10" s="2">
        <f>1-Q11</f>
        <v>0.47516217897449575</v>
      </c>
      <c r="V10" s="1" t="s">
        <v>0</v>
      </c>
      <c r="W10" s="1" t="s">
        <v>1</v>
      </c>
      <c r="X10" s="1">
        <v>161</v>
      </c>
      <c r="Y10" s="1">
        <v>23.358082113050294</v>
      </c>
      <c r="Z10" s="1">
        <v>16.516658257650064</v>
      </c>
      <c r="AB10" s="1">
        <v>2036.5</v>
      </c>
      <c r="AC10" s="1">
        <v>200.04674453737056</v>
      </c>
      <c r="AD10" s="1">
        <v>141.45440961666765</v>
      </c>
    </row>
    <row r="11" spans="1:31" x14ac:dyDescent="0.15">
      <c r="C11" s="1">
        <v>162</v>
      </c>
      <c r="G11" s="1">
        <v>2169</v>
      </c>
      <c r="M11" s="2">
        <f t="shared" si="0"/>
        <v>2007</v>
      </c>
      <c r="O11" s="2"/>
      <c r="P11" s="2">
        <f>AVERAGE(O14:O19)</f>
        <v>0.38905180840664716</v>
      </c>
      <c r="Q11" s="2">
        <f>AVERAGE(O20:O25)</f>
        <v>0.52483782102550425</v>
      </c>
      <c r="W11" s="1" t="s">
        <v>2</v>
      </c>
      <c r="X11" s="1">
        <v>105.16666666666667</v>
      </c>
      <c r="Y11" s="1">
        <v>42.934111880449599</v>
      </c>
      <c r="Z11" s="1">
        <v>30.359001654887823</v>
      </c>
      <c r="AB11" s="1">
        <v>834.83333333333337</v>
      </c>
      <c r="AC11" s="1">
        <v>82.242122216457091</v>
      </c>
      <c r="AD11" s="1">
        <v>58.15396231842962</v>
      </c>
    </row>
    <row r="12" spans="1:31" x14ac:dyDescent="0.15">
      <c r="C12" s="1">
        <v>155</v>
      </c>
      <c r="G12" s="1">
        <v>2262</v>
      </c>
      <c r="M12" s="2">
        <f t="shared" si="0"/>
        <v>2107</v>
      </c>
      <c r="O12" s="2"/>
      <c r="W12" s="1" t="s">
        <v>3</v>
      </c>
      <c r="X12" s="1">
        <v>126.33333333333333</v>
      </c>
      <c r="Y12" s="1">
        <v>51.575367361934696</v>
      </c>
      <c r="Z12" s="1">
        <v>36.469292003811361</v>
      </c>
      <c r="AB12" s="1">
        <v>1110.6666666666667</v>
      </c>
      <c r="AC12" s="1">
        <v>143.30340772872989</v>
      </c>
      <c r="AD12" s="1">
        <v>101.33081137212561</v>
      </c>
    </row>
    <row r="13" spans="1:31" x14ac:dyDescent="0.15">
      <c r="C13" s="1">
        <v>160</v>
      </c>
      <c r="G13" s="1">
        <v>2090</v>
      </c>
      <c r="M13" s="2">
        <f t="shared" si="0"/>
        <v>1930</v>
      </c>
      <c r="O13" s="2"/>
      <c r="Q13" s="1" t="s">
        <v>7</v>
      </c>
      <c r="R13" s="1" t="s">
        <v>8</v>
      </c>
      <c r="S13" s="1" t="s">
        <v>9</v>
      </c>
      <c r="T13" s="1" t="s">
        <v>13</v>
      </c>
      <c r="V13" s="2" t="s">
        <v>4</v>
      </c>
      <c r="W13" s="1" t="s">
        <v>1</v>
      </c>
      <c r="X13" s="1">
        <v>128.33333333333334</v>
      </c>
      <c r="Y13" s="1">
        <v>52.391863942862429</v>
      </c>
      <c r="Z13" s="1">
        <v>37.046642273000991</v>
      </c>
      <c r="AB13" s="1">
        <v>2413</v>
      </c>
      <c r="AC13" s="1">
        <v>148.71045692889254</v>
      </c>
      <c r="AD13" s="1">
        <v>105.15417252776992</v>
      </c>
    </row>
    <row r="14" spans="1:31" x14ac:dyDescent="0.15">
      <c r="B14" s="1" t="s">
        <v>2</v>
      </c>
      <c r="C14" s="1">
        <v>145</v>
      </c>
      <c r="D14" s="1">
        <f>AVERAGE(C14:C19)</f>
        <v>105.16666666666667</v>
      </c>
      <c r="E14" s="1">
        <f>D14/SQRT(6)</f>
        <v>42.934111880449599</v>
      </c>
      <c r="F14" s="1">
        <f>E14/2^0.5</f>
        <v>30.359001654887823</v>
      </c>
      <c r="G14" s="1">
        <v>763</v>
      </c>
      <c r="H14" s="1">
        <f>AVERAGE(G14:G19)</f>
        <v>834.83333333333337</v>
      </c>
      <c r="I14" s="1">
        <f>STDEV(G14:G19)</f>
        <v>82.242122216457091</v>
      </c>
      <c r="J14" s="1">
        <f>I14/2^0.5</f>
        <v>58.15396231842962</v>
      </c>
      <c r="M14" s="2">
        <f t="shared" si="0"/>
        <v>618</v>
      </c>
      <c r="N14" s="1">
        <f>AVERAGE(M14:M19)</f>
        <v>729.66666666666663</v>
      </c>
      <c r="O14" s="2">
        <f>M14/$N$8</f>
        <v>0.32951213009864039</v>
      </c>
      <c r="P14" s="1">
        <f>100*(O14-$P$11)/$P$10</f>
        <v>-9.7454545454545496</v>
      </c>
      <c r="Q14" s="2">
        <f>AVERAGE(P14:P19)</f>
        <v>-6.5133084111342514E-15</v>
      </c>
      <c r="R14" s="1">
        <f>STDEV(P14:P19)</f>
        <v>8.4460283198770583</v>
      </c>
      <c r="S14" s="1">
        <f>R14/SQRT(6)</f>
        <v>3.4480766227991824</v>
      </c>
      <c r="W14" s="1" t="s">
        <v>2</v>
      </c>
      <c r="X14" s="1">
        <v>138.66666666666666</v>
      </c>
      <c r="Y14" s="1">
        <v>56.610429610989009</v>
      </c>
      <c r="Z14" s="1">
        <v>40.029618663814055</v>
      </c>
      <c r="AB14" s="1">
        <v>907.5</v>
      </c>
      <c r="AC14" s="1">
        <v>44.211989324164094</v>
      </c>
      <c r="AD14" s="1">
        <v>31.262597460863674</v>
      </c>
      <c r="AE14" s="1">
        <v>8.5727115654602434E-2</v>
      </c>
    </row>
    <row r="15" spans="1:31" x14ac:dyDescent="0.15">
      <c r="C15" s="1">
        <v>102</v>
      </c>
      <c r="G15" s="1">
        <v>764</v>
      </c>
      <c r="M15" s="2">
        <f t="shared" si="0"/>
        <v>662</v>
      </c>
      <c r="O15" s="2">
        <f t="shared" ref="O15:O25" si="1">M15/$N$8</f>
        <v>0.35297254065582512</v>
      </c>
      <c r="P15" s="1">
        <f t="shared" ref="P15:P19" si="2">100*(O15-$P$11)/$P$10</f>
        <v>-5.9054545454545524</v>
      </c>
      <c r="W15" s="1" t="s">
        <v>3</v>
      </c>
      <c r="X15" s="1">
        <v>99.666666666666671</v>
      </c>
      <c r="Y15" s="1">
        <v>40.68874628289835</v>
      </c>
      <c r="Z15" s="1">
        <v>28.77128841461635</v>
      </c>
      <c r="AB15" s="1">
        <v>1160.6666666666667</v>
      </c>
      <c r="AC15" s="1">
        <v>128.30848244238027</v>
      </c>
      <c r="AD15" s="1">
        <v>90.727798018762158</v>
      </c>
      <c r="AE15" s="1">
        <v>0.53860626801290135</v>
      </c>
    </row>
    <row r="16" spans="1:31" x14ac:dyDescent="0.15">
      <c r="C16" s="1">
        <v>87</v>
      </c>
      <c r="G16" s="1">
        <v>880</v>
      </c>
      <c r="M16" s="2">
        <f t="shared" si="0"/>
        <v>793</v>
      </c>
      <c r="O16" s="2">
        <f t="shared" si="1"/>
        <v>0.42282058117835242</v>
      </c>
      <c r="P16" s="1">
        <f t="shared" si="2"/>
        <v>5.5272727272727176</v>
      </c>
      <c r="V16" s="2" t="s">
        <v>5</v>
      </c>
      <c r="W16" s="1" t="s">
        <v>1</v>
      </c>
      <c r="X16" s="1">
        <v>190.5</v>
      </c>
      <c r="Y16" s="1">
        <v>77.771299333365917</v>
      </c>
      <c r="Z16" s="1">
        <v>54.99261314031186</v>
      </c>
      <c r="AB16" s="1">
        <v>2134.6666666666665</v>
      </c>
      <c r="AC16" s="1">
        <v>162.49143567175062</v>
      </c>
      <c r="AD16" s="1">
        <v>114.89879604823253</v>
      </c>
    </row>
    <row r="17" spans="1:31" x14ac:dyDescent="0.15">
      <c r="C17" s="1">
        <v>98</v>
      </c>
      <c r="G17" s="1">
        <v>760</v>
      </c>
      <c r="M17" s="2">
        <f t="shared" si="0"/>
        <v>662</v>
      </c>
      <c r="O17" s="2">
        <f t="shared" si="1"/>
        <v>0.35297254065582512</v>
      </c>
      <c r="P17" s="1">
        <f t="shared" si="2"/>
        <v>-5.9054545454545524</v>
      </c>
      <c r="W17" s="1" t="s">
        <v>2</v>
      </c>
      <c r="X17" s="1">
        <v>142.83333333333334</v>
      </c>
      <c r="Y17" s="1">
        <v>58.311464154588442</v>
      </c>
      <c r="Z17" s="1">
        <v>41.232431724625776</v>
      </c>
      <c r="AB17" s="1">
        <v>1098.6666666666667</v>
      </c>
      <c r="AC17" s="1">
        <v>234.68248052776883</v>
      </c>
      <c r="AD17" s="1">
        <v>165.94557340686524</v>
      </c>
      <c r="AE17" s="1">
        <v>6.6717577026590064E-2</v>
      </c>
    </row>
    <row r="18" spans="1:31" x14ac:dyDescent="0.15">
      <c r="C18" s="1">
        <v>77</v>
      </c>
      <c r="G18" s="1">
        <v>945</v>
      </c>
      <c r="M18" s="2">
        <f t="shared" si="0"/>
        <v>868</v>
      </c>
      <c r="O18" s="2">
        <f t="shared" si="1"/>
        <v>0.46280991735537191</v>
      </c>
      <c r="P18" s="1">
        <f t="shared" si="2"/>
        <v>12.072727272727269</v>
      </c>
      <c r="W18" s="1" t="s">
        <v>3</v>
      </c>
      <c r="X18" s="1">
        <v>106</v>
      </c>
      <c r="Y18" s="1">
        <v>43.274318789169484</v>
      </c>
      <c r="Z18" s="1">
        <v>30.599564267050166</v>
      </c>
      <c r="AB18" s="1">
        <v>820</v>
      </c>
      <c r="AC18" s="1">
        <v>180.64661635358675</v>
      </c>
      <c r="AD18" s="1">
        <v>127.73644742202586</v>
      </c>
      <c r="AE18" s="1">
        <v>0.40656483951178302</v>
      </c>
    </row>
    <row r="19" spans="1:31" x14ac:dyDescent="0.15">
      <c r="C19" s="1">
        <v>122</v>
      </c>
      <c r="G19" s="1">
        <v>897</v>
      </c>
      <c r="M19" s="2">
        <f t="shared" si="0"/>
        <v>775</v>
      </c>
      <c r="O19" s="2">
        <f t="shared" si="1"/>
        <v>0.41322314049586778</v>
      </c>
      <c r="P19" s="1">
        <f t="shared" si="2"/>
        <v>3.9563636363636316</v>
      </c>
    </row>
    <row r="20" spans="1:31" x14ac:dyDescent="0.15">
      <c r="B20" s="1" t="s">
        <v>3</v>
      </c>
      <c r="C20" s="1">
        <v>148</v>
      </c>
      <c r="D20" s="1">
        <f>AVERAGE(C20:C25)</f>
        <v>126.33333333333333</v>
      </c>
      <c r="E20" s="1">
        <f>D20/SQRT(6)</f>
        <v>51.575367361934696</v>
      </c>
      <c r="F20" s="1">
        <f>E20/2^0.5</f>
        <v>36.469292003811361</v>
      </c>
      <c r="G20" s="1">
        <v>1256</v>
      </c>
      <c r="H20" s="1">
        <f>AVERAGE(G20:G25)</f>
        <v>1110.6666666666667</v>
      </c>
      <c r="I20" s="1">
        <f>STDEV(G20:G25)</f>
        <v>143.30340772872989</v>
      </c>
      <c r="J20" s="1">
        <f>I20/2^0.5</f>
        <v>101.33081137212561</v>
      </c>
      <c r="M20" s="2">
        <f t="shared" si="0"/>
        <v>1108</v>
      </c>
      <c r="N20" s="1">
        <f>AVERAGE(M20:M25)</f>
        <v>984.33333333333337</v>
      </c>
      <c r="O20" s="2">
        <f t="shared" si="1"/>
        <v>0.59077579312183415</v>
      </c>
      <c r="P20" s="1">
        <f>100*(O20-$Q$11)/$Q$10</f>
        <v>13.876940340377788</v>
      </c>
      <c r="Q20" s="2">
        <f>AVERAGE(P20:P25)</f>
        <v>7.4014868308343775E-15</v>
      </c>
      <c r="R20" s="1">
        <f>STDEV(P20:P25)</f>
        <v>17.658357084047346</v>
      </c>
      <c r="S20" s="1">
        <f>R20/SQRT(6)</f>
        <v>7.2089940919627749</v>
      </c>
    </row>
    <row r="21" spans="1:31" x14ac:dyDescent="0.15">
      <c r="C21" s="1">
        <v>120</v>
      </c>
      <c r="G21" s="1">
        <v>924</v>
      </c>
      <c r="M21" s="2">
        <f t="shared" si="0"/>
        <v>804</v>
      </c>
      <c r="O21" s="2">
        <f t="shared" si="1"/>
        <v>0.4286856838176486</v>
      </c>
      <c r="P21" s="1">
        <f t="shared" ref="P21:P25" si="3">100*(O21-$Q$11)/$Q$10</f>
        <v>-20.235646156723387</v>
      </c>
    </row>
    <row r="22" spans="1:31" x14ac:dyDescent="0.15">
      <c r="C22" s="1">
        <v>76</v>
      </c>
      <c r="G22" s="1">
        <v>1127</v>
      </c>
      <c r="M22" s="2">
        <f t="shared" si="0"/>
        <v>1051</v>
      </c>
      <c r="O22" s="2">
        <f t="shared" si="1"/>
        <v>0.56038389762729934</v>
      </c>
      <c r="P22" s="1">
        <f t="shared" si="3"/>
        <v>7.4808303721713143</v>
      </c>
      <c r="V22" s="1" t="s">
        <v>0</v>
      </c>
      <c r="W22" s="1" t="s">
        <v>2</v>
      </c>
      <c r="X22" s="1">
        <v>-6.5133084111342514E-15</v>
      </c>
      <c r="Y22" s="1">
        <v>8.4460283198770583</v>
      </c>
      <c r="Z22" s="1">
        <v>3.4480766227991824</v>
      </c>
    </row>
    <row r="23" spans="1:31" x14ac:dyDescent="0.15">
      <c r="C23" s="1">
        <v>90</v>
      </c>
      <c r="G23" s="1">
        <v>1289</v>
      </c>
      <c r="M23" s="2">
        <f t="shared" si="0"/>
        <v>1199</v>
      </c>
      <c r="O23" s="2">
        <f t="shared" si="1"/>
        <v>0.63929618768328444</v>
      </c>
      <c r="P23" s="1">
        <f t="shared" si="3"/>
        <v>24.088273798391629</v>
      </c>
      <c r="W23" s="1" t="s">
        <v>3</v>
      </c>
      <c r="X23" s="1">
        <v>7.4014868308343775E-15</v>
      </c>
      <c r="Y23" s="1">
        <v>17.658357084047346</v>
      </c>
      <c r="Z23" s="1">
        <v>7.2089940919627749</v>
      </c>
    </row>
    <row r="24" spans="1:31" x14ac:dyDescent="0.15">
      <c r="C24" s="1">
        <v>135</v>
      </c>
      <c r="G24" s="1">
        <v>996</v>
      </c>
      <c r="M24" s="2">
        <f t="shared" si="0"/>
        <v>861</v>
      </c>
      <c r="O24" s="2">
        <f t="shared" si="1"/>
        <v>0.4590775793121834</v>
      </c>
      <c r="P24" s="1">
        <f t="shared" si="3"/>
        <v>-13.839536188516915</v>
      </c>
      <c r="V24" s="2" t="s">
        <v>4</v>
      </c>
      <c r="W24" s="1" t="s">
        <v>2</v>
      </c>
      <c r="X24" s="1">
        <v>3.4181818181818113</v>
      </c>
      <c r="Y24" s="1">
        <v>4.2581280953058549</v>
      </c>
      <c r="Z24" s="1">
        <v>1.7383735154847606</v>
      </c>
      <c r="AA24" s="1">
        <v>0.3968368782957753</v>
      </c>
    </row>
    <row r="25" spans="1:31" x14ac:dyDescent="0.15">
      <c r="C25" s="1">
        <v>189</v>
      </c>
      <c r="G25" s="1">
        <v>1072</v>
      </c>
      <c r="M25" s="2">
        <f t="shared" si="0"/>
        <v>883</v>
      </c>
      <c r="O25" s="2">
        <f t="shared" si="1"/>
        <v>0.47080778459077577</v>
      </c>
      <c r="P25" s="1">
        <f t="shared" si="3"/>
        <v>-11.370862165700384</v>
      </c>
      <c r="W25" s="1" t="s">
        <v>3</v>
      </c>
      <c r="X25" s="1">
        <v>8.6029549279970219</v>
      </c>
      <c r="Y25" s="1">
        <v>17.118340186659154</v>
      </c>
      <c r="Z25" s="1">
        <v>6.9885331167824463</v>
      </c>
      <c r="AA25" s="1">
        <v>0.41159838582802943</v>
      </c>
    </row>
    <row r="26" spans="1:31" x14ac:dyDescent="0.15">
      <c r="A26" s="2" t="s">
        <v>4</v>
      </c>
      <c r="B26" s="1" t="s">
        <v>1</v>
      </c>
      <c r="C26" s="1">
        <v>130</v>
      </c>
      <c r="D26" s="1">
        <f>AVERAGE(C26:C31)</f>
        <v>128.33333333333334</v>
      </c>
      <c r="E26" s="1">
        <f>D26/SQRT(6)</f>
        <v>52.391863942862429</v>
      </c>
      <c r="F26" s="1">
        <f>E26/2^0.5</f>
        <v>37.046642273000991</v>
      </c>
      <c r="G26" s="1">
        <v>2611</v>
      </c>
      <c r="H26" s="1">
        <f>AVERAGE(G26:G31)</f>
        <v>2413</v>
      </c>
      <c r="I26" s="1">
        <f>STDEV(G26:G31)</f>
        <v>148.71045692889254</v>
      </c>
      <c r="J26" s="1">
        <f>I26/2^0.5</f>
        <v>105.15417252776992</v>
      </c>
      <c r="K26" s="2"/>
      <c r="M26" s="2">
        <f t="shared" si="0"/>
        <v>2481</v>
      </c>
      <c r="N26" s="1">
        <f>AVERAGE(M26:M31)</f>
        <v>2284.6666666666665</v>
      </c>
      <c r="V26" s="2" t="s">
        <v>5</v>
      </c>
      <c r="W26" s="1" t="s">
        <v>2</v>
      </c>
      <c r="X26" s="1">
        <v>16.232727272727267</v>
      </c>
      <c r="Y26" s="1">
        <v>20.644799749433631</v>
      </c>
      <c r="Z26" s="1">
        <v>8.4282042046750671</v>
      </c>
      <c r="AA26" s="1">
        <v>0.10498410436674613</v>
      </c>
    </row>
    <row r="27" spans="1:31" x14ac:dyDescent="0.15">
      <c r="C27" s="1">
        <v>79</v>
      </c>
      <c r="G27" s="1">
        <v>2424</v>
      </c>
      <c r="K27" s="2"/>
      <c r="M27" s="2">
        <f t="shared" si="0"/>
        <v>2345</v>
      </c>
      <c r="W27" s="1" t="s">
        <v>3</v>
      </c>
      <c r="X27" s="1">
        <v>-9.4856929119132118</v>
      </c>
      <c r="Y27" s="1">
        <v>16.427037353725385</v>
      </c>
      <c r="Z27" s="1">
        <v>6.7063099170444094</v>
      </c>
      <c r="AA27" s="1">
        <v>0.38409681277069008</v>
      </c>
    </row>
    <row r="28" spans="1:31" x14ac:dyDescent="0.15">
      <c r="C28" s="1">
        <v>132</v>
      </c>
      <c r="G28" s="1">
        <v>2256</v>
      </c>
      <c r="K28" s="2"/>
      <c r="M28" s="2">
        <f t="shared" si="0"/>
        <v>2124</v>
      </c>
    </row>
    <row r="29" spans="1:31" x14ac:dyDescent="0.15">
      <c r="C29" s="1">
        <v>155</v>
      </c>
      <c r="G29" s="1">
        <v>2355</v>
      </c>
      <c r="M29" s="2">
        <f t="shared" si="0"/>
        <v>2200</v>
      </c>
    </row>
    <row r="30" spans="1:31" x14ac:dyDescent="0.15">
      <c r="C30" s="1">
        <v>136</v>
      </c>
      <c r="G30" s="1">
        <v>2269</v>
      </c>
      <c r="M30" s="2">
        <f t="shared" si="0"/>
        <v>2133</v>
      </c>
    </row>
    <row r="31" spans="1:31" x14ac:dyDescent="0.15">
      <c r="C31" s="1">
        <v>138</v>
      </c>
      <c r="G31" s="1">
        <v>2563</v>
      </c>
      <c r="M31" s="2">
        <f t="shared" si="0"/>
        <v>2425</v>
      </c>
    </row>
    <row r="32" spans="1:31" x14ac:dyDescent="0.15">
      <c r="B32" s="1" t="s">
        <v>2</v>
      </c>
      <c r="C32" s="1">
        <v>145</v>
      </c>
      <c r="D32" s="1">
        <f>AVERAGE(C32:C37)</f>
        <v>138.66666666666666</v>
      </c>
      <c r="E32" s="1">
        <f>D32/SQRT(6)</f>
        <v>56.610429610989009</v>
      </c>
      <c r="F32" s="1">
        <f>E32/2^0.5</f>
        <v>40.029618663814055</v>
      </c>
      <c r="G32" s="1">
        <v>933</v>
      </c>
      <c r="H32" s="1">
        <f>AVERAGE(G32:G37)</f>
        <v>907.5</v>
      </c>
      <c r="I32" s="1">
        <f>STDEV(G32:G37)</f>
        <v>44.211989324164094</v>
      </c>
      <c r="J32" s="1">
        <f>I32/2^0.5</f>
        <v>31.262597460863674</v>
      </c>
      <c r="K32" s="1">
        <f>TTEST(G14:G19,G32:G37,2,2)</f>
        <v>8.5727115654602434E-2</v>
      </c>
      <c r="M32" s="2">
        <f t="shared" si="0"/>
        <v>788</v>
      </c>
      <c r="N32" s="1">
        <f>AVERAGE(M32:M37)</f>
        <v>768.83333333333337</v>
      </c>
      <c r="O32" s="2">
        <f>M32/$N$8</f>
        <v>0.4201546254332178</v>
      </c>
      <c r="P32" s="1">
        <f>100*(O32-$P$11)/$P$10</f>
        <v>5.0909090909090828</v>
      </c>
      <c r="Q32" s="2">
        <f>AVERAGE(P32:P37)</f>
        <v>3.4181818181818113</v>
      </c>
      <c r="R32" s="1">
        <f>STDEV(P32:P37)</f>
        <v>4.2581280953058549</v>
      </c>
      <c r="S32" s="1">
        <f>R32/SQRT(6)</f>
        <v>1.7383735154847606</v>
      </c>
      <c r="T32" s="1">
        <f>TTEST(P14:P19,P32:P37,2,2)</f>
        <v>0.3968368782957753</v>
      </c>
    </row>
    <row r="33" spans="1:20" x14ac:dyDescent="0.15">
      <c r="C33" s="1">
        <v>147</v>
      </c>
      <c r="G33" s="1">
        <v>973</v>
      </c>
      <c r="M33" s="2">
        <f t="shared" si="0"/>
        <v>826</v>
      </c>
      <c r="O33" s="2">
        <f t="shared" ref="O33:O43" si="4">M33/$N$8</f>
        <v>0.44041588909624102</v>
      </c>
      <c r="P33" s="1">
        <f t="shared" ref="P33:P37" si="5">100*(O33-$P$11)/$P$10</f>
        <v>8.4072727272727246</v>
      </c>
    </row>
    <row r="34" spans="1:20" x14ac:dyDescent="0.15">
      <c r="C34" s="1">
        <v>123</v>
      </c>
      <c r="G34" s="1">
        <v>908</v>
      </c>
      <c r="M34" s="2">
        <f t="shared" si="0"/>
        <v>785</v>
      </c>
      <c r="O34" s="2">
        <f t="shared" si="4"/>
        <v>0.41855505198613702</v>
      </c>
      <c r="P34" s="1">
        <f t="shared" si="5"/>
        <v>4.8290909090909002</v>
      </c>
    </row>
    <row r="35" spans="1:20" x14ac:dyDescent="0.15">
      <c r="C35" s="1">
        <v>206</v>
      </c>
      <c r="G35" s="1">
        <v>888</v>
      </c>
      <c r="M35" s="2">
        <f t="shared" si="0"/>
        <v>682</v>
      </c>
      <c r="O35" s="2">
        <f t="shared" si="4"/>
        <v>0.36363636363636365</v>
      </c>
      <c r="P35" s="1">
        <f t="shared" si="5"/>
        <v>-4.1600000000000055</v>
      </c>
    </row>
    <row r="36" spans="1:20" x14ac:dyDescent="0.15">
      <c r="C36" s="1">
        <v>90</v>
      </c>
      <c r="G36" s="1">
        <v>841</v>
      </c>
      <c r="M36" s="2">
        <f t="shared" si="0"/>
        <v>751</v>
      </c>
      <c r="O36" s="2">
        <f t="shared" si="4"/>
        <v>0.40042655291922152</v>
      </c>
      <c r="P36" s="1">
        <f t="shared" si="5"/>
        <v>1.8618181818181723</v>
      </c>
    </row>
    <row r="37" spans="1:20" x14ac:dyDescent="0.15">
      <c r="C37" s="1">
        <v>121</v>
      </c>
      <c r="G37" s="1">
        <v>902</v>
      </c>
      <c r="M37" s="2">
        <f t="shared" si="0"/>
        <v>781</v>
      </c>
      <c r="O37" s="2">
        <f t="shared" si="4"/>
        <v>0.41642228739002934</v>
      </c>
      <c r="P37" s="1">
        <f t="shared" si="5"/>
        <v>4.4799999999999969</v>
      </c>
    </row>
    <row r="38" spans="1:20" x14ac:dyDescent="0.15">
      <c r="B38" s="1" t="s">
        <v>3</v>
      </c>
      <c r="C38" s="1">
        <v>77</v>
      </c>
      <c r="D38" s="1">
        <f>AVERAGE(C38:C43)</f>
        <v>99.666666666666671</v>
      </c>
      <c r="E38" s="1">
        <f>D38/SQRT(6)</f>
        <v>40.68874628289835</v>
      </c>
      <c r="F38" s="1">
        <f>E38/2^0.5</f>
        <v>28.77128841461635</v>
      </c>
      <c r="G38" s="1">
        <v>1082</v>
      </c>
      <c r="H38" s="1">
        <f>AVERAGE(G38:G43)</f>
        <v>1160.6666666666667</v>
      </c>
      <c r="I38" s="1">
        <f>STDEV(G38:G43)</f>
        <v>128.30848244238027</v>
      </c>
      <c r="J38" s="1">
        <f>I38/2^0.5</f>
        <v>90.727798018762158</v>
      </c>
      <c r="K38" s="1">
        <f>TTEST(G20:G25,G38:G43,2,2)</f>
        <v>0.53860626801290135</v>
      </c>
      <c r="M38" s="2">
        <f t="shared" si="0"/>
        <v>1005</v>
      </c>
      <c r="N38" s="1">
        <f>AVERAGE(M38:M43)</f>
        <v>1061</v>
      </c>
      <c r="O38" s="2">
        <f t="shared" si="4"/>
        <v>0.53585710477206083</v>
      </c>
      <c r="P38" s="1">
        <f>100*(O38-$Q$11)/$Q$10</f>
        <v>2.3190574153731296</v>
      </c>
      <c r="Q38" s="2">
        <f>AVERAGE(P38:P43)</f>
        <v>8.6029549279970219</v>
      </c>
      <c r="R38" s="1">
        <f>STDEV(P38:P43)</f>
        <v>17.118340186659154</v>
      </c>
      <c r="S38" s="1">
        <f>R38/SQRT(6)</f>
        <v>6.9885331167824463</v>
      </c>
      <c r="T38" s="1">
        <f>TTEST(P20:P25,P38:P43,2,2)</f>
        <v>0.41159838582802943</v>
      </c>
    </row>
    <row r="39" spans="1:20" x14ac:dyDescent="0.15">
      <c r="C39" s="1">
        <v>105</v>
      </c>
      <c r="G39" s="1">
        <v>1111</v>
      </c>
      <c r="M39" s="2">
        <f t="shared" si="0"/>
        <v>1006</v>
      </c>
      <c r="O39" s="2">
        <f t="shared" si="4"/>
        <v>0.53639029592108767</v>
      </c>
      <c r="P39" s="1">
        <f t="shared" ref="P39:P43" si="6">100*(O39-$Q$11)/$Q$10</f>
        <v>2.4312698709556799</v>
      </c>
    </row>
    <row r="40" spans="1:20" x14ac:dyDescent="0.15">
      <c r="C40" s="1">
        <v>167</v>
      </c>
      <c r="G40" s="1">
        <v>988</v>
      </c>
      <c r="M40" s="2">
        <f t="shared" si="0"/>
        <v>821</v>
      </c>
      <c r="O40" s="2">
        <f t="shared" si="4"/>
        <v>0.43774993335110635</v>
      </c>
      <c r="P40" s="1">
        <f t="shared" si="6"/>
        <v>-18.328034411819701</v>
      </c>
    </row>
    <row r="41" spans="1:20" x14ac:dyDescent="0.15">
      <c r="C41" s="1">
        <v>67</v>
      </c>
      <c r="G41" s="1">
        <v>1228</v>
      </c>
      <c r="M41" s="2">
        <f t="shared" si="0"/>
        <v>1161</v>
      </c>
      <c r="O41" s="2">
        <f t="shared" si="4"/>
        <v>0.61903492402026128</v>
      </c>
      <c r="P41" s="1">
        <f t="shared" si="6"/>
        <v>19.824200486253989</v>
      </c>
    </row>
    <row r="42" spans="1:20" x14ac:dyDescent="0.15">
      <c r="C42" s="1">
        <v>88</v>
      </c>
      <c r="G42" s="1">
        <v>1200</v>
      </c>
      <c r="M42" s="2">
        <f t="shared" si="0"/>
        <v>1112</v>
      </c>
      <c r="O42" s="2">
        <f t="shared" si="4"/>
        <v>0.59290855771794193</v>
      </c>
      <c r="P42" s="1">
        <f t="shared" si="6"/>
        <v>14.325790162708083</v>
      </c>
    </row>
    <row r="43" spans="1:20" x14ac:dyDescent="0.15">
      <c r="C43" s="1">
        <v>94</v>
      </c>
      <c r="G43" s="1">
        <v>1355</v>
      </c>
      <c r="M43" s="2">
        <f t="shared" si="0"/>
        <v>1261</v>
      </c>
      <c r="O43" s="2">
        <f t="shared" si="4"/>
        <v>0.67235403892295387</v>
      </c>
      <c r="P43" s="1">
        <f t="shared" si="6"/>
        <v>31.04544604451095</v>
      </c>
    </row>
    <row r="44" spans="1:20" x14ac:dyDescent="0.15">
      <c r="A44" s="2" t="s">
        <v>5</v>
      </c>
      <c r="B44" s="1" t="s">
        <v>1</v>
      </c>
      <c r="C44" s="1">
        <v>222</v>
      </c>
      <c r="D44" s="1">
        <f>AVERAGE(C44:C49)</f>
        <v>190.5</v>
      </c>
      <c r="E44" s="1">
        <f>D44/SQRT(6)</f>
        <v>77.771299333365917</v>
      </c>
      <c r="F44" s="1">
        <f>E44/2^0.5</f>
        <v>54.99261314031186</v>
      </c>
      <c r="G44" s="1">
        <v>1865</v>
      </c>
      <c r="H44" s="1">
        <f>AVERAGE(G44:G49)</f>
        <v>2134.6666666666665</v>
      </c>
      <c r="I44" s="1">
        <f>STDEV(G44:G49)</f>
        <v>162.49143567175062</v>
      </c>
      <c r="J44" s="1">
        <f>I44/2^0.5</f>
        <v>114.89879604823253</v>
      </c>
      <c r="K44" s="2"/>
      <c r="M44" s="2">
        <f t="shared" si="0"/>
        <v>1643</v>
      </c>
      <c r="N44" s="1">
        <f>AVERAGE(M44:M49)</f>
        <v>1944.1666666666667</v>
      </c>
    </row>
    <row r="45" spans="1:20" x14ac:dyDescent="0.15">
      <c r="C45" s="1">
        <v>267</v>
      </c>
      <c r="G45" s="1">
        <v>2341</v>
      </c>
      <c r="K45" s="2"/>
      <c r="M45" s="2">
        <f t="shared" si="0"/>
        <v>2074</v>
      </c>
    </row>
    <row r="46" spans="1:20" x14ac:dyDescent="0.15">
      <c r="C46" s="1">
        <v>153</v>
      </c>
      <c r="G46" s="1">
        <v>2133</v>
      </c>
      <c r="K46" s="2"/>
      <c r="M46" s="2">
        <f t="shared" si="0"/>
        <v>1980</v>
      </c>
    </row>
    <row r="47" spans="1:20" x14ac:dyDescent="0.15">
      <c r="C47" s="1">
        <v>203</v>
      </c>
      <c r="G47" s="1">
        <v>2057</v>
      </c>
      <c r="M47" s="2">
        <f t="shared" si="0"/>
        <v>1854</v>
      </c>
    </row>
    <row r="48" spans="1:20" x14ac:dyDescent="0.15">
      <c r="C48" s="1">
        <v>143</v>
      </c>
      <c r="G48" s="1">
        <v>2222</v>
      </c>
      <c r="M48" s="2">
        <f t="shared" si="0"/>
        <v>2079</v>
      </c>
    </row>
    <row r="49" spans="2:20" x14ac:dyDescent="0.15">
      <c r="C49" s="1">
        <v>155</v>
      </c>
      <c r="G49" s="1">
        <v>2190</v>
      </c>
      <c r="M49" s="2">
        <f t="shared" si="0"/>
        <v>2035</v>
      </c>
    </row>
    <row r="50" spans="2:20" x14ac:dyDescent="0.15">
      <c r="B50" s="1" t="s">
        <v>2</v>
      </c>
      <c r="C50" s="1">
        <v>143</v>
      </c>
      <c r="D50" s="1">
        <f>AVERAGE(C51:C56)</f>
        <v>142.83333333333334</v>
      </c>
      <c r="E50" s="1">
        <f>D50/SQRT(6)</f>
        <v>58.311464154588442</v>
      </c>
      <c r="F50" s="1">
        <f>E50/2^0.5</f>
        <v>41.232431724625776</v>
      </c>
      <c r="G50" s="1">
        <v>902</v>
      </c>
      <c r="H50" s="1">
        <f>AVERAGE(G51:G56)</f>
        <v>1098.6666666666667</v>
      </c>
      <c r="I50" s="1">
        <f>STDEV(G50:G55)</f>
        <v>234.68248052776883</v>
      </c>
      <c r="J50" s="1">
        <f>I50/2^0.5</f>
        <v>165.94557340686524</v>
      </c>
      <c r="K50" s="1">
        <f>TTEST(G14:G19,G50:G55,2,2)</f>
        <v>6.6717577026590064E-2</v>
      </c>
      <c r="M50" s="2">
        <f t="shared" si="0"/>
        <v>759</v>
      </c>
      <c r="N50" s="1">
        <f>AVERAGE(M50:M55)</f>
        <v>915.66666666666663</v>
      </c>
      <c r="O50" s="2">
        <f>M50/$N$8</f>
        <v>0.40469208211143692</v>
      </c>
      <c r="P50" s="1">
        <f>100*(O50-$P$11)/$P$10</f>
        <v>2.559999999999989</v>
      </c>
      <c r="Q50" s="2">
        <f>AVERAGE(P50:P55)</f>
        <v>16.232727272727267</v>
      </c>
      <c r="R50" s="1">
        <f>STDEV(P50:P55)</f>
        <v>20.644799749433631</v>
      </c>
      <c r="S50" s="1">
        <f>R50/SQRT(6)</f>
        <v>8.4282042046750671</v>
      </c>
      <c r="T50" s="1">
        <f>TTEST(P14:P19,P50:P55,2,2)</f>
        <v>0.10498410436674613</v>
      </c>
    </row>
    <row r="51" spans="2:20" x14ac:dyDescent="0.15">
      <c r="C51" s="1">
        <v>94</v>
      </c>
      <c r="G51" s="1">
        <v>1432</v>
      </c>
      <c r="M51" s="2">
        <f t="shared" si="0"/>
        <v>1338</v>
      </c>
      <c r="O51" s="2">
        <f t="shared" ref="O51:O60" si="7">M51/$N$8</f>
        <v>0.71340975739802714</v>
      </c>
      <c r="P51" s="1">
        <f t="shared" ref="P51:P55" si="8">100*(O51-$P$11)/$P$10</f>
        <v>53.090909090909079</v>
      </c>
    </row>
    <row r="52" spans="2:20" x14ac:dyDescent="0.15">
      <c r="C52" s="1">
        <v>204</v>
      </c>
      <c r="G52" s="1">
        <v>1220</v>
      </c>
      <c r="M52" s="2">
        <f t="shared" si="0"/>
        <v>1016</v>
      </c>
      <c r="O52" s="2">
        <f t="shared" si="7"/>
        <v>0.54172220741135702</v>
      </c>
      <c r="P52" s="1">
        <f t="shared" si="8"/>
        <v>24.989090909090912</v>
      </c>
    </row>
    <row r="53" spans="2:20" x14ac:dyDescent="0.15">
      <c r="C53" s="1">
        <v>135</v>
      </c>
      <c r="G53" s="1">
        <v>828</v>
      </c>
      <c r="M53" s="2">
        <f t="shared" si="0"/>
        <v>693</v>
      </c>
      <c r="O53" s="2">
        <f t="shared" si="7"/>
        <v>0.36950146627565983</v>
      </c>
      <c r="P53" s="1">
        <f t="shared" si="8"/>
        <v>-3.2000000000000068</v>
      </c>
    </row>
    <row r="54" spans="2:20" x14ac:dyDescent="0.15">
      <c r="C54" s="1">
        <v>89</v>
      </c>
      <c r="G54" s="1">
        <v>992</v>
      </c>
      <c r="M54" s="2">
        <f t="shared" si="0"/>
        <v>903</v>
      </c>
      <c r="O54" s="2">
        <f t="shared" si="7"/>
        <v>0.4814716075713143</v>
      </c>
      <c r="P54" s="1">
        <f t="shared" si="8"/>
        <v>15.127272727272722</v>
      </c>
    </row>
    <row r="55" spans="2:20" x14ac:dyDescent="0.15">
      <c r="C55" s="1">
        <v>103</v>
      </c>
      <c r="G55" s="1">
        <v>888</v>
      </c>
      <c r="M55" s="2">
        <f t="shared" si="0"/>
        <v>785</v>
      </c>
      <c r="O55" s="2">
        <f t="shared" si="7"/>
        <v>0.41855505198613702</v>
      </c>
      <c r="P55" s="1">
        <f t="shared" si="8"/>
        <v>4.8290909090909002</v>
      </c>
    </row>
    <row r="56" spans="2:20" x14ac:dyDescent="0.15">
      <c r="B56" s="1" t="s">
        <v>3</v>
      </c>
      <c r="C56" s="1">
        <v>232</v>
      </c>
      <c r="D56" s="1">
        <f>AVERAGE(C57:C62)</f>
        <v>106</v>
      </c>
      <c r="E56" s="1">
        <f>D56/SQRT(6)</f>
        <v>43.274318789169484</v>
      </c>
      <c r="F56" s="1">
        <f>E56/2^0.5</f>
        <v>30.599564267050166</v>
      </c>
      <c r="G56" s="1">
        <v>1232</v>
      </c>
      <c r="H56" s="1">
        <f>AVERAGE(G57:G62)</f>
        <v>820</v>
      </c>
      <c r="I56" s="1">
        <f>STDEV(G56:G60)</f>
        <v>180.64661635358675</v>
      </c>
      <c r="J56" s="1">
        <f>I56/2^0.5</f>
        <v>127.73644742202586</v>
      </c>
      <c r="K56" s="1">
        <f>TTEST(G20:G25,G56:G60,2,2)</f>
        <v>0.40656483951178302</v>
      </c>
      <c r="M56" s="2">
        <f t="shared" si="0"/>
        <v>1000</v>
      </c>
      <c r="N56" s="1">
        <f>AVERAGE(M56:M61)</f>
        <v>899.8</v>
      </c>
      <c r="O56" s="2">
        <f t="shared" si="7"/>
        <v>0.5331911490269261</v>
      </c>
      <c r="P56" s="1">
        <f>100*(O56-$Q$11)/$Q$10</f>
        <v>1.7579951374602605</v>
      </c>
      <c r="Q56" s="2">
        <f>AVERAGE(P56:P61)</f>
        <v>-9.4856929119132118</v>
      </c>
      <c r="R56" s="1">
        <f>STDEV(P56:P61)</f>
        <v>16.427037353725385</v>
      </c>
      <c r="S56" s="1">
        <f>R56/SQRT(6)</f>
        <v>6.7063099170444094</v>
      </c>
      <c r="T56" s="1">
        <f>TTEST(P20:P25,P56:P61,2,2)</f>
        <v>0.38409681277069008</v>
      </c>
    </row>
    <row r="57" spans="2:20" x14ac:dyDescent="0.15">
      <c r="C57" s="1">
        <v>89</v>
      </c>
      <c r="G57" s="1">
        <v>840</v>
      </c>
      <c r="M57" s="2">
        <f t="shared" si="0"/>
        <v>751</v>
      </c>
      <c r="O57" s="2">
        <f t="shared" si="7"/>
        <v>0.40042655291922152</v>
      </c>
      <c r="P57" s="1">
        <f t="shared" ref="P57:P60" si="9">100*(O57-$Q$11)/$Q$10</f>
        <v>-26.182906302599577</v>
      </c>
    </row>
    <row r="58" spans="2:20" x14ac:dyDescent="0.15">
      <c r="C58" s="1">
        <v>99</v>
      </c>
      <c r="G58" s="1">
        <v>967</v>
      </c>
      <c r="M58" s="2">
        <f t="shared" si="0"/>
        <v>868</v>
      </c>
      <c r="O58" s="2">
        <f t="shared" si="7"/>
        <v>0.46280991735537191</v>
      </c>
      <c r="P58" s="1">
        <f t="shared" si="9"/>
        <v>-13.054048999438921</v>
      </c>
    </row>
    <row r="59" spans="2:20" x14ac:dyDescent="0.15">
      <c r="C59" s="1">
        <v>105</v>
      </c>
      <c r="G59" s="3">
        <v>1202</v>
      </c>
      <c r="M59" s="2">
        <f t="shared" si="0"/>
        <v>1097</v>
      </c>
      <c r="O59" s="2">
        <f t="shared" si="7"/>
        <v>0.58491069048253796</v>
      </c>
      <c r="P59" s="1">
        <f t="shared" si="9"/>
        <v>12.642603328969523</v>
      </c>
    </row>
    <row r="60" spans="2:20" x14ac:dyDescent="0.15">
      <c r="C60" s="1">
        <v>105</v>
      </c>
      <c r="G60" s="1">
        <v>888</v>
      </c>
      <c r="M60" s="2">
        <f t="shared" si="0"/>
        <v>783</v>
      </c>
      <c r="O60" s="2">
        <f t="shared" si="7"/>
        <v>0.41748866968808318</v>
      </c>
      <c r="P60" s="1">
        <f t="shared" si="9"/>
        <v>-22.592107723957341</v>
      </c>
    </row>
    <row r="61" spans="2:20" x14ac:dyDescent="0.15">
      <c r="C61" s="1">
        <v>132</v>
      </c>
      <c r="G61" s="4">
        <v>203</v>
      </c>
      <c r="M61" s="2"/>
      <c r="O6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61"/>
  <sheetViews>
    <sheetView tabSelected="1" topLeftCell="A5" workbookViewId="0">
      <selection activeCell="E36" sqref="E36"/>
    </sheetView>
  </sheetViews>
  <sheetFormatPr baseColWidth="10" defaultRowHeight="14" x14ac:dyDescent="0.15"/>
  <cols>
    <col min="1" max="2" width="10.83203125" style="1"/>
    <col min="3" max="6" width="11" style="1" bestFit="1" customWidth="1"/>
    <col min="7" max="7" width="10.83203125" style="1"/>
    <col min="8" max="9" width="11" style="1" bestFit="1" customWidth="1"/>
    <col min="10" max="10" width="10.83203125" style="1" customWidth="1"/>
    <col min="11" max="12" width="11" style="1" bestFit="1" customWidth="1"/>
    <col min="13" max="13" width="10.83203125" style="1"/>
    <col min="14" max="17" width="11" style="1" bestFit="1" customWidth="1"/>
    <col min="18" max="18" width="12.1640625" style="1" bestFit="1" customWidth="1"/>
    <col min="19" max="21" width="11" style="1" bestFit="1" customWidth="1"/>
    <col min="22" max="23" width="10.83203125" style="1"/>
    <col min="24" max="24" width="14.1640625" style="1" bestFit="1" customWidth="1"/>
    <col min="25" max="30" width="11" style="1" bestFit="1" customWidth="1"/>
    <col min="31" max="16384" width="10.83203125" style="1"/>
  </cols>
  <sheetData>
    <row r="6" spans="1:30" x14ac:dyDescent="0.15">
      <c r="D6" s="1" t="s">
        <v>6</v>
      </c>
      <c r="I6" s="1" t="s">
        <v>6</v>
      </c>
    </row>
    <row r="7" spans="1:30" x14ac:dyDescent="0.15">
      <c r="D7" s="1" t="s">
        <v>7</v>
      </c>
      <c r="E7" s="1" t="s">
        <v>8</v>
      </c>
      <c r="F7" s="1" t="s">
        <v>9</v>
      </c>
      <c r="I7" s="1" t="s">
        <v>7</v>
      </c>
      <c r="J7" s="1" t="s">
        <v>8</v>
      </c>
      <c r="K7" s="1" t="s">
        <v>9</v>
      </c>
      <c r="L7" s="1" t="s">
        <v>10</v>
      </c>
      <c r="N7" s="2" t="s">
        <v>11</v>
      </c>
      <c r="O7" s="2" t="s">
        <v>12</v>
      </c>
      <c r="P7" s="2"/>
      <c r="Q7" s="2"/>
      <c r="R7" s="2"/>
      <c r="X7" s="1" t="s">
        <v>7</v>
      </c>
      <c r="Y7" s="1" t="s">
        <v>8</v>
      </c>
      <c r="Z7" s="1" t="s">
        <v>9</v>
      </c>
      <c r="AA7" s="1" t="s">
        <v>7</v>
      </c>
      <c r="AB7" s="1" t="s">
        <v>8</v>
      </c>
      <c r="AC7" s="1" t="s">
        <v>9</v>
      </c>
      <c r="AD7" s="1" t="s">
        <v>10</v>
      </c>
    </row>
    <row r="8" spans="1:30" x14ac:dyDescent="0.15">
      <c r="A8" s="1" t="s">
        <v>0</v>
      </c>
      <c r="B8" s="1" t="s">
        <v>1</v>
      </c>
      <c r="C8" s="1">
        <v>78</v>
      </c>
      <c r="D8" s="1">
        <f>AVERAGE(C8:C13)</f>
        <v>106.83333333333333</v>
      </c>
      <c r="E8" s="1">
        <f>STDEV(C8:C13)</f>
        <v>25.22234459099046</v>
      </c>
      <c r="F8" s="1">
        <f>E8/SQRT(6)</f>
        <v>10.296979060762318</v>
      </c>
      <c r="H8" s="1">
        <v>1355</v>
      </c>
      <c r="I8" s="1">
        <f>AVERAGE(H8:H13)</f>
        <v>1242.5</v>
      </c>
      <c r="J8" s="1">
        <f>STDEV(H8:H13)</f>
        <v>169.7253664011364</v>
      </c>
      <c r="K8" s="1">
        <f>J8/SQRT(6)</f>
        <v>69.290090681616718</v>
      </c>
      <c r="N8" s="2">
        <f>H8-C8</f>
        <v>1277</v>
      </c>
      <c r="O8" s="1">
        <f>AVERAGE(N8:N13)</f>
        <v>1135.6666666666667</v>
      </c>
      <c r="P8" s="2"/>
      <c r="Q8" s="2"/>
      <c r="R8" s="2"/>
      <c r="V8" s="1" t="s">
        <v>0</v>
      </c>
      <c r="W8" s="1" t="s">
        <v>1</v>
      </c>
      <c r="X8" s="1">
        <v>106.83333333333333</v>
      </c>
      <c r="Y8" s="1">
        <v>25.22234459099046</v>
      </c>
      <c r="Z8" s="1">
        <v>10.296979060762318</v>
      </c>
      <c r="AA8" s="1">
        <v>1242.5</v>
      </c>
      <c r="AB8" s="1">
        <v>169.7253664011364</v>
      </c>
      <c r="AC8" s="1">
        <v>69.290090681616718</v>
      </c>
    </row>
    <row r="9" spans="1:30" x14ac:dyDescent="0.15">
      <c r="C9" s="1">
        <v>104</v>
      </c>
      <c r="H9" s="1">
        <v>1293</v>
      </c>
      <c r="N9" s="2">
        <f t="shared" ref="N9:N60" si="0">H9-C9</f>
        <v>1189</v>
      </c>
      <c r="P9" s="2"/>
      <c r="Q9" s="2" t="s">
        <v>2</v>
      </c>
      <c r="R9" s="2" t="s">
        <v>3</v>
      </c>
      <c r="W9" s="1" t="s">
        <v>2</v>
      </c>
      <c r="X9" s="1">
        <v>97.5</v>
      </c>
      <c r="Y9" s="1">
        <v>60.698434905687641</v>
      </c>
      <c r="Z9" s="1">
        <v>24.780032284079052</v>
      </c>
      <c r="AA9" s="1">
        <v>450.5</v>
      </c>
      <c r="AB9" s="1">
        <v>44.83636916611335</v>
      </c>
      <c r="AC9" s="1">
        <v>18.304371062672438</v>
      </c>
    </row>
    <row r="10" spans="1:30" x14ac:dyDescent="0.15">
      <c r="C10" s="1">
        <v>115</v>
      </c>
      <c r="H10" s="1">
        <v>908</v>
      </c>
      <c r="N10" s="2">
        <f t="shared" si="0"/>
        <v>793</v>
      </c>
      <c r="P10" s="2"/>
      <c r="Q10" s="2">
        <f>1-Q11</f>
        <v>0.6891693572057529</v>
      </c>
      <c r="R10" s="2">
        <f>1-R11</f>
        <v>0.68080422659230999</v>
      </c>
      <c r="W10" s="1" t="s">
        <v>3</v>
      </c>
      <c r="X10" s="1">
        <v>86.833333333333329</v>
      </c>
      <c r="Y10" s="1">
        <v>18.037923014212783</v>
      </c>
      <c r="Z10" s="1">
        <v>7.3639512340711404</v>
      </c>
      <c r="AA10" s="1">
        <v>449.33333333333331</v>
      </c>
      <c r="AB10" s="1">
        <v>34.731349911379297</v>
      </c>
      <c r="AC10" s="1">
        <v>14.17901422682284</v>
      </c>
    </row>
    <row r="11" spans="1:30" x14ac:dyDescent="0.15">
      <c r="C11" s="1">
        <v>120</v>
      </c>
      <c r="H11" s="1">
        <v>1232</v>
      </c>
      <c r="N11" s="2">
        <f t="shared" si="0"/>
        <v>1112</v>
      </c>
      <c r="P11" s="2"/>
      <c r="Q11" s="2">
        <f>AVERAGE(P14:P19)</f>
        <v>0.3108306427942471</v>
      </c>
      <c r="R11" s="2">
        <f>AVERAGE(P20:P25)</f>
        <v>0.31919577340769001</v>
      </c>
      <c r="V11" s="2" t="s">
        <v>14</v>
      </c>
      <c r="W11" s="1" t="s">
        <v>1</v>
      </c>
      <c r="X11" s="1">
        <v>112</v>
      </c>
      <c r="Y11" s="1">
        <v>37.539312726793497</v>
      </c>
      <c r="Z11" s="1">
        <v>15.325360245901782</v>
      </c>
      <c r="AA11" s="1">
        <v>1227.5</v>
      </c>
      <c r="AB11" s="1">
        <v>131.10720803983281</v>
      </c>
      <c r="AC11" s="1">
        <v>53.524293549751789</v>
      </c>
    </row>
    <row r="12" spans="1:30" x14ac:dyDescent="0.15">
      <c r="C12" s="1">
        <v>144</v>
      </c>
      <c r="H12" s="1">
        <v>1345</v>
      </c>
      <c r="N12" s="2">
        <f t="shared" si="0"/>
        <v>1201</v>
      </c>
      <c r="P12" s="2"/>
      <c r="W12" s="1" t="s">
        <v>2</v>
      </c>
      <c r="X12" s="1">
        <v>49.833333333333336</v>
      </c>
      <c r="Y12" s="1">
        <v>8.9981479575892056</v>
      </c>
      <c r="Z12" s="1">
        <v>3.673478521026694</v>
      </c>
      <c r="AA12" s="1">
        <v>454.66666666666669</v>
      </c>
      <c r="AB12" s="1">
        <v>53.656934935445683</v>
      </c>
      <c r="AC12" s="1">
        <v>21.905351958926431</v>
      </c>
      <c r="AD12" s="1">
        <v>0.88685220540891341</v>
      </c>
    </row>
    <row r="13" spans="1:30" x14ac:dyDescent="0.15">
      <c r="C13" s="1">
        <v>80</v>
      </c>
      <c r="H13" s="1">
        <v>1322</v>
      </c>
      <c r="N13" s="2">
        <f t="shared" si="0"/>
        <v>1242</v>
      </c>
      <c r="P13" s="2"/>
      <c r="R13" s="1" t="s">
        <v>7</v>
      </c>
      <c r="S13" s="1" t="s">
        <v>8</v>
      </c>
      <c r="T13" s="1" t="s">
        <v>9</v>
      </c>
      <c r="U13" s="1" t="s">
        <v>13</v>
      </c>
      <c r="W13" s="1" t="s">
        <v>3</v>
      </c>
      <c r="X13" s="1">
        <v>65.5</v>
      </c>
      <c r="Y13" s="1">
        <v>12.849124483792661</v>
      </c>
      <c r="Z13" s="1">
        <v>5.2456331044657203</v>
      </c>
      <c r="AA13" s="1">
        <v>416.5</v>
      </c>
      <c r="AB13" s="1">
        <v>35.551371281569438</v>
      </c>
      <c r="AC13" s="1">
        <v>14.513786549346799</v>
      </c>
      <c r="AD13" s="1">
        <v>0.13669356964387755</v>
      </c>
    </row>
    <row r="14" spans="1:30" x14ac:dyDescent="0.15">
      <c r="B14" s="1" t="s">
        <v>2</v>
      </c>
      <c r="C14" s="1">
        <v>75</v>
      </c>
      <c r="D14" s="1">
        <f>AVERAGE(C14:C19)</f>
        <v>97.5</v>
      </c>
      <c r="E14" s="1">
        <f>STDEV(C14:C19)</f>
        <v>60.698434905687641</v>
      </c>
      <c r="F14" s="1">
        <f>E14/SQRT(6)</f>
        <v>24.780032284079052</v>
      </c>
      <c r="H14" s="1">
        <v>511</v>
      </c>
      <c r="I14" s="1">
        <f>AVERAGE(H14:H19)</f>
        <v>450.5</v>
      </c>
      <c r="J14" s="1">
        <f>STDEV(H14:H19)</f>
        <v>44.83636916611335</v>
      </c>
      <c r="K14" s="1">
        <f>J14/SQRT(6)</f>
        <v>18.304371062672438</v>
      </c>
      <c r="N14" s="2">
        <f t="shared" si="0"/>
        <v>436</v>
      </c>
      <c r="O14" s="1">
        <f>AVERAGE(N14:N19)</f>
        <v>353</v>
      </c>
      <c r="P14" s="2">
        <f>N14/$O$8</f>
        <v>0.38391546815380095</v>
      </c>
      <c r="Q14" s="1">
        <f>100*(P14-$Q$11)/$Q$10</f>
        <v>10.604770017035772</v>
      </c>
      <c r="R14" s="2">
        <f>AVERAGE(Q14:Q19)</f>
        <v>0</v>
      </c>
      <c r="S14" s="1">
        <f>STDEV(Q14:Q19)</f>
        <v>10.875177713066073</v>
      </c>
      <c r="T14" s="1">
        <f>S14/SQRT(6)</f>
        <v>4.4397727098499278</v>
      </c>
      <c r="V14" s="2" t="s">
        <v>15</v>
      </c>
      <c r="W14" s="1" t="s">
        <v>1</v>
      </c>
      <c r="X14" s="1">
        <v>123.83333333333333</v>
      </c>
      <c r="Y14" s="1">
        <v>22.121633453853846</v>
      </c>
      <c r="Z14" s="1">
        <v>9.0311190398040342</v>
      </c>
      <c r="AA14" s="1">
        <v>1033.6666666666667</v>
      </c>
      <c r="AB14" s="1">
        <v>81.389598024972855</v>
      </c>
      <c r="AC14" s="1">
        <v>33.227164255236175</v>
      </c>
    </row>
    <row r="15" spans="1:30" x14ac:dyDescent="0.15">
      <c r="C15" s="1">
        <v>87</v>
      </c>
      <c r="H15" s="1">
        <v>432</v>
      </c>
      <c r="N15" s="2">
        <f t="shared" si="0"/>
        <v>345</v>
      </c>
      <c r="P15" s="2">
        <f t="shared" ref="P15:P25" si="1">N15/$O$8</f>
        <v>0.30378632227766361</v>
      </c>
      <c r="Q15" s="1">
        <f t="shared" ref="Q15:Q19" si="2">100*(P15-$Q$11)/$Q$10</f>
        <v>-1.0221465076660967</v>
      </c>
      <c r="W15" s="1" t="s">
        <v>2</v>
      </c>
      <c r="X15" s="1">
        <v>125.16666666666667</v>
      </c>
      <c r="Y15" s="1">
        <v>20.730814423622284</v>
      </c>
      <c r="Z15" s="1">
        <v>8.4633195483673926</v>
      </c>
      <c r="AA15" s="1">
        <v>557</v>
      </c>
      <c r="AB15" s="1">
        <v>47.619323808722861</v>
      </c>
      <c r="AC15" s="1">
        <v>19.44050753795624</v>
      </c>
      <c r="AD15" s="1">
        <v>2.5654917660167618E-3</v>
      </c>
    </row>
    <row r="16" spans="1:30" x14ac:dyDescent="0.15">
      <c r="C16" s="1">
        <v>67</v>
      </c>
      <c r="H16" s="1">
        <v>450</v>
      </c>
      <c r="N16" s="2">
        <f t="shared" si="0"/>
        <v>383</v>
      </c>
      <c r="P16" s="2">
        <f t="shared" si="1"/>
        <v>0.33724684473143524</v>
      </c>
      <c r="Q16" s="1">
        <f t="shared" si="2"/>
        <v>3.8330494037478688</v>
      </c>
      <c r="W16" s="1" t="s">
        <v>3</v>
      </c>
      <c r="X16" s="1">
        <v>69.5</v>
      </c>
      <c r="Y16" s="1">
        <v>23.653752345029741</v>
      </c>
      <c r="Z16" s="1">
        <v>9.6566039579139833</v>
      </c>
      <c r="AA16" s="1">
        <v>518</v>
      </c>
      <c r="AB16" s="1">
        <v>13.838352503098047</v>
      </c>
      <c r="AC16" s="1">
        <v>5.6494837522260983</v>
      </c>
      <c r="AD16" s="1">
        <v>2.5735932420604532E-3</v>
      </c>
    </row>
    <row r="17" spans="1:27" x14ac:dyDescent="0.15">
      <c r="C17" s="1">
        <v>60</v>
      </c>
      <c r="H17" s="1">
        <v>492</v>
      </c>
      <c r="N17" s="2">
        <f t="shared" si="0"/>
        <v>432</v>
      </c>
      <c r="P17" s="2">
        <f t="shared" si="1"/>
        <v>0.38039330789550924</v>
      </c>
      <c r="Q17" s="1">
        <f t="shared" si="2"/>
        <v>10.093696763202729</v>
      </c>
    </row>
    <row r="18" spans="1:27" x14ac:dyDescent="0.15">
      <c r="C18" s="1">
        <v>220</v>
      </c>
      <c r="H18" s="1">
        <v>430</v>
      </c>
      <c r="N18" s="2">
        <f t="shared" si="0"/>
        <v>210</v>
      </c>
      <c r="P18" s="2">
        <f t="shared" si="1"/>
        <v>0.18491341356031699</v>
      </c>
      <c r="Q18" s="1">
        <f t="shared" si="2"/>
        <v>-18.270868824531512</v>
      </c>
    </row>
    <row r="19" spans="1:27" x14ac:dyDescent="0.15">
      <c r="C19" s="1">
        <v>76</v>
      </c>
      <c r="H19" s="1">
        <v>388</v>
      </c>
      <c r="N19" s="2">
        <f t="shared" si="0"/>
        <v>312</v>
      </c>
      <c r="P19" s="2">
        <f t="shared" si="1"/>
        <v>0.27472850014675665</v>
      </c>
      <c r="Q19" s="1">
        <f t="shared" si="2"/>
        <v>-5.2385008517887552</v>
      </c>
    </row>
    <row r="20" spans="1:27" x14ac:dyDescent="0.15">
      <c r="B20" s="1" t="s">
        <v>3</v>
      </c>
      <c r="C20" s="1">
        <v>68</v>
      </c>
      <c r="D20" s="1">
        <f>AVERAGE(C20:C25)</f>
        <v>86.833333333333329</v>
      </c>
      <c r="E20" s="1">
        <f>STDEV(C20:C25)</f>
        <v>18.037923014212783</v>
      </c>
      <c r="F20" s="1">
        <f>E20/SQRT(6)</f>
        <v>7.3639512340711404</v>
      </c>
      <c r="H20" s="1">
        <v>455</v>
      </c>
      <c r="I20" s="1">
        <f>AVERAGE(H20:H25)</f>
        <v>449.33333333333331</v>
      </c>
      <c r="J20" s="1">
        <f>STDEV(H20:H25)</f>
        <v>34.731349911379297</v>
      </c>
      <c r="K20" s="1">
        <f>J20/SQRT(6)</f>
        <v>14.17901422682284</v>
      </c>
      <c r="N20" s="2">
        <f t="shared" si="0"/>
        <v>387</v>
      </c>
      <c r="O20" s="1">
        <f>AVERAGE(N20:N25)</f>
        <v>362.5</v>
      </c>
      <c r="P20" s="2">
        <f t="shared" si="1"/>
        <v>0.34076900498972701</v>
      </c>
      <c r="Q20" s="1">
        <f>100*(P20-$R$11)/$R$10</f>
        <v>3.1687863763742206</v>
      </c>
      <c r="R20" s="2">
        <f>AVERAGE(Q20:Q25)</f>
        <v>2.5165055224836883E-15</v>
      </c>
      <c r="S20" s="1">
        <f>STDEV(Q20:Q25)</f>
        <v>4.0528497901159843</v>
      </c>
      <c r="T20" s="1">
        <f>S20/SQRT(6)</f>
        <v>1.6545689983216767</v>
      </c>
      <c r="V20" s="1" t="s">
        <v>0</v>
      </c>
      <c r="W20" s="1" t="s">
        <v>2</v>
      </c>
      <c r="X20" s="1">
        <v>0</v>
      </c>
      <c r="Y20" s="1">
        <v>10.875177713066073</v>
      </c>
      <c r="Z20" s="1">
        <v>4.4397727098499278</v>
      </c>
    </row>
    <row r="21" spans="1:27" x14ac:dyDescent="0.15">
      <c r="C21" s="1">
        <v>103</v>
      </c>
      <c r="H21" s="1">
        <v>506</v>
      </c>
      <c r="N21" s="2">
        <f t="shared" si="0"/>
        <v>403</v>
      </c>
      <c r="P21" s="2">
        <f t="shared" si="1"/>
        <v>0.35485764602289399</v>
      </c>
      <c r="Q21" s="1">
        <f t="shared" ref="Q21:Q25" si="3">100*(P21-$R$11)/$R$10</f>
        <v>5.2381978874757475</v>
      </c>
      <c r="W21" s="1" t="s">
        <v>3</v>
      </c>
      <c r="X21" s="1">
        <v>2.5165055224836883E-15</v>
      </c>
      <c r="Y21" s="1">
        <v>4.0528497901159843</v>
      </c>
      <c r="Z21" s="1">
        <v>1.6545689983216767</v>
      </c>
    </row>
    <row r="22" spans="1:27" x14ac:dyDescent="0.15">
      <c r="C22" s="1">
        <v>111</v>
      </c>
      <c r="H22" s="1">
        <v>465</v>
      </c>
      <c r="N22" s="2">
        <f t="shared" si="0"/>
        <v>354</v>
      </c>
      <c r="P22" s="2">
        <f t="shared" si="1"/>
        <v>0.31171118285882005</v>
      </c>
      <c r="Q22" s="1">
        <f t="shared" si="3"/>
        <v>-1.0993748652726865</v>
      </c>
      <c r="V22" s="2" t="s">
        <v>14</v>
      </c>
      <c r="W22" s="1" t="s">
        <v>2</v>
      </c>
      <c r="X22" s="1">
        <v>6.6226575809199346</v>
      </c>
      <c r="Y22" s="1">
        <v>6.4075097956005793</v>
      </c>
      <c r="Z22" s="1">
        <v>2.6158549201843933</v>
      </c>
      <c r="AA22" s="1">
        <v>0.22769534844360753</v>
      </c>
    </row>
    <row r="23" spans="1:27" x14ac:dyDescent="0.15">
      <c r="C23" s="1">
        <v>82</v>
      </c>
      <c r="H23" s="1">
        <v>422</v>
      </c>
      <c r="N23" s="2">
        <f t="shared" si="0"/>
        <v>340</v>
      </c>
      <c r="P23" s="2">
        <f t="shared" si="1"/>
        <v>0.29938362195479895</v>
      </c>
      <c r="Q23" s="1">
        <f t="shared" si="3"/>
        <v>-2.9101099374865198</v>
      </c>
      <c r="W23" s="1" t="s">
        <v>3</v>
      </c>
      <c r="X23" s="1">
        <v>-1.4873895236042218</v>
      </c>
      <c r="Y23" s="1">
        <v>5.0212555017067855</v>
      </c>
      <c r="Z23" s="1">
        <v>2.0499189745540622</v>
      </c>
      <c r="AA23" s="1">
        <v>0.58477741777917669</v>
      </c>
    </row>
    <row r="24" spans="1:27" x14ac:dyDescent="0.15">
      <c r="C24" s="1">
        <v>67</v>
      </c>
      <c r="H24" s="1">
        <v>440</v>
      </c>
      <c r="N24" s="2">
        <f t="shared" si="0"/>
        <v>373</v>
      </c>
      <c r="P24" s="2">
        <f t="shared" si="1"/>
        <v>0.32844144408570586</v>
      </c>
      <c r="Q24" s="1">
        <f t="shared" si="3"/>
        <v>1.3580513041603792</v>
      </c>
      <c r="V24" s="2" t="s">
        <v>15</v>
      </c>
      <c r="W24" s="1" t="s">
        <v>2</v>
      </c>
      <c r="X24" s="1">
        <v>10.072402044293016</v>
      </c>
      <c r="Y24" s="1">
        <v>8.1553491273255396</v>
      </c>
      <c r="Z24" s="1">
        <v>3.3294073393666088</v>
      </c>
      <c r="AA24" s="1">
        <v>9.9582816321413262E-2</v>
      </c>
    </row>
    <row r="25" spans="1:27" x14ac:dyDescent="0.15">
      <c r="C25" s="1">
        <v>90</v>
      </c>
      <c r="H25" s="1">
        <v>408</v>
      </c>
      <c r="N25" s="2">
        <f t="shared" si="0"/>
        <v>318</v>
      </c>
      <c r="P25" s="2">
        <f t="shared" si="1"/>
        <v>0.28001174053419431</v>
      </c>
      <c r="Q25" s="1">
        <f t="shared" si="3"/>
        <v>-5.7555507652511251</v>
      </c>
      <c r="W25" s="1" t="s">
        <v>3</v>
      </c>
      <c r="X25" s="1">
        <v>11.110153050226344</v>
      </c>
      <c r="Y25" s="1">
        <v>3.2225727618671138</v>
      </c>
      <c r="Z25" s="1">
        <v>1.3156098209276588</v>
      </c>
      <c r="AA25" s="1">
        <v>7.9164832097020619E-4</v>
      </c>
    </row>
    <row r="26" spans="1:27" x14ac:dyDescent="0.15">
      <c r="A26" s="2" t="s">
        <v>14</v>
      </c>
      <c r="B26" s="1" t="s">
        <v>1</v>
      </c>
      <c r="C26" s="1">
        <v>103</v>
      </c>
      <c r="D26" s="1">
        <f>AVERAGE(C26:C31)</f>
        <v>112</v>
      </c>
      <c r="E26" s="1">
        <f>STDEV(C26:C31)</f>
        <v>37.539312726793497</v>
      </c>
      <c r="F26" s="1">
        <f>E26/SQRT(6)</f>
        <v>15.325360245901782</v>
      </c>
      <c r="H26" s="1">
        <v>1335</v>
      </c>
      <c r="I26" s="1">
        <f>AVERAGE(H26:H31)</f>
        <v>1227.5</v>
      </c>
      <c r="J26" s="1">
        <f>STDEV(H26:H31)</f>
        <v>131.10720803983281</v>
      </c>
      <c r="K26" s="1">
        <f>J26/SQRT(6)</f>
        <v>53.524293549751789</v>
      </c>
      <c r="N26" s="2">
        <f t="shared" si="0"/>
        <v>1232</v>
      </c>
      <c r="O26" s="1">
        <f>AVERAGE(N26:N31)</f>
        <v>1115.5</v>
      </c>
    </row>
    <row r="27" spans="1:27" x14ac:dyDescent="0.15">
      <c r="C27" s="1">
        <v>175</v>
      </c>
      <c r="H27" s="1">
        <v>1257</v>
      </c>
      <c r="N27" s="2">
        <f t="shared" si="0"/>
        <v>1082</v>
      </c>
    </row>
    <row r="28" spans="1:27" x14ac:dyDescent="0.15">
      <c r="C28" s="1">
        <v>120</v>
      </c>
      <c r="H28" s="1">
        <v>1304</v>
      </c>
      <c r="N28" s="2">
        <f t="shared" si="0"/>
        <v>1184</v>
      </c>
    </row>
    <row r="29" spans="1:27" x14ac:dyDescent="0.15">
      <c r="C29" s="1">
        <v>80</v>
      </c>
      <c r="H29" s="1">
        <v>1325</v>
      </c>
      <c r="N29" s="2">
        <f t="shared" si="0"/>
        <v>1245</v>
      </c>
    </row>
    <row r="30" spans="1:27" x14ac:dyDescent="0.15">
      <c r="C30" s="1">
        <v>124</v>
      </c>
      <c r="H30" s="1">
        <v>1142</v>
      </c>
      <c r="N30" s="2">
        <f t="shared" si="0"/>
        <v>1018</v>
      </c>
    </row>
    <row r="31" spans="1:27" x14ac:dyDescent="0.15">
      <c r="C31" s="1">
        <v>70</v>
      </c>
      <c r="H31" s="1">
        <v>1002</v>
      </c>
      <c r="N31" s="2">
        <f t="shared" si="0"/>
        <v>932</v>
      </c>
    </row>
    <row r="32" spans="1:27" x14ac:dyDescent="0.15">
      <c r="B32" s="1" t="s">
        <v>2</v>
      </c>
      <c r="C32" s="1">
        <v>61</v>
      </c>
      <c r="D32" s="1">
        <f>AVERAGE(C32:C37)</f>
        <v>49.833333333333336</v>
      </c>
      <c r="E32" s="1">
        <f>STDEV(C32:C37)</f>
        <v>8.9981479575892056</v>
      </c>
      <c r="F32" s="1">
        <f>E32/SQRT(6)</f>
        <v>3.673478521026694</v>
      </c>
      <c r="H32" s="1">
        <v>422</v>
      </c>
      <c r="I32" s="1">
        <f>AVERAGE(H32:H37)</f>
        <v>454.66666666666669</v>
      </c>
      <c r="J32" s="1">
        <f>STDEV(H32:H37)</f>
        <v>53.656934935445683</v>
      </c>
      <c r="K32" s="1">
        <f>J32/SQRT(6)</f>
        <v>21.905351958926431</v>
      </c>
      <c r="L32" s="1">
        <f>TTEST(H14:H19,H32:H37,2,2)</f>
        <v>0.88685220540891341</v>
      </c>
      <c r="N32" s="2">
        <f t="shared" si="0"/>
        <v>361</v>
      </c>
      <c r="O32" s="1">
        <f>AVERAGE(N32:N37)</f>
        <v>404.83333333333331</v>
      </c>
      <c r="P32" s="2">
        <f>N32/$O$8</f>
        <v>0.31787496331083059</v>
      </c>
      <c r="Q32" s="1">
        <f>100*(P32-$Q$11)/$Q$10</f>
        <v>1.0221465076660967</v>
      </c>
      <c r="R32" s="2">
        <f>AVERAGE(Q32:Q37)</f>
        <v>6.6226575809199346</v>
      </c>
      <c r="S32" s="1">
        <f>STDEV(Q32:Q37)</f>
        <v>6.4075097956005793</v>
      </c>
      <c r="T32" s="1">
        <f>S32/SQRT(6)</f>
        <v>2.6158549201843933</v>
      </c>
      <c r="U32" s="1">
        <f>TTEST(Q14:Q19,Q32:Q37,2,2)</f>
        <v>0.22769534844360753</v>
      </c>
    </row>
    <row r="33" spans="1:21" x14ac:dyDescent="0.15">
      <c r="C33" s="1">
        <v>45</v>
      </c>
      <c r="H33" s="1">
        <v>430</v>
      </c>
      <c r="L33" s="2"/>
      <c r="N33" s="2">
        <f t="shared" si="0"/>
        <v>385</v>
      </c>
      <c r="P33" s="2">
        <f t="shared" ref="P33:P43" si="4">N33/$O$8</f>
        <v>0.33900792486058112</v>
      </c>
      <c r="Q33" s="1">
        <f t="shared" ref="Q33:Q37" si="5">100*(P33-$Q$11)/$Q$10</f>
        <v>4.0885860306643949</v>
      </c>
    </row>
    <row r="34" spans="1:21" x14ac:dyDescent="0.15">
      <c r="C34" s="1">
        <v>42</v>
      </c>
      <c r="H34" s="1">
        <v>412</v>
      </c>
      <c r="L34" s="2"/>
      <c r="N34" s="2">
        <f t="shared" si="0"/>
        <v>370</v>
      </c>
      <c r="P34" s="2">
        <f t="shared" si="4"/>
        <v>0.32579982389198708</v>
      </c>
      <c r="Q34" s="1">
        <f t="shared" si="5"/>
        <v>2.1720613287904649</v>
      </c>
    </row>
    <row r="35" spans="1:21" x14ac:dyDescent="0.15">
      <c r="C35" s="1">
        <v>57</v>
      </c>
      <c r="H35" s="1">
        <v>487</v>
      </c>
      <c r="N35" s="2">
        <f t="shared" si="0"/>
        <v>430</v>
      </c>
      <c r="P35" s="2">
        <f t="shared" si="4"/>
        <v>0.37863222776636335</v>
      </c>
      <c r="Q35" s="1">
        <f t="shared" si="5"/>
        <v>9.8381601362862039</v>
      </c>
    </row>
    <row r="36" spans="1:21" x14ac:dyDescent="0.15">
      <c r="C36" s="1">
        <v>55</v>
      </c>
      <c r="H36" s="1">
        <v>550</v>
      </c>
      <c r="N36" s="2">
        <f t="shared" si="0"/>
        <v>495</v>
      </c>
      <c r="P36" s="2">
        <f t="shared" si="4"/>
        <v>0.43586733196360433</v>
      </c>
      <c r="Q36" s="1">
        <f t="shared" si="5"/>
        <v>18.143100511073257</v>
      </c>
    </row>
    <row r="37" spans="1:21" x14ac:dyDescent="0.15">
      <c r="C37" s="1">
        <v>39</v>
      </c>
      <c r="H37" s="1">
        <v>427</v>
      </c>
      <c r="N37" s="2">
        <f t="shared" si="0"/>
        <v>388</v>
      </c>
      <c r="P37" s="2">
        <f t="shared" si="4"/>
        <v>0.34164954505429995</v>
      </c>
      <c r="Q37" s="1">
        <f t="shared" si="5"/>
        <v>4.4718909710391852</v>
      </c>
    </row>
    <row r="38" spans="1:21" x14ac:dyDescent="0.15">
      <c r="B38" s="1" t="s">
        <v>3</v>
      </c>
      <c r="C38" s="1">
        <v>80</v>
      </c>
      <c r="D38" s="1">
        <f>AVERAGE(C38:C43)</f>
        <v>65.5</v>
      </c>
      <c r="E38" s="1">
        <f>STDEV(C38:C43)</f>
        <v>12.849124483792661</v>
      </c>
      <c r="F38" s="1">
        <f>E38/SQRT(6)</f>
        <v>5.2456331044657203</v>
      </c>
      <c r="H38" s="1">
        <v>452</v>
      </c>
      <c r="I38" s="1">
        <f>AVERAGE(H38:H43)</f>
        <v>416.5</v>
      </c>
      <c r="J38" s="1">
        <f>STDEV(H38:H43)</f>
        <v>35.551371281569438</v>
      </c>
      <c r="K38" s="1">
        <f>J38/SQRT(6)</f>
        <v>14.513786549346799</v>
      </c>
      <c r="L38" s="1">
        <f>TTEST(H20:H25,H38:H43,2,2)</f>
        <v>0.13669356964387755</v>
      </c>
      <c r="N38" s="2">
        <f t="shared" si="0"/>
        <v>372</v>
      </c>
      <c r="O38" s="1">
        <f>AVERAGE(N38:N43)</f>
        <v>351</v>
      </c>
      <c r="P38" s="2">
        <f t="shared" si="4"/>
        <v>0.32756090402113291</v>
      </c>
      <c r="Q38" s="1">
        <f>100*(P38-$R$11)/$R$10</f>
        <v>1.2287130847165328</v>
      </c>
      <c r="R38" s="2">
        <f>AVERAGE(Q38:Q43)</f>
        <v>-1.4873895236042218</v>
      </c>
      <c r="S38" s="1">
        <f>STDEV(Q38:Q43)</f>
        <v>5.0212555017067855</v>
      </c>
      <c r="T38" s="1">
        <f>S38/SQRT(6)</f>
        <v>2.0499189745540622</v>
      </c>
      <c r="U38" s="1">
        <f>TTEST(Q20:Q25,Q38:Q43,2,2)</f>
        <v>0.58477741777917669</v>
      </c>
    </row>
    <row r="39" spans="1:21" x14ac:dyDescent="0.15">
      <c r="C39" s="1">
        <v>60</v>
      </c>
      <c r="H39" s="1">
        <v>450</v>
      </c>
      <c r="N39" s="2">
        <f t="shared" si="0"/>
        <v>390</v>
      </c>
      <c r="P39" s="2">
        <f t="shared" si="4"/>
        <v>0.34341062518344584</v>
      </c>
      <c r="Q39" s="1">
        <f t="shared" ref="Q39:Q43" si="6">100*(P39-$R$11)/$R$10</f>
        <v>3.5568010347057606</v>
      </c>
    </row>
    <row r="40" spans="1:21" x14ac:dyDescent="0.15">
      <c r="C40" s="1">
        <v>53</v>
      </c>
      <c r="H40" s="1">
        <v>396</v>
      </c>
      <c r="N40" s="2">
        <f t="shared" si="0"/>
        <v>343</v>
      </c>
      <c r="P40" s="2">
        <f t="shared" si="4"/>
        <v>0.30202524214851773</v>
      </c>
      <c r="Q40" s="1">
        <f t="shared" si="6"/>
        <v>-2.5220952791549887</v>
      </c>
    </row>
    <row r="41" spans="1:21" x14ac:dyDescent="0.15">
      <c r="C41" s="1">
        <v>83</v>
      </c>
      <c r="H41" s="1">
        <v>380</v>
      </c>
      <c r="N41" s="2">
        <f t="shared" si="0"/>
        <v>297</v>
      </c>
      <c r="P41" s="2">
        <f t="shared" si="4"/>
        <v>0.26152039917816261</v>
      </c>
      <c r="Q41" s="1">
        <f t="shared" si="6"/>
        <v>-8.4716533735718844</v>
      </c>
    </row>
    <row r="42" spans="1:21" x14ac:dyDescent="0.15">
      <c r="C42" s="1">
        <v>55</v>
      </c>
      <c r="H42" s="1">
        <v>443</v>
      </c>
      <c r="N42" s="2">
        <f t="shared" si="0"/>
        <v>388</v>
      </c>
      <c r="P42" s="2">
        <f t="shared" si="4"/>
        <v>0.34164954505429995</v>
      </c>
      <c r="Q42" s="1">
        <f t="shared" si="6"/>
        <v>3.2981245958180678</v>
      </c>
    </row>
    <row r="43" spans="1:21" x14ac:dyDescent="0.15">
      <c r="C43" s="1">
        <v>62</v>
      </c>
      <c r="H43" s="1">
        <v>378</v>
      </c>
      <c r="N43" s="2">
        <f t="shared" si="0"/>
        <v>316</v>
      </c>
      <c r="P43" s="2">
        <f t="shared" si="4"/>
        <v>0.27825066040504842</v>
      </c>
      <c r="Q43" s="1">
        <f t="shared" si="6"/>
        <v>-6.0142272041388187</v>
      </c>
    </row>
    <row r="44" spans="1:21" x14ac:dyDescent="0.15">
      <c r="A44" s="2" t="s">
        <v>15</v>
      </c>
      <c r="B44" s="1" t="s">
        <v>1</v>
      </c>
      <c r="C44" s="1">
        <v>156</v>
      </c>
      <c r="D44" s="1">
        <f>AVERAGE(C44:C49)</f>
        <v>123.83333333333333</v>
      </c>
      <c r="E44" s="1">
        <f>STDEV(C44:C49)</f>
        <v>22.121633453853846</v>
      </c>
      <c r="F44" s="1">
        <f>E44/SQRT(6)</f>
        <v>9.0311190398040342</v>
      </c>
      <c r="H44" s="1">
        <v>1004</v>
      </c>
      <c r="I44" s="1">
        <f>AVERAGE(H44:H49)</f>
        <v>1033.6666666666667</v>
      </c>
      <c r="J44" s="1">
        <f>STDEV(H44:H49)</f>
        <v>81.389598024972855</v>
      </c>
      <c r="K44" s="1">
        <f>J44/SQRT(6)</f>
        <v>33.227164255236175</v>
      </c>
      <c r="N44" s="2">
        <f t="shared" si="0"/>
        <v>848</v>
      </c>
      <c r="O44" s="1">
        <f>AVERAGE(N44:N49)</f>
        <v>909.83333333333337</v>
      </c>
    </row>
    <row r="45" spans="1:21" x14ac:dyDescent="0.15">
      <c r="C45" s="1">
        <v>121</v>
      </c>
      <c r="H45" s="1">
        <v>1111</v>
      </c>
      <c r="N45" s="2">
        <f t="shared" si="0"/>
        <v>990</v>
      </c>
    </row>
    <row r="46" spans="1:21" x14ac:dyDescent="0.15">
      <c r="C46" s="1">
        <v>107</v>
      </c>
      <c r="H46" s="1">
        <v>1142</v>
      </c>
      <c r="N46" s="2">
        <f t="shared" si="0"/>
        <v>1035</v>
      </c>
    </row>
    <row r="47" spans="1:21" x14ac:dyDescent="0.15">
      <c r="C47" s="1">
        <v>93</v>
      </c>
      <c r="H47" s="1">
        <v>1036</v>
      </c>
      <c r="N47" s="2">
        <f t="shared" si="0"/>
        <v>943</v>
      </c>
    </row>
    <row r="48" spans="1:21" x14ac:dyDescent="0.15">
      <c r="C48" s="1">
        <v>132</v>
      </c>
      <c r="H48" s="1">
        <v>986</v>
      </c>
      <c r="N48" s="2">
        <f t="shared" si="0"/>
        <v>854</v>
      </c>
    </row>
    <row r="49" spans="2:21" x14ac:dyDescent="0.15">
      <c r="C49" s="1">
        <v>134</v>
      </c>
      <c r="H49" s="1">
        <v>923</v>
      </c>
      <c r="N49" s="2">
        <f t="shared" si="0"/>
        <v>789</v>
      </c>
    </row>
    <row r="50" spans="2:21" x14ac:dyDescent="0.15">
      <c r="B50" s="1" t="s">
        <v>2</v>
      </c>
      <c r="C50" s="1">
        <v>133</v>
      </c>
      <c r="D50" s="1">
        <f>AVERAGE(C50:C55)</f>
        <v>125.16666666666667</v>
      </c>
      <c r="E50" s="1">
        <f>STDEV(C50:C55)</f>
        <v>20.730814423622284</v>
      </c>
      <c r="F50" s="1">
        <f>E50/SQRT(6)</f>
        <v>8.4633195483673926</v>
      </c>
      <c r="H50" s="1">
        <v>541</v>
      </c>
      <c r="I50" s="1">
        <f>AVERAGE(H50:H55)</f>
        <v>557</v>
      </c>
      <c r="J50" s="1">
        <f>STDEV(H50:H55)</f>
        <v>47.619323808722861</v>
      </c>
      <c r="K50" s="1">
        <f>J50/SQRT(6)</f>
        <v>19.44050753795624</v>
      </c>
      <c r="L50" s="1">
        <f>TTEST(H14:H19,H50:H55,2,2)</f>
        <v>2.5654917660167618E-3</v>
      </c>
      <c r="N50" s="2">
        <f t="shared" si="0"/>
        <v>408</v>
      </c>
      <c r="O50" s="1">
        <f>AVERAGE(N50:N55)</f>
        <v>431.83333333333331</v>
      </c>
      <c r="P50" s="2">
        <f>N50/$O$8</f>
        <v>0.35926034634575871</v>
      </c>
      <c r="Q50" s="1">
        <f>100*(P50-$Q$11)/$Q$10</f>
        <v>7.0272572402044302</v>
      </c>
      <c r="R50" s="2">
        <f>AVERAGE(Q50:Q55)</f>
        <v>10.072402044293016</v>
      </c>
      <c r="S50" s="1">
        <f>STDEV(Q50:Q55)</f>
        <v>8.1553491273255396</v>
      </c>
      <c r="T50" s="1">
        <f>S50/SQRT(6)</f>
        <v>3.3294073393666088</v>
      </c>
      <c r="U50" s="1">
        <f>TTEST(Q14:Q19,Q50:Q55,2,2)</f>
        <v>9.9582816321413262E-2</v>
      </c>
    </row>
    <row r="51" spans="2:21" x14ac:dyDescent="0.15">
      <c r="C51" s="1">
        <v>154</v>
      </c>
      <c r="H51" s="1">
        <v>555</v>
      </c>
      <c r="L51" s="2"/>
      <c r="N51" s="2">
        <f t="shared" si="0"/>
        <v>401</v>
      </c>
      <c r="P51" s="2">
        <f t="shared" ref="P51:P60" si="7">N51/$O$8</f>
        <v>0.35309656589374816</v>
      </c>
      <c r="Q51" s="1">
        <f t="shared" ref="Q51:Q55" si="8">100*(P51-$Q$11)/$Q$10</f>
        <v>6.1328790459965967</v>
      </c>
    </row>
    <row r="52" spans="2:21" x14ac:dyDescent="0.15">
      <c r="C52" s="1">
        <v>94</v>
      </c>
      <c r="H52" s="1">
        <v>644</v>
      </c>
      <c r="L52" s="2"/>
      <c r="N52" s="2">
        <f t="shared" si="0"/>
        <v>550</v>
      </c>
      <c r="P52" s="2">
        <f t="shared" si="7"/>
        <v>0.48429703551511588</v>
      </c>
      <c r="Q52" s="1">
        <f t="shared" si="8"/>
        <v>25.170357751277681</v>
      </c>
    </row>
    <row r="53" spans="2:21" x14ac:dyDescent="0.15">
      <c r="C53" s="1">
        <v>132</v>
      </c>
      <c r="H53" s="1">
        <v>523</v>
      </c>
      <c r="N53" s="2">
        <f t="shared" si="0"/>
        <v>391</v>
      </c>
      <c r="P53" s="2">
        <f t="shared" si="7"/>
        <v>0.34429116524801878</v>
      </c>
      <c r="Q53" s="1">
        <f t="shared" si="8"/>
        <v>4.8551959114139738</v>
      </c>
    </row>
    <row r="54" spans="2:21" x14ac:dyDescent="0.15">
      <c r="C54" s="1">
        <v>128</v>
      </c>
      <c r="H54" s="1">
        <v>510</v>
      </c>
      <c r="N54" s="2">
        <f t="shared" si="0"/>
        <v>382</v>
      </c>
      <c r="P54" s="2">
        <f t="shared" si="7"/>
        <v>0.33636630466686229</v>
      </c>
      <c r="Q54" s="1">
        <f t="shared" si="8"/>
        <v>3.7052810902896063</v>
      </c>
    </row>
    <row r="55" spans="2:21" x14ac:dyDescent="0.15">
      <c r="C55" s="1">
        <v>110</v>
      </c>
      <c r="H55" s="1">
        <v>569</v>
      </c>
      <c r="N55" s="2">
        <f t="shared" si="0"/>
        <v>459</v>
      </c>
      <c r="P55" s="2">
        <f t="shared" si="7"/>
        <v>0.40416788963897854</v>
      </c>
      <c r="Q55" s="1">
        <f t="shared" si="8"/>
        <v>13.543441226575808</v>
      </c>
    </row>
    <row r="56" spans="2:21" x14ac:dyDescent="0.15">
      <c r="B56" s="1" t="s">
        <v>3</v>
      </c>
      <c r="C56" s="1">
        <v>56</v>
      </c>
      <c r="D56" s="1">
        <f>AVERAGE(C56:C61)</f>
        <v>69.5</v>
      </c>
      <c r="E56" s="1">
        <f>STDEV(C56:C61)</f>
        <v>23.653752345029741</v>
      </c>
      <c r="F56" s="1">
        <f>E56/SQRT(6)</f>
        <v>9.6566039579139833</v>
      </c>
      <c r="H56" s="1">
        <v>520</v>
      </c>
      <c r="I56" s="1">
        <f>AVERAGE(H56:H60)</f>
        <v>518</v>
      </c>
      <c r="J56" s="1">
        <f>STDEV(H56:H60)</f>
        <v>13.838352503098047</v>
      </c>
      <c r="K56" s="1">
        <f>J56/SQRT(6)</f>
        <v>5.6494837522260983</v>
      </c>
      <c r="L56" s="1">
        <f>TTEST(H20:H25,H56:H60,2,2)</f>
        <v>2.5735932420604532E-3</v>
      </c>
      <c r="N56" s="2">
        <f t="shared" si="0"/>
        <v>464</v>
      </c>
      <c r="O56" s="1">
        <f>AVERAGE(N56:N61)</f>
        <v>448.4</v>
      </c>
      <c r="P56" s="2">
        <f t="shared" si="7"/>
        <v>0.40857058996184326</v>
      </c>
      <c r="Q56" s="1">
        <f>100*(P56-$R$11)/$R$10</f>
        <v>13.12782927355034</v>
      </c>
      <c r="R56" s="2">
        <f>AVERAGE(Q56:Q61)</f>
        <v>11.110153050226344</v>
      </c>
      <c r="S56" s="1">
        <f>STDEV(Q56:Q61)</f>
        <v>3.2225727618671138</v>
      </c>
      <c r="T56" s="1">
        <f>S56/SQRT(6)</f>
        <v>1.3156098209276588</v>
      </c>
      <c r="U56" s="1">
        <f>TTEST(Q20:Q25,Q56:Q61,2,2)</f>
        <v>7.9164832097020619E-4</v>
      </c>
    </row>
    <row r="57" spans="2:21" x14ac:dyDescent="0.15">
      <c r="C57" s="1">
        <v>80</v>
      </c>
      <c r="H57" s="1">
        <v>513</v>
      </c>
      <c r="N57" s="2">
        <f t="shared" si="0"/>
        <v>433</v>
      </c>
      <c r="P57" s="2">
        <f t="shared" si="7"/>
        <v>0.38127384796008218</v>
      </c>
      <c r="Q57" s="1">
        <f t="shared" ref="Q57:Q60" si="9">100*(P57-$R$11)/$R$10</f>
        <v>9.1183444707911239</v>
      </c>
    </row>
    <row r="58" spans="2:21" x14ac:dyDescent="0.15">
      <c r="C58" s="1">
        <v>111</v>
      </c>
      <c r="H58" s="1">
        <v>532</v>
      </c>
      <c r="N58" s="2">
        <f t="shared" si="0"/>
        <v>421</v>
      </c>
      <c r="P58" s="2">
        <f t="shared" si="7"/>
        <v>0.37070736718520692</v>
      </c>
      <c r="Q58" s="1">
        <f t="shared" si="9"/>
        <v>7.5662858374649753</v>
      </c>
    </row>
    <row r="59" spans="2:21" x14ac:dyDescent="0.15">
      <c r="C59" s="1">
        <v>45</v>
      </c>
      <c r="H59" s="1">
        <v>528</v>
      </c>
      <c r="N59" s="2">
        <f t="shared" si="0"/>
        <v>483</v>
      </c>
      <c r="P59" s="2">
        <f t="shared" si="7"/>
        <v>0.42530085118872907</v>
      </c>
      <c r="Q59" s="1">
        <f t="shared" si="9"/>
        <v>15.585255442983403</v>
      </c>
    </row>
    <row r="60" spans="2:21" x14ac:dyDescent="0.15">
      <c r="C60" s="1">
        <v>56</v>
      </c>
      <c r="H60" s="1">
        <v>497</v>
      </c>
      <c r="N60" s="2">
        <f t="shared" si="0"/>
        <v>441</v>
      </c>
      <c r="P60" s="2">
        <f t="shared" si="7"/>
        <v>0.38831816847666567</v>
      </c>
      <c r="Q60" s="1">
        <f t="shared" si="9"/>
        <v>10.153050226341886</v>
      </c>
    </row>
    <row r="61" spans="2:21" x14ac:dyDescent="0.15">
      <c r="C61" s="1">
        <v>69</v>
      </c>
      <c r="H61" s="5">
        <v>80</v>
      </c>
      <c r="P6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2B, 2C</vt:lpstr>
      <vt:lpstr>2D, 2E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2017-08-02T21:19:48Z</dcterms:created>
  <dcterms:modified xsi:type="dcterms:W3CDTF">2017-10-24T21:54:38Z</dcterms:modified>
</cp:coreProperties>
</file>