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kangs/Desktop/CLASS/"/>
    </mc:Choice>
  </mc:AlternateContent>
  <bookViews>
    <workbookView xWindow="1040" yWindow="660" windowWidth="27760" windowHeight="15240" tabRatio="500" activeTab="1"/>
  </bookViews>
  <sheets>
    <sheet name="C, D" sheetId="3" r:id="rId1"/>
    <sheet name="E, F" sheetId="4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4" i="4" l="1"/>
  <c r="K48" i="4"/>
  <c r="K42" i="4"/>
  <c r="K36" i="4"/>
  <c r="K30" i="4"/>
  <c r="K24" i="4"/>
  <c r="K18" i="4"/>
  <c r="K12" i="4"/>
  <c r="K6" i="4"/>
  <c r="F54" i="4"/>
  <c r="F48" i="4"/>
  <c r="F42" i="4"/>
  <c r="F36" i="4"/>
  <c r="F30" i="4"/>
  <c r="F24" i="4"/>
  <c r="F18" i="4"/>
  <c r="F12" i="4"/>
  <c r="F6" i="4"/>
  <c r="O59" i="4"/>
  <c r="O58" i="4"/>
  <c r="O57" i="4"/>
  <c r="O56" i="4"/>
  <c r="O55" i="4"/>
  <c r="O54" i="4"/>
  <c r="O53" i="4"/>
  <c r="O52" i="4"/>
  <c r="O51" i="4"/>
  <c r="O50" i="4"/>
  <c r="O49" i="4"/>
  <c r="O48" i="4"/>
  <c r="O6" i="4"/>
  <c r="O7" i="4"/>
  <c r="O8" i="4"/>
  <c r="O9" i="4"/>
  <c r="O10" i="4"/>
  <c r="O11" i="4"/>
  <c r="P6" i="4"/>
  <c r="Q59" i="4"/>
  <c r="O18" i="4"/>
  <c r="Q18" i="4"/>
  <c r="O19" i="4"/>
  <c r="Q19" i="4"/>
  <c r="O20" i="4"/>
  <c r="Q20" i="4"/>
  <c r="O21" i="4"/>
  <c r="Q21" i="4"/>
  <c r="O22" i="4"/>
  <c r="Q22" i="4"/>
  <c r="O23" i="4"/>
  <c r="Q23" i="4"/>
  <c r="S9" i="4"/>
  <c r="S8" i="4"/>
  <c r="R59" i="4"/>
  <c r="Q58" i="4"/>
  <c r="R58" i="4"/>
  <c r="Q57" i="4"/>
  <c r="R57" i="4"/>
  <c r="Q56" i="4"/>
  <c r="R56" i="4"/>
  <c r="Q55" i="4"/>
  <c r="R55" i="4"/>
  <c r="Q54" i="4"/>
  <c r="R54" i="4"/>
  <c r="T54" i="4"/>
  <c r="U54" i="4"/>
  <c r="S54" i="4"/>
  <c r="P54" i="4"/>
  <c r="Q53" i="4"/>
  <c r="O12" i="4"/>
  <c r="Q12" i="4"/>
  <c r="O13" i="4"/>
  <c r="Q13" i="4"/>
  <c r="O14" i="4"/>
  <c r="Q14" i="4"/>
  <c r="O15" i="4"/>
  <c r="Q15" i="4"/>
  <c r="O16" i="4"/>
  <c r="Q16" i="4"/>
  <c r="O17" i="4"/>
  <c r="Q17" i="4"/>
  <c r="R9" i="4"/>
  <c r="R8" i="4"/>
  <c r="R53" i="4"/>
  <c r="Q52" i="4"/>
  <c r="R52" i="4"/>
  <c r="Q51" i="4"/>
  <c r="R51" i="4"/>
  <c r="Q50" i="4"/>
  <c r="R50" i="4"/>
  <c r="Q49" i="4"/>
  <c r="R49" i="4"/>
  <c r="Q48" i="4"/>
  <c r="R48" i="4"/>
  <c r="T48" i="4"/>
  <c r="U48" i="4"/>
  <c r="S48" i="4"/>
  <c r="P48" i="4"/>
  <c r="O47" i="4"/>
  <c r="O46" i="4"/>
  <c r="O45" i="4"/>
  <c r="O44" i="4"/>
  <c r="O43" i="4"/>
  <c r="O42" i="4"/>
  <c r="P42" i="4"/>
  <c r="O41" i="4"/>
  <c r="Q41" i="4"/>
  <c r="R41" i="4"/>
  <c r="O40" i="4"/>
  <c r="Q40" i="4"/>
  <c r="R40" i="4"/>
  <c r="O39" i="4"/>
  <c r="Q39" i="4"/>
  <c r="R39" i="4"/>
  <c r="O38" i="4"/>
  <c r="Q38" i="4"/>
  <c r="R38" i="4"/>
  <c r="O37" i="4"/>
  <c r="Q37" i="4"/>
  <c r="R37" i="4"/>
  <c r="O36" i="4"/>
  <c r="Q36" i="4"/>
  <c r="R36" i="4"/>
  <c r="T36" i="4"/>
  <c r="U36" i="4"/>
  <c r="S36" i="4"/>
  <c r="P36" i="4"/>
  <c r="O35" i="4"/>
  <c r="Q35" i="4"/>
  <c r="R35" i="4"/>
  <c r="O34" i="4"/>
  <c r="Q34" i="4"/>
  <c r="R34" i="4"/>
  <c r="O33" i="4"/>
  <c r="Q33" i="4"/>
  <c r="R33" i="4"/>
  <c r="O32" i="4"/>
  <c r="Q32" i="4"/>
  <c r="R32" i="4"/>
  <c r="O31" i="4"/>
  <c r="Q31" i="4"/>
  <c r="R31" i="4"/>
  <c r="O30" i="4"/>
  <c r="Q30" i="4"/>
  <c r="R30" i="4"/>
  <c r="T30" i="4"/>
  <c r="U30" i="4"/>
  <c r="S30" i="4"/>
  <c r="P30" i="4"/>
  <c r="O29" i="4"/>
  <c r="O28" i="4"/>
  <c r="O27" i="4"/>
  <c r="O26" i="4"/>
  <c r="O25" i="4"/>
  <c r="O24" i="4"/>
  <c r="P24" i="4"/>
  <c r="R23" i="4"/>
  <c r="R22" i="4"/>
  <c r="R21" i="4"/>
  <c r="R20" i="4"/>
  <c r="R19" i="4"/>
  <c r="R18" i="4"/>
  <c r="T18" i="4"/>
  <c r="U18" i="4"/>
  <c r="S18" i="4"/>
  <c r="P18" i="4"/>
  <c r="R17" i="4"/>
  <c r="R16" i="4"/>
  <c r="R15" i="4"/>
  <c r="R14" i="4"/>
  <c r="R13" i="4"/>
  <c r="R12" i="4"/>
  <c r="T12" i="4"/>
  <c r="U12" i="4"/>
  <c r="S12" i="4"/>
  <c r="P12" i="4"/>
  <c r="L54" i="4"/>
  <c r="J54" i="4"/>
  <c r="I54" i="4"/>
  <c r="L48" i="4"/>
  <c r="J48" i="4"/>
  <c r="I48" i="4"/>
  <c r="J42" i="4"/>
  <c r="I42" i="4"/>
  <c r="L36" i="4"/>
  <c r="J36" i="4"/>
  <c r="I36" i="4"/>
  <c r="L30" i="4"/>
  <c r="J30" i="4"/>
  <c r="I30" i="4"/>
  <c r="J24" i="4"/>
  <c r="I24" i="4"/>
  <c r="J18" i="4"/>
  <c r="I18" i="4"/>
  <c r="J12" i="4"/>
  <c r="I12" i="4"/>
  <c r="J6" i="4"/>
  <c r="I6" i="4"/>
  <c r="E54" i="4"/>
  <c r="D54" i="4"/>
  <c r="E48" i="4"/>
  <c r="D48" i="4"/>
  <c r="E42" i="4"/>
  <c r="D42" i="4"/>
  <c r="E36" i="4"/>
  <c r="D36" i="4"/>
  <c r="E30" i="4"/>
  <c r="D30" i="4"/>
  <c r="E24" i="4"/>
  <c r="D24" i="4"/>
  <c r="E18" i="4"/>
  <c r="D18" i="4"/>
  <c r="E12" i="4"/>
  <c r="D12" i="4"/>
  <c r="E6" i="4"/>
  <c r="D6" i="4"/>
  <c r="Q59" i="3"/>
  <c r="R59" i="3"/>
  <c r="Q58" i="3"/>
  <c r="R58" i="3"/>
  <c r="Q57" i="3"/>
  <c r="R57" i="3"/>
  <c r="Q56" i="3"/>
  <c r="R56" i="3"/>
  <c r="Q55" i="3"/>
  <c r="R55" i="3"/>
  <c r="Q54" i="3"/>
  <c r="R54" i="3"/>
  <c r="Q53" i="3"/>
  <c r="O13" i="3"/>
  <c r="Q13" i="3"/>
  <c r="O15" i="3"/>
  <c r="Q15" i="3"/>
  <c r="O14" i="3"/>
  <c r="Q14" i="3"/>
  <c r="R9" i="3"/>
  <c r="R8" i="3"/>
  <c r="R53" i="3"/>
  <c r="Q52" i="3"/>
  <c r="R52" i="3"/>
  <c r="Q51" i="3"/>
  <c r="R51" i="3"/>
  <c r="Q50" i="3"/>
  <c r="R50" i="3"/>
  <c r="Q49" i="3"/>
  <c r="R49" i="3"/>
  <c r="Q48" i="3"/>
  <c r="R48" i="3"/>
  <c r="Q41" i="3"/>
  <c r="R41" i="3"/>
  <c r="Q40" i="3"/>
  <c r="R40" i="3"/>
  <c r="Q39" i="3"/>
  <c r="R39" i="3"/>
  <c r="Q38" i="3"/>
  <c r="R38" i="3"/>
  <c r="Q37" i="3"/>
  <c r="R37" i="3"/>
  <c r="Q36" i="3"/>
  <c r="R36" i="3"/>
  <c r="Q35" i="3"/>
  <c r="R35" i="3"/>
  <c r="Q34" i="3"/>
  <c r="R34" i="3"/>
  <c r="Q33" i="3"/>
  <c r="R33" i="3"/>
  <c r="Q32" i="3"/>
  <c r="R32" i="3"/>
  <c r="Q31" i="3"/>
  <c r="R31" i="3"/>
  <c r="Q30" i="3"/>
  <c r="R30" i="3"/>
  <c r="R19" i="3"/>
  <c r="R20" i="3"/>
  <c r="R21" i="3"/>
  <c r="R22" i="3"/>
  <c r="R23" i="3"/>
  <c r="R18" i="3"/>
  <c r="R13" i="3"/>
  <c r="R14" i="3"/>
  <c r="R15" i="3"/>
  <c r="R16" i="3"/>
  <c r="R17" i="3"/>
  <c r="R12" i="3"/>
  <c r="P54" i="3"/>
  <c r="J54" i="3"/>
  <c r="I54" i="3"/>
  <c r="O59" i="3"/>
  <c r="Q16" i="3"/>
  <c r="Q17" i="3"/>
  <c r="Q18" i="3"/>
  <c r="Q19" i="3"/>
  <c r="Q20" i="3"/>
  <c r="Q21" i="3"/>
  <c r="Q22" i="3"/>
  <c r="Q23" i="3"/>
  <c r="Q12" i="3"/>
  <c r="T54" i="3"/>
  <c r="U54" i="3"/>
  <c r="S54" i="3"/>
  <c r="T48" i="3"/>
  <c r="U48" i="3"/>
  <c r="S48" i="3"/>
  <c r="T36" i="3"/>
  <c r="U36" i="3"/>
  <c r="S36" i="3"/>
  <c r="T30" i="3"/>
  <c r="U30" i="3"/>
  <c r="S30" i="3"/>
  <c r="T18" i="3"/>
  <c r="U18" i="3"/>
  <c r="S18" i="3"/>
  <c r="T12" i="3"/>
  <c r="U12" i="3"/>
  <c r="S12" i="3"/>
  <c r="S9" i="3"/>
  <c r="S8" i="3"/>
  <c r="P48" i="3"/>
  <c r="P42" i="3"/>
  <c r="P36" i="3"/>
  <c r="P30" i="3"/>
  <c r="P24" i="3"/>
  <c r="P18" i="3"/>
  <c r="P12" i="3"/>
  <c r="P6" i="3"/>
  <c r="O7" i="3"/>
  <c r="O8" i="3"/>
  <c r="O9" i="3"/>
  <c r="O10" i="3"/>
  <c r="O11" i="3"/>
  <c r="O12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6" i="3"/>
  <c r="L54" i="3"/>
  <c r="L48" i="3"/>
  <c r="L36" i="3"/>
  <c r="L30" i="3"/>
  <c r="J18" i="3"/>
  <c r="K18" i="3"/>
  <c r="I18" i="3"/>
  <c r="E18" i="3"/>
  <c r="F18" i="3"/>
  <c r="D18" i="3"/>
  <c r="J12" i="3"/>
  <c r="K12" i="3"/>
  <c r="I12" i="3"/>
  <c r="K54" i="3"/>
  <c r="J48" i="3"/>
  <c r="K48" i="3"/>
  <c r="I48" i="3"/>
  <c r="J42" i="3"/>
  <c r="K42" i="3"/>
  <c r="I42" i="3"/>
  <c r="J36" i="3"/>
  <c r="K36" i="3"/>
  <c r="I36" i="3"/>
  <c r="J30" i="3"/>
  <c r="K30" i="3"/>
  <c r="I30" i="3"/>
  <c r="J24" i="3"/>
  <c r="K24" i="3"/>
  <c r="I24" i="3"/>
  <c r="J6" i="3"/>
  <c r="K6" i="3"/>
  <c r="I6" i="3"/>
  <c r="E54" i="3"/>
  <c r="F54" i="3"/>
  <c r="D54" i="3"/>
  <c r="E48" i="3"/>
  <c r="F48" i="3"/>
  <c r="D48" i="3"/>
  <c r="E42" i="3"/>
  <c r="F42" i="3"/>
  <c r="D42" i="3"/>
  <c r="E36" i="3"/>
  <c r="F36" i="3"/>
  <c r="D36" i="3"/>
  <c r="E30" i="3"/>
  <c r="F30" i="3"/>
  <c r="D30" i="3"/>
  <c r="E24" i="3"/>
  <c r="F24" i="3"/>
  <c r="D24" i="3"/>
  <c r="E12" i="3"/>
  <c r="F12" i="3"/>
  <c r="D12" i="3"/>
  <c r="E6" i="3"/>
  <c r="F6" i="3"/>
  <c r="D6" i="3"/>
  <c r="V30" i="3"/>
  <c r="V36" i="3"/>
  <c r="V48" i="3"/>
  <c r="V54" i="3"/>
  <c r="V30" i="4"/>
  <c r="V36" i="4"/>
  <c r="V48" i="4"/>
  <c r="V54" i="4"/>
</calcChain>
</file>

<file path=xl/sharedStrings.xml><?xml version="1.0" encoding="utf-8"?>
<sst xmlns="http://schemas.openxmlformats.org/spreadsheetml/2006/main" count="124" uniqueCount="16">
  <si>
    <t>Cont</t>
  </si>
  <si>
    <t>Dex</t>
  </si>
  <si>
    <t>TNF</t>
  </si>
  <si>
    <t>Basal</t>
  </si>
  <si>
    <t>AVG</t>
  </si>
  <si>
    <t>STD</t>
  </si>
  <si>
    <t>SEM</t>
  </si>
  <si>
    <t>p-value</t>
  </si>
  <si>
    <t>Delta</t>
  </si>
  <si>
    <t>Delta AVG</t>
  </si>
  <si>
    <t>P-value</t>
  </si>
  <si>
    <t>(-)</t>
  </si>
  <si>
    <t>10uM</t>
  </si>
  <si>
    <t>25uM</t>
  </si>
  <si>
    <t>TF-3</t>
  </si>
  <si>
    <t>ECCG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</si>
</sst>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L59"/>
  <sheetViews>
    <sheetView topLeftCell="T1" workbookViewId="0">
      <selection activeCell="X26" sqref="X26"/>
    </sheetView>
  </sheetViews>
  <sheetFormatPr baseColWidth="10" defaultRowHeight="14" x14ac:dyDescent="0.15"/>
  <cols>
    <col min="1" max="2" width="10.83203125" style="1"/>
    <col min="3" max="6" width="11.1640625" style="1" bestFit="1" customWidth="1"/>
    <col min="7" max="7" width="10.83203125" style="1"/>
    <col min="8" max="11" width="11.1640625" style="1" bestFit="1" customWidth="1"/>
    <col min="12" max="12" width="12.33203125" style="1" bestFit="1" customWidth="1"/>
    <col min="13" max="14" width="10.83203125" style="1"/>
    <col min="15" max="18" width="11.1640625" style="1" bestFit="1" customWidth="1"/>
    <col min="19" max="19" width="13" style="1" bestFit="1" customWidth="1"/>
    <col min="20" max="21" width="11.1640625" style="1" bestFit="1" customWidth="1"/>
    <col min="22" max="22" width="12.33203125" style="1" bestFit="1" customWidth="1"/>
    <col min="23" max="24" width="10.83203125" style="1"/>
    <col min="25" max="30" width="11.1640625" style="1" bestFit="1" customWidth="1"/>
    <col min="31" max="31" width="12.33203125" style="1" bestFit="1" customWidth="1"/>
    <col min="32" max="33" width="10.83203125" style="1"/>
    <col min="34" max="34" width="12.83203125" style="1" bestFit="1" customWidth="1"/>
    <col min="35" max="36" width="11.1640625" style="1" bestFit="1" customWidth="1"/>
    <col min="37" max="37" width="12.33203125" style="1" bestFit="1" customWidth="1"/>
    <col min="38" max="16384" width="10.83203125" style="1"/>
  </cols>
  <sheetData>
    <row r="3" spans="1:38" x14ac:dyDescent="0.15">
      <c r="A3" s="3" t="s">
        <v>14</v>
      </c>
      <c r="Y3" s="1" t="s">
        <v>4</v>
      </c>
      <c r="Z3" s="1" t="s">
        <v>5</v>
      </c>
      <c r="AA3" s="1" t="s">
        <v>6</v>
      </c>
      <c r="AB3" s="1" t="s">
        <v>4</v>
      </c>
      <c r="AC3" s="1" t="s">
        <v>5</v>
      </c>
      <c r="AD3" s="1" t="s">
        <v>6</v>
      </c>
      <c r="AE3" s="1" t="s">
        <v>7</v>
      </c>
      <c r="AI3" s="1" t="s">
        <v>4</v>
      </c>
      <c r="AJ3" s="1" t="s">
        <v>5</v>
      </c>
      <c r="AK3" s="1" t="s">
        <v>6</v>
      </c>
      <c r="AL3" s="1" t="s">
        <v>7</v>
      </c>
    </row>
    <row r="4" spans="1:38" x14ac:dyDescent="0.15">
      <c r="D4" s="1" t="s">
        <v>3</v>
      </c>
      <c r="I4" s="1" t="s">
        <v>3</v>
      </c>
      <c r="Q4" s="2"/>
      <c r="R4" s="2"/>
      <c r="S4" s="2"/>
      <c r="W4" s="1" t="s">
        <v>11</v>
      </c>
      <c r="X4" s="1" t="s">
        <v>0</v>
      </c>
      <c r="Y4" s="1">
        <v>221.33333333333334</v>
      </c>
      <c r="Z4" s="1">
        <v>61.389467066156087</v>
      </c>
      <c r="AA4" s="1">
        <v>43.408908455907195</v>
      </c>
      <c r="AB4" s="1">
        <v>2028.6666666666667</v>
      </c>
      <c r="AC4" s="1">
        <v>169.04516161862389</v>
      </c>
      <c r="AD4" s="1">
        <v>119.53298010730484</v>
      </c>
      <c r="AG4" s="1" t="s">
        <v>11</v>
      </c>
      <c r="AH4" s="1" t="s">
        <v>1</v>
      </c>
      <c r="AI4" s="1">
        <v>-1.1694349192718315E-14</v>
      </c>
      <c r="AJ4" s="1">
        <v>17.516831950299231</v>
      </c>
      <c r="AK4" s="1">
        <v>7.151216698052437</v>
      </c>
    </row>
    <row r="5" spans="1:38" x14ac:dyDescent="0.15">
      <c r="D5" s="1" t="s">
        <v>4</v>
      </c>
      <c r="E5" s="1" t="s">
        <v>5</v>
      </c>
      <c r="F5" s="1" t="s">
        <v>6</v>
      </c>
      <c r="I5" s="1" t="s">
        <v>4</v>
      </c>
      <c r="J5" s="1" t="s">
        <v>5</v>
      </c>
      <c r="K5" s="1" t="s">
        <v>6</v>
      </c>
      <c r="L5" s="1" t="s">
        <v>7</v>
      </c>
      <c r="O5" s="2" t="s">
        <v>8</v>
      </c>
      <c r="P5" s="2" t="s">
        <v>9</v>
      </c>
      <c r="Q5" s="2"/>
      <c r="R5" s="2"/>
      <c r="S5" s="2"/>
      <c r="X5" s="1" t="s">
        <v>1</v>
      </c>
      <c r="Y5" s="1">
        <v>143</v>
      </c>
      <c r="Z5" s="1">
        <v>26.1686835740738</v>
      </c>
      <c r="AA5" s="1">
        <v>18.504053609952603</v>
      </c>
      <c r="AB5" s="1">
        <v>880.5</v>
      </c>
      <c r="AC5" s="1">
        <v>172.12175922875062</v>
      </c>
      <c r="AD5" s="1">
        <v>121.70846314040777</v>
      </c>
      <c r="AH5" s="1" t="s">
        <v>2</v>
      </c>
      <c r="AI5" s="1">
        <v>3.5527136788005009E-15</v>
      </c>
      <c r="AJ5" s="1">
        <v>11.079331150650424</v>
      </c>
      <c r="AK5" s="1">
        <v>4.5231180017360604</v>
      </c>
    </row>
    <row r="6" spans="1:38" x14ac:dyDescent="0.15">
      <c r="A6" s="1" t="s">
        <v>11</v>
      </c>
      <c r="B6" s="1" t="s">
        <v>0</v>
      </c>
      <c r="C6" s="1">
        <v>254</v>
      </c>
      <c r="D6" s="1">
        <f>AVERAGE(C6:C11)</f>
        <v>221.33333333333334</v>
      </c>
      <c r="E6" s="1">
        <f>STDEV(C6:C11)</f>
        <v>61.389467066156087</v>
      </c>
      <c r="F6" s="1">
        <f>E6/2^0.5</f>
        <v>43.408908455907195</v>
      </c>
      <c r="H6" s="1">
        <v>2275</v>
      </c>
      <c r="I6" s="1">
        <f>AVERAGE(H6:H11)</f>
        <v>2028.6666666666667</v>
      </c>
      <c r="J6" s="1">
        <f>STDEV(H6:H11)</f>
        <v>169.04516161862389</v>
      </c>
      <c r="K6" s="1">
        <f>J6/2^0.5</f>
        <v>119.53298010730484</v>
      </c>
      <c r="O6" s="2">
        <f>H6-C6</f>
        <v>2021</v>
      </c>
      <c r="P6" s="1">
        <f>AVERAGE(O6:O11)</f>
        <v>1807.3333333333333</v>
      </c>
      <c r="Q6" s="2"/>
      <c r="R6" s="2"/>
      <c r="S6" s="2"/>
      <c r="X6" s="1" t="s">
        <v>2</v>
      </c>
      <c r="Y6" s="1">
        <v>234.5</v>
      </c>
      <c r="Z6" s="1">
        <v>61.808575456808583</v>
      </c>
      <c r="AA6" s="1">
        <v>43.705262840989754</v>
      </c>
      <c r="AB6" s="1">
        <v>920.83333333333337</v>
      </c>
      <c r="AC6" s="1">
        <v>71.580490824432516</v>
      </c>
      <c r="AD6" s="1">
        <v>50.615050462617674</v>
      </c>
      <c r="AG6" s="1" t="s">
        <v>12</v>
      </c>
      <c r="AH6" s="1" t="s">
        <v>1</v>
      </c>
      <c r="AI6" s="1">
        <v>18.41408319052811</v>
      </c>
      <c r="AJ6" s="1">
        <v>17.575490446487724</v>
      </c>
      <c r="AK6" s="1">
        <v>7.1751639288425704</v>
      </c>
      <c r="AL6" s="1">
        <v>9.9144657304572933E-2</v>
      </c>
    </row>
    <row r="7" spans="1:38" x14ac:dyDescent="0.15">
      <c r="C7" s="1">
        <v>188</v>
      </c>
      <c r="H7" s="1">
        <v>1865</v>
      </c>
      <c r="O7" s="2">
        <f t="shared" ref="O7:O59" si="0">H7-C7</f>
        <v>1677</v>
      </c>
      <c r="Q7" s="2"/>
      <c r="R7" s="2" t="s">
        <v>1</v>
      </c>
      <c r="S7" s="2" t="s">
        <v>2</v>
      </c>
      <c r="W7" s="1" t="s">
        <v>12</v>
      </c>
      <c r="X7" s="1" t="s">
        <v>0</v>
      </c>
      <c r="Y7" s="1">
        <v>163.33333333333334</v>
      </c>
      <c r="Z7" s="1">
        <v>81.101582393111599</v>
      </c>
      <c r="AA7" s="1">
        <v>57.347478875128715</v>
      </c>
      <c r="AB7" s="1">
        <v>2178.3333333333335</v>
      </c>
      <c r="AC7" s="1">
        <v>217.19269478199919</v>
      </c>
      <c r="AD7" s="1">
        <v>153.57842730453169</v>
      </c>
      <c r="AH7" s="1" t="s">
        <v>2</v>
      </c>
      <c r="AI7" s="1">
        <v>32.976509069283374</v>
      </c>
      <c r="AJ7" s="1">
        <v>28.965581896166785</v>
      </c>
      <c r="AK7" s="1">
        <v>11.825149291401111</v>
      </c>
      <c r="AL7" s="1">
        <v>2.6281405322464497E-2</v>
      </c>
    </row>
    <row r="8" spans="1:38" x14ac:dyDescent="0.15">
      <c r="C8" s="1">
        <v>173</v>
      </c>
      <c r="H8" s="1">
        <v>2042</v>
      </c>
      <c r="O8" s="2">
        <f t="shared" si="0"/>
        <v>1869</v>
      </c>
      <c r="Q8" s="2"/>
      <c r="R8" s="2">
        <f>1-R9</f>
        <v>0.59194024345260043</v>
      </c>
      <c r="S8" s="2">
        <f>1-S9</f>
        <v>0.62025082995204728</v>
      </c>
      <c r="X8" s="1" t="s">
        <v>1</v>
      </c>
      <c r="Y8" s="1">
        <v>182</v>
      </c>
      <c r="Z8" s="1">
        <v>53.829360018488053</v>
      </c>
      <c r="AA8" s="1">
        <v>38.063105496004916</v>
      </c>
      <c r="AB8" s="1">
        <v>1116.5</v>
      </c>
      <c r="AC8" s="1">
        <v>162.53092013521612</v>
      </c>
      <c r="AD8" s="1">
        <v>114.92671578010049</v>
      </c>
      <c r="AE8" s="1">
        <v>3.4735155601063022E-2</v>
      </c>
      <c r="AH8" s="1" t="s">
        <v>1</v>
      </c>
      <c r="AI8" s="1">
        <v>44.586384171989408</v>
      </c>
      <c r="AJ8" s="1">
        <v>13.862542673568166</v>
      </c>
      <c r="AK8" s="1">
        <v>5.6593593479665536</v>
      </c>
      <c r="AL8" s="1">
        <v>6.3337009864565291E-4</v>
      </c>
    </row>
    <row r="9" spans="1:38" x14ac:dyDescent="0.15">
      <c r="C9" s="1">
        <v>332</v>
      </c>
      <c r="H9" s="1">
        <v>1997</v>
      </c>
      <c r="O9" s="2">
        <f t="shared" si="0"/>
        <v>1665</v>
      </c>
      <c r="Q9" s="2"/>
      <c r="R9" s="2">
        <f>AVERAGE(Q12:Q17)</f>
        <v>0.40805975654739957</v>
      </c>
      <c r="S9" s="2">
        <f>AVERAGE(Q18:Q23)</f>
        <v>0.37974917004795278</v>
      </c>
      <c r="X9" s="1" t="s">
        <v>2</v>
      </c>
      <c r="Y9" s="1">
        <v>250.16666666666666</v>
      </c>
      <c r="Z9" s="1">
        <v>68.280060535024887</v>
      </c>
      <c r="AA9" s="1">
        <v>48.281293824144058</v>
      </c>
      <c r="AB9" s="1">
        <v>1306.1666666666667</v>
      </c>
      <c r="AC9" s="1">
        <v>285.91146648336229</v>
      </c>
      <c r="AD9" s="1">
        <v>202.16993676937577</v>
      </c>
      <c r="AE9" s="1">
        <v>9.4526667522857391E-3</v>
      </c>
      <c r="AG9" s="1" t="s">
        <v>13</v>
      </c>
      <c r="AH9" s="1" t="s">
        <v>2</v>
      </c>
      <c r="AI9" s="1">
        <v>73.074635741897112</v>
      </c>
      <c r="AJ9" s="1">
        <v>8.7851898346786914</v>
      </c>
      <c r="AK9" s="1">
        <v>3.5865387314080834</v>
      </c>
      <c r="AL9" s="1">
        <v>1.7641933353357054E-7</v>
      </c>
    </row>
    <row r="10" spans="1:38" x14ac:dyDescent="0.15">
      <c r="C10" s="1">
        <v>200</v>
      </c>
      <c r="H10" s="1">
        <v>1835</v>
      </c>
      <c r="O10" s="2">
        <f t="shared" si="0"/>
        <v>1635</v>
      </c>
      <c r="Q10" s="2"/>
      <c r="W10" s="1" t="s">
        <v>13</v>
      </c>
      <c r="X10" s="1" t="s">
        <v>0</v>
      </c>
      <c r="Y10" s="1">
        <v>236.33333333333334</v>
      </c>
      <c r="Z10" s="1">
        <v>77.104258421092823</v>
      </c>
      <c r="AA10" s="1">
        <v>54.520943987914691</v>
      </c>
      <c r="AB10" s="1">
        <v>2304</v>
      </c>
      <c r="AC10" s="1">
        <v>217.183793133834</v>
      </c>
      <c r="AD10" s="1">
        <v>153.57213288875036</v>
      </c>
    </row>
    <row r="11" spans="1:38" x14ac:dyDescent="0.15">
      <c r="C11" s="1">
        <v>181</v>
      </c>
      <c r="H11" s="1">
        <v>2158</v>
      </c>
      <c r="O11" s="2">
        <f t="shared" si="0"/>
        <v>1977</v>
      </c>
      <c r="Q11" s="2"/>
      <c r="S11" s="1" t="s">
        <v>4</v>
      </c>
      <c r="T11" s="1" t="s">
        <v>5</v>
      </c>
      <c r="U11" s="1" t="s">
        <v>6</v>
      </c>
      <c r="V11" s="1" t="s">
        <v>10</v>
      </c>
      <c r="X11" s="1" t="s">
        <v>1</v>
      </c>
      <c r="Y11" s="1">
        <v>223.83333333333334</v>
      </c>
      <c r="Z11" s="1">
        <v>73.542957967888825</v>
      </c>
      <c r="AA11" s="1">
        <v>52.002724287611422</v>
      </c>
      <c r="AB11" s="1">
        <v>1438.3333333333333</v>
      </c>
      <c r="AC11" s="1">
        <v>97.309129410691298</v>
      </c>
      <c r="AD11" s="1">
        <v>68.80794527765913</v>
      </c>
      <c r="AE11" s="1">
        <v>4.1402971526685497E-5</v>
      </c>
    </row>
    <row r="12" spans="1:38" x14ac:dyDescent="0.15">
      <c r="B12" s="1" t="s">
        <v>1</v>
      </c>
      <c r="C12" s="1">
        <v>121</v>
      </c>
      <c r="D12" s="1">
        <f>AVERAGE(C12:C17)</f>
        <v>143</v>
      </c>
      <c r="E12" s="1">
        <f>STDEV(C12:C17)</f>
        <v>26.1686835740738</v>
      </c>
      <c r="F12" s="1">
        <f>E12/2^0.5</f>
        <v>18.504053609952603</v>
      </c>
      <c r="H12" s="1">
        <v>705</v>
      </c>
      <c r="I12" s="1">
        <f>AVERAGE(H12:H17)</f>
        <v>880.5</v>
      </c>
      <c r="J12" s="1">
        <f>STDEV(H12:H17)</f>
        <v>172.12175922875062</v>
      </c>
      <c r="K12" s="1">
        <f>J12/2^0.5</f>
        <v>121.70846314040777</v>
      </c>
      <c r="O12" s="2">
        <f t="shared" si="0"/>
        <v>584</v>
      </c>
      <c r="P12" s="1">
        <f>AVERAGE(O12:O17)</f>
        <v>737.5</v>
      </c>
      <c r="Q12" s="2">
        <f>O12/$P$6</f>
        <v>0.32312799704905942</v>
      </c>
      <c r="R12" s="4">
        <f>100*(Q12-$R$9)/$R$8</f>
        <v>-14.348029288051109</v>
      </c>
      <c r="S12" s="2">
        <f>AVERAGE(R12:R17)</f>
        <v>-1.1694349192718315E-14</v>
      </c>
      <c r="T12" s="1">
        <f>STDEV(R12:R17)</f>
        <v>17.516831950299231</v>
      </c>
      <c r="U12" s="1">
        <f>T12/SQRT(6)</f>
        <v>7.151216698052437</v>
      </c>
      <c r="X12" s="1" t="s">
        <v>2</v>
      </c>
      <c r="Y12" s="1">
        <v>131.33333333333334</v>
      </c>
      <c r="Z12" s="1">
        <v>103.86850661613782</v>
      </c>
      <c r="AA12" s="1">
        <v>73.446125379990832</v>
      </c>
      <c r="AB12" s="1">
        <v>1636.8333333333333</v>
      </c>
      <c r="AC12" s="1">
        <v>113.42383641310441</v>
      </c>
      <c r="AD12" s="1">
        <v>80.202763875899777</v>
      </c>
      <c r="AE12" s="1">
        <v>8.8613575176206089E-7</v>
      </c>
    </row>
    <row r="13" spans="1:38" x14ac:dyDescent="0.15">
      <c r="C13" s="1">
        <v>167</v>
      </c>
      <c r="H13" s="1">
        <v>777</v>
      </c>
      <c r="I13" s="4"/>
      <c r="O13" s="2">
        <f t="shared" si="0"/>
        <v>610</v>
      </c>
      <c r="P13" s="4"/>
      <c r="Q13" s="2">
        <f t="shared" ref="Q13:Q23" si="1">O13/$P$6</f>
        <v>0.33751383253412026</v>
      </c>
      <c r="R13" s="4">
        <f t="shared" ref="R13:R17" si="2">100*(Q13-$R$9)/$R$8</f>
        <v>-11.917744196915422</v>
      </c>
    </row>
    <row r="14" spans="1:38" x14ac:dyDescent="0.15">
      <c r="C14" s="1">
        <v>180</v>
      </c>
      <c r="H14" s="1">
        <v>781</v>
      </c>
      <c r="I14" s="4"/>
      <c r="O14" s="2">
        <f t="shared" si="0"/>
        <v>601</v>
      </c>
      <c r="P14" s="4"/>
      <c r="Q14" s="2">
        <f t="shared" si="1"/>
        <v>0.33253412025082996</v>
      </c>
      <c r="R14" s="4">
        <f t="shared" si="2"/>
        <v>-12.758996728462391</v>
      </c>
    </row>
    <row r="15" spans="1:38" x14ac:dyDescent="0.15">
      <c r="C15" s="1">
        <v>122</v>
      </c>
      <c r="H15" s="1">
        <v>1054</v>
      </c>
      <c r="I15" s="4"/>
      <c r="O15" s="2">
        <f t="shared" si="0"/>
        <v>932</v>
      </c>
      <c r="P15" s="4"/>
      <c r="Q15" s="2">
        <f t="shared" si="1"/>
        <v>0.51567687200295098</v>
      </c>
      <c r="R15" s="4">
        <f t="shared" si="2"/>
        <v>18.180401931765065</v>
      </c>
    </row>
    <row r="16" spans="1:38" x14ac:dyDescent="0.15">
      <c r="C16" s="1">
        <v>120</v>
      </c>
      <c r="H16" s="1">
        <v>1134</v>
      </c>
      <c r="I16" s="4"/>
      <c r="O16" s="2">
        <f t="shared" si="0"/>
        <v>1014</v>
      </c>
      <c r="P16" s="4"/>
      <c r="Q16" s="2">
        <f t="shared" si="1"/>
        <v>0.56104758391737364</v>
      </c>
      <c r="R16" s="4">
        <f t="shared" si="2"/>
        <v>25.845147219193006</v>
      </c>
    </row>
    <row r="17" spans="1:22" x14ac:dyDescent="0.15">
      <c r="C17" s="1">
        <v>148</v>
      </c>
      <c r="H17" s="1">
        <v>832</v>
      </c>
      <c r="I17" s="4"/>
      <c r="O17" s="2">
        <f t="shared" si="0"/>
        <v>684</v>
      </c>
      <c r="P17" s="4"/>
      <c r="Q17" s="2">
        <f t="shared" si="1"/>
        <v>0.37845813353006275</v>
      </c>
      <c r="R17" s="4">
        <f t="shared" si="2"/>
        <v>-5.0007789375292182</v>
      </c>
    </row>
    <row r="18" spans="1:22" x14ac:dyDescent="0.15">
      <c r="B18" s="1" t="s">
        <v>2</v>
      </c>
      <c r="C18" s="1">
        <v>132</v>
      </c>
      <c r="D18" s="1">
        <f>AVERAGE(C18:C23)</f>
        <v>234.5</v>
      </c>
      <c r="E18" s="1">
        <f>STDEV(C18:C23)</f>
        <v>61.808575456808583</v>
      </c>
      <c r="F18" s="1">
        <f>E18/2^0.5</f>
        <v>43.705262840989754</v>
      </c>
      <c r="H18" s="1">
        <v>1055</v>
      </c>
      <c r="I18" s="1">
        <f>AVERAGE(H18:H23)</f>
        <v>920.83333333333337</v>
      </c>
      <c r="J18" s="1">
        <f>STDEV(H18:H23)</f>
        <v>71.580490824432516</v>
      </c>
      <c r="K18" s="1">
        <f>J18/2^0.5</f>
        <v>50.615050462617674</v>
      </c>
      <c r="O18" s="2">
        <f t="shared" si="0"/>
        <v>923</v>
      </c>
      <c r="P18" s="1">
        <f>AVERAGE(O18:O23)</f>
        <v>686.33333333333337</v>
      </c>
      <c r="Q18" s="2">
        <f t="shared" si="1"/>
        <v>0.51069715971966068</v>
      </c>
      <c r="R18" s="4">
        <f>100*(Q18-$S$9)/$S$8</f>
        <v>21.112102289622367</v>
      </c>
      <c r="S18" s="2">
        <f>AVERAGE(R18:R23)</f>
        <v>3.5527136788005009E-15</v>
      </c>
      <c r="T18" s="1">
        <f>STDEV(R18:R23)</f>
        <v>11.079331150650424</v>
      </c>
      <c r="U18" s="1">
        <f>T18/SQRT(6)</f>
        <v>4.5231180017360604</v>
      </c>
    </row>
    <row r="19" spans="1:22" x14ac:dyDescent="0.15">
      <c r="C19" s="1">
        <v>201</v>
      </c>
      <c r="H19" s="1">
        <v>878</v>
      </c>
      <c r="O19" s="2">
        <f t="shared" si="0"/>
        <v>677</v>
      </c>
      <c r="Q19" s="2">
        <f t="shared" si="1"/>
        <v>0.37458502397639248</v>
      </c>
      <c r="R19" s="4">
        <f t="shared" ref="R19:R23" si="3">100*(Q19-$S$9)/$S$8</f>
        <v>-0.83258994944989329</v>
      </c>
    </row>
    <row r="20" spans="1:22" x14ac:dyDescent="0.15">
      <c r="C20" s="1">
        <v>227</v>
      </c>
      <c r="H20" s="1">
        <v>920</v>
      </c>
      <c r="O20" s="2">
        <f t="shared" si="0"/>
        <v>693</v>
      </c>
      <c r="Q20" s="2">
        <f t="shared" si="1"/>
        <v>0.383437845813353</v>
      </c>
      <c r="R20" s="4">
        <f t="shared" si="3"/>
        <v>0.594707106749925</v>
      </c>
    </row>
    <row r="21" spans="1:22" x14ac:dyDescent="0.15">
      <c r="C21" s="1">
        <v>300</v>
      </c>
      <c r="H21" s="1">
        <v>888</v>
      </c>
      <c r="O21" s="2">
        <f t="shared" si="0"/>
        <v>588</v>
      </c>
      <c r="Q21" s="2">
        <f t="shared" si="1"/>
        <v>0.32534120250829951</v>
      </c>
      <c r="R21" s="4">
        <f t="shared" si="3"/>
        <v>-8.7719298245614024</v>
      </c>
    </row>
    <row r="22" spans="1:22" x14ac:dyDescent="0.15">
      <c r="C22" s="1">
        <v>280</v>
      </c>
      <c r="H22" s="1">
        <v>931</v>
      </c>
      <c r="O22" s="2">
        <f t="shared" si="0"/>
        <v>651</v>
      </c>
      <c r="Q22" s="2">
        <f t="shared" si="1"/>
        <v>0.36019918849133165</v>
      </c>
      <c r="R22" s="4">
        <f t="shared" si="3"/>
        <v>-3.1519476657745993</v>
      </c>
    </row>
    <row r="23" spans="1:22" x14ac:dyDescent="0.15">
      <c r="C23" s="1">
        <v>267</v>
      </c>
      <c r="H23" s="1">
        <v>853</v>
      </c>
      <c r="O23" s="2">
        <f t="shared" si="0"/>
        <v>586</v>
      </c>
      <c r="Q23" s="2">
        <f t="shared" si="1"/>
        <v>0.32423459977867947</v>
      </c>
      <c r="R23" s="4">
        <f t="shared" si="3"/>
        <v>-8.9503419565863762</v>
      </c>
    </row>
    <row r="24" spans="1:22" x14ac:dyDescent="0.15">
      <c r="A24" s="1" t="s">
        <v>12</v>
      </c>
      <c r="B24" s="1" t="s">
        <v>0</v>
      </c>
      <c r="C24" s="1">
        <v>321</v>
      </c>
      <c r="D24" s="1">
        <f>AVERAGE(C24:C29)</f>
        <v>163.33333333333334</v>
      </c>
      <c r="E24" s="1">
        <f>STDEV(C24:C29)</f>
        <v>81.101582393111599</v>
      </c>
      <c r="F24" s="1">
        <f>E24/2^0.5</f>
        <v>57.347478875128715</v>
      </c>
      <c r="H24" s="1">
        <v>2311</v>
      </c>
      <c r="I24" s="1">
        <f>AVERAGE(H24:H29)</f>
        <v>2178.3333333333335</v>
      </c>
      <c r="J24" s="1">
        <f>STDEV(H24:H29)</f>
        <v>217.19269478199919</v>
      </c>
      <c r="K24" s="1">
        <f>J24/2^0.5</f>
        <v>153.57842730453169</v>
      </c>
      <c r="O24" s="2">
        <f t="shared" si="0"/>
        <v>1990</v>
      </c>
      <c r="P24" s="1">
        <f>AVERAGE(O24:O29)</f>
        <v>2015</v>
      </c>
    </row>
    <row r="25" spans="1:22" x14ac:dyDescent="0.15">
      <c r="C25" s="1">
        <v>124</v>
      </c>
      <c r="H25" s="1">
        <v>1987</v>
      </c>
      <c r="O25" s="2">
        <f t="shared" si="0"/>
        <v>1863</v>
      </c>
    </row>
    <row r="26" spans="1:22" x14ac:dyDescent="0.15">
      <c r="C26" s="1">
        <v>170</v>
      </c>
      <c r="H26" s="1">
        <v>1944</v>
      </c>
      <c r="O26" s="2">
        <f t="shared" si="0"/>
        <v>1774</v>
      </c>
    </row>
    <row r="27" spans="1:22" x14ac:dyDescent="0.15">
      <c r="C27" s="1">
        <v>111</v>
      </c>
      <c r="H27" s="1">
        <v>2342</v>
      </c>
      <c r="O27" s="2">
        <f t="shared" si="0"/>
        <v>2231</v>
      </c>
    </row>
    <row r="28" spans="1:22" x14ac:dyDescent="0.15">
      <c r="C28" s="1">
        <v>104</v>
      </c>
      <c r="H28" s="1">
        <v>2029</v>
      </c>
      <c r="O28" s="2">
        <f t="shared" si="0"/>
        <v>1925</v>
      </c>
    </row>
    <row r="29" spans="1:22" x14ac:dyDescent="0.15">
      <c r="C29" s="1">
        <v>150</v>
      </c>
      <c r="H29" s="1">
        <v>2457</v>
      </c>
      <c r="O29" s="2">
        <f t="shared" si="0"/>
        <v>2307</v>
      </c>
    </row>
    <row r="30" spans="1:22" x14ac:dyDescent="0.15">
      <c r="B30" s="1" t="s">
        <v>1</v>
      </c>
      <c r="C30" s="1">
        <v>121</v>
      </c>
      <c r="D30" s="1">
        <f>AVERAGE(C30:C35)</f>
        <v>182</v>
      </c>
      <c r="E30" s="1">
        <f>STDEV(C30:C35)</f>
        <v>53.829360018488053</v>
      </c>
      <c r="F30" s="1">
        <f>E30/2^0.5</f>
        <v>38.063105496004916</v>
      </c>
      <c r="H30" s="1">
        <v>1343</v>
      </c>
      <c r="I30" s="1">
        <f>AVERAGE(H30:H35)</f>
        <v>1116.5</v>
      </c>
      <c r="J30" s="1">
        <f>STDEV(H30:H35)</f>
        <v>162.53092013521612</v>
      </c>
      <c r="K30" s="1">
        <f>J30/2^0.5</f>
        <v>114.92671578010049</v>
      </c>
      <c r="L30" s="1">
        <f>TTEST(H12:H17,H30:H35,2,2)</f>
        <v>3.4735155601063022E-2</v>
      </c>
      <c r="O30" s="2">
        <f t="shared" si="0"/>
        <v>1222</v>
      </c>
      <c r="P30" s="1">
        <f>AVERAGE(O30:O35)</f>
        <v>934.5</v>
      </c>
      <c r="Q30" s="2">
        <f>O30/$P$6</f>
        <v>0.67613426779786057</v>
      </c>
      <c r="R30" s="4">
        <f>100*(Q30-$R$9)/$R$8</f>
        <v>45.287427948278541</v>
      </c>
      <c r="S30" s="2">
        <f>AVERAGE(R30:R35)</f>
        <v>18.41408319052811</v>
      </c>
      <c r="T30" s="1">
        <f>STDEV(R30:R35)</f>
        <v>17.575490446487724</v>
      </c>
      <c r="U30" s="1">
        <f>T30/SQRT(6)</f>
        <v>7.1751639288425704</v>
      </c>
      <c r="V30" s="1">
        <f>TTEST(R12:R17,R30:R35,2,2)</f>
        <v>9.9144657304572933E-2</v>
      </c>
    </row>
    <row r="31" spans="1:22" x14ac:dyDescent="0.15">
      <c r="C31" s="1">
        <v>205</v>
      </c>
      <c r="H31" s="1">
        <v>1010</v>
      </c>
      <c r="L31" s="2"/>
      <c r="O31" s="2">
        <f t="shared" si="0"/>
        <v>805</v>
      </c>
      <c r="Q31" s="2">
        <f t="shared" ref="Q31:Q41" si="4">O31/$P$6</f>
        <v>0.44540759867207674</v>
      </c>
      <c r="R31" s="4">
        <f t="shared" ref="R31:R35" si="5">100*(Q31-$R$9)/$R$8</f>
        <v>6.3093939866022639</v>
      </c>
    </row>
    <row r="32" spans="1:22" x14ac:dyDescent="0.15">
      <c r="C32" s="1">
        <v>224</v>
      </c>
      <c r="H32" s="1">
        <v>905</v>
      </c>
      <c r="L32" s="2"/>
      <c r="O32" s="2">
        <f t="shared" si="0"/>
        <v>681</v>
      </c>
      <c r="Q32" s="2">
        <f t="shared" si="4"/>
        <v>0.37679822943563263</v>
      </c>
      <c r="R32" s="4">
        <f t="shared" si="5"/>
        <v>-5.2811964480448781</v>
      </c>
    </row>
    <row r="33" spans="1:22" x14ac:dyDescent="0.15">
      <c r="C33" s="1">
        <v>255</v>
      </c>
      <c r="H33" s="1">
        <v>1248</v>
      </c>
      <c r="O33" s="2">
        <f t="shared" si="0"/>
        <v>993</v>
      </c>
      <c r="Q33" s="2">
        <f t="shared" si="4"/>
        <v>0.54942825525636296</v>
      </c>
      <c r="R33" s="4">
        <f t="shared" si="5"/>
        <v>23.882224645583413</v>
      </c>
    </row>
    <row r="34" spans="1:22" x14ac:dyDescent="0.15">
      <c r="C34" s="1">
        <v>134</v>
      </c>
      <c r="H34" s="1">
        <v>1154</v>
      </c>
      <c r="O34" s="2">
        <f t="shared" si="0"/>
        <v>1020</v>
      </c>
      <c r="Q34" s="2">
        <f t="shared" si="4"/>
        <v>0.56436739210623388</v>
      </c>
      <c r="R34" s="4">
        <f t="shared" si="5"/>
        <v>26.405982240224326</v>
      </c>
    </row>
    <row r="35" spans="1:22" x14ac:dyDescent="0.15">
      <c r="C35" s="1">
        <v>153</v>
      </c>
      <c r="H35" s="1">
        <v>1039</v>
      </c>
      <c r="O35" s="2">
        <f t="shared" si="0"/>
        <v>886</v>
      </c>
      <c r="Q35" s="2">
        <f t="shared" si="4"/>
        <v>0.49022500922168943</v>
      </c>
      <c r="R35" s="4">
        <f t="shared" si="5"/>
        <v>13.880666770524995</v>
      </c>
    </row>
    <row r="36" spans="1:22" x14ac:dyDescent="0.15">
      <c r="B36" s="1" t="s">
        <v>2</v>
      </c>
      <c r="C36" s="1">
        <v>333</v>
      </c>
      <c r="D36" s="1">
        <f>AVERAGE(C36:C41)</f>
        <v>250.16666666666666</v>
      </c>
      <c r="E36" s="1">
        <f>STDEV(C36:C41)</f>
        <v>68.280060535024887</v>
      </c>
      <c r="F36" s="1">
        <f>E36/2^0.5</f>
        <v>48.281293824144058</v>
      </c>
      <c r="H36" s="1">
        <v>873</v>
      </c>
      <c r="I36" s="1">
        <f>AVERAGE(H36:H41)</f>
        <v>1306.1666666666667</v>
      </c>
      <c r="J36" s="1">
        <f>STDEV(H36:H41)</f>
        <v>285.91146648336229</v>
      </c>
      <c r="K36" s="1">
        <f>J36/2^0.5</f>
        <v>202.16993676937577</v>
      </c>
      <c r="L36" s="1">
        <f>TTEST(H18:H23,H36:H41,2,2)</f>
        <v>9.4526667522857391E-3</v>
      </c>
      <c r="O36" s="2">
        <f t="shared" si="0"/>
        <v>540</v>
      </c>
      <c r="P36" s="1">
        <f>AVERAGE(O36:O41)</f>
        <v>1056</v>
      </c>
      <c r="Q36" s="2">
        <f t="shared" si="4"/>
        <v>0.29878273699741792</v>
      </c>
      <c r="R36" s="4">
        <f>100*(Q36-$S$9)/$S$8</f>
        <v>-13.053820993160869</v>
      </c>
      <c r="S36" s="2">
        <f>AVERAGE(R36:R41)</f>
        <v>32.976509069283374</v>
      </c>
      <c r="T36" s="1">
        <f>STDEV(R36:R41)</f>
        <v>28.965581896166785</v>
      </c>
      <c r="U36" s="1">
        <f>T36/SQRT(6)</f>
        <v>11.825149291401111</v>
      </c>
      <c r="V36" s="1">
        <f>TTEST(R18:R23,R36:R41,2,2)</f>
        <v>2.6281405322464497E-2</v>
      </c>
    </row>
    <row r="37" spans="1:22" x14ac:dyDescent="0.15">
      <c r="C37" s="1">
        <v>243</v>
      </c>
      <c r="H37" s="1">
        <v>1054</v>
      </c>
      <c r="O37" s="2">
        <f t="shared" si="0"/>
        <v>811</v>
      </c>
      <c r="Q37" s="2">
        <f t="shared" si="4"/>
        <v>0.44872740686093693</v>
      </c>
      <c r="R37" s="4">
        <f t="shared" ref="R37:R41" si="6">100*(Q37-$S$9)/$S$8</f>
        <v>11.121022896223611</v>
      </c>
    </row>
    <row r="38" spans="1:22" x14ac:dyDescent="0.15">
      <c r="C38" s="1">
        <v>202</v>
      </c>
      <c r="H38" s="1">
        <v>1542</v>
      </c>
      <c r="O38" s="2">
        <f t="shared" si="0"/>
        <v>1340</v>
      </c>
      <c r="Q38" s="2">
        <f t="shared" si="4"/>
        <v>0.74142382884544455</v>
      </c>
      <c r="R38" s="4">
        <f t="shared" si="6"/>
        <v>58.311031816830223</v>
      </c>
    </row>
    <row r="39" spans="1:22" x14ac:dyDescent="0.15">
      <c r="C39" s="1">
        <v>288</v>
      </c>
      <c r="H39" s="1">
        <v>1331</v>
      </c>
      <c r="O39" s="2">
        <f t="shared" si="0"/>
        <v>1043</v>
      </c>
      <c r="Q39" s="2">
        <f t="shared" si="4"/>
        <v>0.5770933234968646</v>
      </c>
      <c r="R39" s="4">
        <f t="shared" si="6"/>
        <v>31.816830211121019</v>
      </c>
    </row>
    <row r="40" spans="1:22" x14ac:dyDescent="0.15">
      <c r="C40" s="1">
        <v>145</v>
      </c>
      <c r="H40" s="1">
        <v>1444</v>
      </c>
      <c r="O40" s="2">
        <f t="shared" si="0"/>
        <v>1299</v>
      </c>
      <c r="Q40" s="2">
        <f t="shared" si="4"/>
        <v>0.71873847288823312</v>
      </c>
      <c r="R40" s="4">
        <f t="shared" si="6"/>
        <v>54.653583110318159</v>
      </c>
    </row>
    <row r="41" spans="1:22" x14ac:dyDescent="0.15">
      <c r="C41" s="1">
        <v>290</v>
      </c>
      <c r="H41" s="1">
        <v>1593</v>
      </c>
      <c r="O41" s="2">
        <f t="shared" si="0"/>
        <v>1303</v>
      </c>
      <c r="Q41" s="2">
        <f t="shared" si="4"/>
        <v>0.72095167834747331</v>
      </c>
      <c r="R41" s="4">
        <f t="shared" si="6"/>
        <v>55.010407374368135</v>
      </c>
    </row>
    <row r="42" spans="1:22" x14ac:dyDescent="0.15">
      <c r="A42" s="1" t="s">
        <v>13</v>
      </c>
      <c r="B42" s="1" t="s">
        <v>0</v>
      </c>
      <c r="C42" s="1">
        <v>210</v>
      </c>
      <c r="D42" s="1">
        <f>AVERAGE(C42:C47)</f>
        <v>236.33333333333334</v>
      </c>
      <c r="E42" s="1">
        <f>STDEV(C42:C47)</f>
        <v>77.104258421092823</v>
      </c>
      <c r="F42" s="1">
        <f>E42/2^0.5</f>
        <v>54.520943987914691</v>
      </c>
      <c r="H42" s="1">
        <v>2222</v>
      </c>
      <c r="I42" s="1">
        <f>AVERAGE(H42:H47)</f>
        <v>2304</v>
      </c>
      <c r="J42" s="1">
        <f>STDEV(H42:H47)</f>
        <v>217.183793133834</v>
      </c>
      <c r="K42" s="1">
        <f>J42/2^0.5</f>
        <v>153.57213288875036</v>
      </c>
      <c r="O42" s="2">
        <f t="shared" si="0"/>
        <v>2012</v>
      </c>
      <c r="P42" s="1">
        <f>AVERAGE(O42:O47)</f>
        <v>2067.6666666666665</v>
      </c>
    </row>
    <row r="43" spans="1:22" x14ac:dyDescent="0.15">
      <c r="C43" s="1">
        <v>322</v>
      </c>
      <c r="H43" s="1">
        <v>2021</v>
      </c>
      <c r="O43" s="2">
        <f t="shared" si="0"/>
        <v>1699</v>
      </c>
    </row>
    <row r="44" spans="1:22" x14ac:dyDescent="0.15">
      <c r="C44" s="1">
        <v>134</v>
      </c>
      <c r="H44" s="1">
        <v>2558</v>
      </c>
      <c r="O44" s="2">
        <f t="shared" si="0"/>
        <v>2424</v>
      </c>
    </row>
    <row r="45" spans="1:22" x14ac:dyDescent="0.15">
      <c r="C45" s="1">
        <v>189</v>
      </c>
      <c r="H45" s="1">
        <v>2111</v>
      </c>
      <c r="O45" s="2">
        <f t="shared" si="0"/>
        <v>1922</v>
      </c>
    </row>
    <row r="46" spans="1:22" x14ac:dyDescent="0.15">
      <c r="C46" s="1">
        <v>232</v>
      </c>
      <c r="H46" s="1">
        <v>2433</v>
      </c>
      <c r="O46" s="2">
        <f t="shared" si="0"/>
        <v>2201</v>
      </c>
    </row>
    <row r="47" spans="1:22" x14ac:dyDescent="0.15">
      <c r="C47" s="1">
        <v>331</v>
      </c>
      <c r="H47" s="1">
        <v>2479</v>
      </c>
      <c r="O47" s="2">
        <f t="shared" si="0"/>
        <v>2148</v>
      </c>
    </row>
    <row r="48" spans="1:22" x14ac:dyDescent="0.15">
      <c r="B48" s="1" t="s">
        <v>1</v>
      </c>
      <c r="C48" s="1">
        <v>213</v>
      </c>
      <c r="D48" s="1">
        <f>AVERAGE(C48:C53)</f>
        <v>223.83333333333334</v>
      </c>
      <c r="E48" s="1">
        <f>STDEV(C48:C53)</f>
        <v>73.542957967888825</v>
      </c>
      <c r="F48" s="1">
        <f>E48/2^0.5</f>
        <v>52.002724287611422</v>
      </c>
      <c r="H48" s="1">
        <v>1329</v>
      </c>
      <c r="I48" s="1">
        <f>AVERAGE(H48:H53)</f>
        <v>1438.3333333333333</v>
      </c>
      <c r="J48" s="1">
        <f>STDEV(H48:H53)</f>
        <v>97.309129410691298</v>
      </c>
      <c r="K48" s="1">
        <f>J48/2^0.5</f>
        <v>68.80794527765913</v>
      </c>
      <c r="L48" s="1">
        <f>TTEST(H12:H17,H48:H53,2,2)</f>
        <v>4.1402971526685497E-5</v>
      </c>
      <c r="O48" s="2">
        <f t="shared" si="0"/>
        <v>1116</v>
      </c>
      <c r="P48" s="1">
        <f>AVERAGE(O48:O53)</f>
        <v>1214.5</v>
      </c>
      <c r="Q48" s="2">
        <f>O48/$P$6</f>
        <v>0.61748432312799706</v>
      </c>
      <c r="R48" s="4">
        <f>100*(Q48-$R$9)/$R$8</f>
        <v>35.379342576725342</v>
      </c>
      <c r="S48" s="2">
        <f>AVERAGE(R48:R53)</f>
        <v>44.586384171989408</v>
      </c>
      <c r="T48" s="1">
        <f>STDEV(R48:R53)</f>
        <v>13.862542673568166</v>
      </c>
      <c r="U48" s="1">
        <f>T48/SQRT(6)</f>
        <v>5.6593593479665536</v>
      </c>
      <c r="V48" s="1">
        <f>TTEST(R12:R17,R48:R53,2,2)</f>
        <v>6.3337009864565291E-4</v>
      </c>
    </row>
    <row r="49" spans="2:22" x14ac:dyDescent="0.15">
      <c r="C49" s="1">
        <v>180</v>
      </c>
      <c r="H49" s="1">
        <v>1529</v>
      </c>
      <c r="L49" s="2"/>
      <c r="O49" s="2">
        <f t="shared" si="0"/>
        <v>1349</v>
      </c>
      <c r="Q49" s="2">
        <f t="shared" ref="Q49:Q59" si="7">O49/$P$6</f>
        <v>0.74640354112873486</v>
      </c>
      <c r="R49" s="4">
        <f t="shared" ref="R49:R53" si="8">100*(Q49-$R$9)/$R$8</f>
        <v>57.15843589344135</v>
      </c>
    </row>
    <row r="50" spans="2:22" x14ac:dyDescent="0.15">
      <c r="C50" s="1">
        <v>154</v>
      </c>
      <c r="H50" s="1">
        <v>1432</v>
      </c>
      <c r="L50" s="2"/>
      <c r="O50" s="2">
        <f t="shared" si="0"/>
        <v>1278</v>
      </c>
      <c r="Q50" s="2">
        <f t="shared" si="7"/>
        <v>0.70711914422722244</v>
      </c>
      <c r="R50" s="4">
        <f t="shared" si="8"/>
        <v>50.521888144570802</v>
      </c>
    </row>
    <row r="51" spans="2:22" x14ac:dyDescent="0.15">
      <c r="C51" s="1">
        <v>365</v>
      </c>
      <c r="H51" s="1">
        <v>1332</v>
      </c>
      <c r="O51" s="2">
        <f t="shared" si="0"/>
        <v>967</v>
      </c>
      <c r="Q51" s="2">
        <f t="shared" si="7"/>
        <v>0.53504241977130218</v>
      </c>
      <c r="R51" s="4">
        <f t="shared" si="8"/>
        <v>21.451939554447733</v>
      </c>
    </row>
    <row r="52" spans="2:22" x14ac:dyDescent="0.15">
      <c r="C52" s="1">
        <v>221</v>
      </c>
      <c r="H52" s="1">
        <v>1564</v>
      </c>
      <c r="O52" s="2">
        <f t="shared" si="0"/>
        <v>1343</v>
      </c>
      <c r="Q52" s="2">
        <f t="shared" si="7"/>
        <v>0.74308373293987462</v>
      </c>
      <c r="R52" s="4">
        <f t="shared" si="8"/>
        <v>56.597600872410034</v>
      </c>
    </row>
    <row r="53" spans="2:22" x14ac:dyDescent="0.15">
      <c r="C53" s="1">
        <v>210</v>
      </c>
      <c r="H53" s="1">
        <v>1444</v>
      </c>
      <c r="O53" s="2">
        <f t="shared" si="0"/>
        <v>1234</v>
      </c>
      <c r="Q53" s="2">
        <f t="shared" si="7"/>
        <v>0.68277388417558105</v>
      </c>
      <c r="R53" s="4">
        <f t="shared" si="8"/>
        <v>46.409097990341181</v>
      </c>
    </row>
    <row r="54" spans="2:22" x14ac:dyDescent="0.15">
      <c r="B54" s="1" t="s">
        <v>2</v>
      </c>
      <c r="C54" s="1">
        <v>111</v>
      </c>
      <c r="D54" s="1">
        <f>AVERAGE(C54:C59)</f>
        <v>131.33333333333334</v>
      </c>
      <c r="E54" s="1">
        <f>STDEV(C54:C59)</f>
        <v>103.86850661613782</v>
      </c>
      <c r="F54" s="1">
        <f>E54/2^0.5</f>
        <v>73.446125379990832</v>
      </c>
      <c r="H54" s="1">
        <v>1606</v>
      </c>
      <c r="I54" s="1">
        <f>AVERAGE(H54:H59)</f>
        <v>1636.8333333333333</v>
      </c>
      <c r="J54" s="1">
        <f>STDEV(H54:H59)</f>
        <v>113.42383641310441</v>
      </c>
      <c r="K54" s="1">
        <f>J54/2^0.5</f>
        <v>80.202763875899777</v>
      </c>
      <c r="L54" s="1">
        <f>TTEST(H18:H23,H54:H58,2,2)</f>
        <v>8.8613575176206089E-7</v>
      </c>
      <c r="O54" s="2">
        <f t="shared" si="0"/>
        <v>1495</v>
      </c>
      <c r="P54" s="1">
        <f>AVERAGE(O54:O59)</f>
        <v>1505.5</v>
      </c>
      <c r="Q54" s="2">
        <f t="shared" si="7"/>
        <v>0.82718554039099967</v>
      </c>
      <c r="R54" s="4">
        <f>100*(Q54-$S$9)/$S$8</f>
        <v>72.137972048765988</v>
      </c>
      <c r="S54" s="2">
        <f>AVERAGE(R54:R59)</f>
        <v>73.074635741897112</v>
      </c>
      <c r="T54" s="1">
        <f>STDEV(R54:R59)</f>
        <v>8.7851898346786914</v>
      </c>
      <c r="U54" s="1">
        <f>T54/SQRT(6)</f>
        <v>3.5865387314080834</v>
      </c>
      <c r="V54" s="1">
        <f>TTEST(R18:R23,R54:R59,2,2)</f>
        <v>1.7641933353357054E-7</v>
      </c>
    </row>
    <row r="55" spans="2:22" x14ac:dyDescent="0.15">
      <c r="C55" s="1">
        <v>89</v>
      </c>
      <c r="H55" s="1">
        <v>1632</v>
      </c>
      <c r="O55" s="2">
        <f t="shared" si="0"/>
        <v>1543</v>
      </c>
      <c r="Q55" s="2">
        <f t="shared" si="7"/>
        <v>0.85374400590188126</v>
      </c>
      <c r="R55" s="4">
        <f t="shared" ref="R55:R59" si="9">100*(Q55-$S$9)/$S$8</f>
        <v>76.419863217365446</v>
      </c>
    </row>
    <row r="56" spans="2:22" x14ac:dyDescent="0.15">
      <c r="C56" s="1">
        <v>80</v>
      </c>
      <c r="H56" s="1">
        <v>1438</v>
      </c>
      <c r="O56" s="2">
        <f t="shared" si="0"/>
        <v>1358</v>
      </c>
      <c r="Q56" s="2">
        <f t="shared" si="7"/>
        <v>0.75138325341202516</v>
      </c>
      <c r="R56" s="4">
        <f t="shared" si="9"/>
        <v>59.916741005055016</v>
      </c>
    </row>
    <row r="57" spans="2:22" x14ac:dyDescent="0.15">
      <c r="C57" s="1">
        <v>342</v>
      </c>
      <c r="H57" s="1">
        <v>1772</v>
      </c>
      <c r="O57" s="2">
        <f t="shared" si="0"/>
        <v>1430</v>
      </c>
      <c r="Q57" s="2">
        <f t="shared" si="7"/>
        <v>0.79122095167834749</v>
      </c>
      <c r="R57" s="4">
        <f t="shared" si="9"/>
        <v>66.339577757954203</v>
      </c>
    </row>
    <row r="58" spans="2:22" x14ac:dyDescent="0.15">
      <c r="C58" s="1">
        <v>88</v>
      </c>
      <c r="H58" s="1">
        <v>1704</v>
      </c>
      <c r="O58" s="2">
        <f t="shared" si="0"/>
        <v>1616</v>
      </c>
      <c r="Q58" s="2">
        <f t="shared" si="7"/>
        <v>0.89413500553301373</v>
      </c>
      <c r="R58" s="4">
        <f t="shared" si="9"/>
        <v>82.931906036277155</v>
      </c>
    </row>
    <row r="59" spans="2:22" x14ac:dyDescent="0.15">
      <c r="C59" s="1">
        <v>78</v>
      </c>
      <c r="H59" s="1">
        <v>1669</v>
      </c>
      <c r="O59" s="2">
        <f t="shared" si="0"/>
        <v>1591</v>
      </c>
      <c r="Q59" s="2">
        <f t="shared" si="7"/>
        <v>0.88030247141276285</v>
      </c>
      <c r="R59" s="4">
        <f t="shared" si="9"/>
        <v>80.701754385964904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L59"/>
  <sheetViews>
    <sheetView tabSelected="1" topLeftCell="U1" workbookViewId="0">
      <selection activeCell="Y35" sqref="Y35"/>
    </sheetView>
  </sheetViews>
  <sheetFormatPr baseColWidth="10" defaultRowHeight="14" x14ac:dyDescent="0.15"/>
  <cols>
    <col min="1" max="2" width="10.83203125" style="1"/>
    <col min="3" max="6" width="11" style="1" bestFit="1" customWidth="1"/>
    <col min="7" max="7" width="10.83203125" style="1"/>
    <col min="8" max="12" width="11" style="1" bestFit="1" customWidth="1"/>
    <col min="13" max="14" width="10.83203125" style="1"/>
    <col min="15" max="18" width="11" style="1" bestFit="1" customWidth="1"/>
    <col min="19" max="19" width="12.6640625" style="1" bestFit="1" customWidth="1"/>
    <col min="20" max="22" width="11" style="1" bestFit="1" customWidth="1"/>
    <col min="23" max="24" width="10.83203125" style="1"/>
    <col min="25" max="31" width="11" style="1" bestFit="1" customWidth="1"/>
    <col min="32" max="32" width="10.83203125" style="1"/>
    <col min="33" max="33" width="14.6640625" style="1" bestFit="1" customWidth="1"/>
    <col min="34" max="36" width="11" style="1" bestFit="1" customWidth="1"/>
    <col min="37" max="16384" width="10.83203125" style="1"/>
  </cols>
  <sheetData>
    <row r="3" spans="1:38" x14ac:dyDescent="0.15">
      <c r="A3" s="3" t="s">
        <v>15</v>
      </c>
    </row>
    <row r="4" spans="1:38" x14ac:dyDescent="0.15">
      <c r="D4" s="1" t="s">
        <v>3</v>
      </c>
      <c r="I4" s="1" t="s">
        <v>3</v>
      </c>
      <c r="Q4" s="2"/>
      <c r="R4" s="2"/>
      <c r="S4" s="2"/>
    </row>
    <row r="5" spans="1:38" x14ac:dyDescent="0.15">
      <c r="D5" s="1" t="s">
        <v>4</v>
      </c>
      <c r="E5" s="1" t="s">
        <v>5</v>
      </c>
      <c r="F5" s="1" t="s">
        <v>6</v>
      </c>
      <c r="I5" s="1" t="s">
        <v>4</v>
      </c>
      <c r="J5" s="1" t="s">
        <v>5</v>
      </c>
      <c r="K5" s="1" t="s">
        <v>6</v>
      </c>
      <c r="L5" s="1" t="s">
        <v>7</v>
      </c>
      <c r="O5" s="2" t="s">
        <v>8</v>
      </c>
      <c r="P5" s="2" t="s">
        <v>9</v>
      </c>
      <c r="Q5" s="2"/>
      <c r="R5" s="2"/>
      <c r="S5" s="2"/>
      <c r="Y5" s="1" t="s">
        <v>4</v>
      </c>
      <c r="Z5" s="1" t="s">
        <v>5</v>
      </c>
      <c r="AA5" s="1" t="s">
        <v>6</v>
      </c>
      <c r="AB5" s="1" t="s">
        <v>4</v>
      </c>
      <c r="AC5" s="1" t="s">
        <v>5</v>
      </c>
      <c r="AD5" s="1" t="s">
        <v>6</v>
      </c>
      <c r="AE5" s="1" t="s">
        <v>7</v>
      </c>
      <c r="AI5" s="1" t="s">
        <v>4</v>
      </c>
      <c r="AJ5" s="1" t="s">
        <v>5</v>
      </c>
      <c r="AK5" s="1" t="s">
        <v>6</v>
      </c>
      <c r="AL5" s="1" t="s">
        <v>7</v>
      </c>
    </row>
    <row r="6" spans="1:38" x14ac:dyDescent="0.15">
      <c r="A6" s="1" t="s">
        <v>11</v>
      </c>
      <c r="B6" s="1" t="s">
        <v>0</v>
      </c>
      <c r="C6" s="1">
        <v>400</v>
      </c>
      <c r="D6" s="1">
        <f>AVERAGE(C6:C11)</f>
        <v>356.16666666666669</v>
      </c>
      <c r="E6" s="1">
        <f>STDEV(C6:C11)</f>
        <v>38.206892920867915</v>
      </c>
      <c r="F6" s="1">
        <f>E6/SQRT(6)</f>
        <v>15.597898718880197</v>
      </c>
      <c r="H6" s="1">
        <v>1885</v>
      </c>
      <c r="I6" s="1">
        <f>AVERAGE(H6:H11)</f>
        <v>2354.8333333333335</v>
      </c>
      <c r="J6" s="1">
        <f>STDEV(H6:H11)</f>
        <v>364.57230649991288</v>
      </c>
      <c r="K6" s="1">
        <f>J6/SQRT(6)</f>
        <v>148.83602087905695</v>
      </c>
      <c r="O6" s="2">
        <f>H6-C6</f>
        <v>1485</v>
      </c>
      <c r="P6" s="1">
        <f>AVERAGE(O6:O11)</f>
        <v>1998.6666666666667</v>
      </c>
      <c r="Q6" s="2"/>
      <c r="R6" s="2"/>
      <c r="S6" s="2"/>
      <c r="W6" s="1" t="s">
        <v>11</v>
      </c>
      <c r="X6" s="1" t="s">
        <v>0</v>
      </c>
      <c r="Y6" s="1">
        <v>356.16666666666669</v>
      </c>
      <c r="Z6" s="1">
        <v>38.206892920867915</v>
      </c>
      <c r="AA6" s="1">
        <v>15.597898718880197</v>
      </c>
      <c r="AB6" s="1">
        <v>2354.8333333333335</v>
      </c>
      <c r="AC6" s="1">
        <v>364.57230649991288</v>
      </c>
      <c r="AD6" s="1">
        <v>148.83602087905695</v>
      </c>
      <c r="AG6" s="1" t="s">
        <v>11</v>
      </c>
      <c r="AH6" s="1" t="s">
        <v>1</v>
      </c>
      <c r="AI6" s="1">
        <v>-1.3322676295501878E-14</v>
      </c>
      <c r="AJ6" s="1">
        <v>14.713980466972146</v>
      </c>
      <c r="AK6" s="1">
        <v>6.0069573715600519</v>
      </c>
    </row>
    <row r="7" spans="1:38" x14ac:dyDescent="0.15">
      <c r="C7" s="1">
        <v>348</v>
      </c>
      <c r="H7" s="1">
        <v>1888</v>
      </c>
      <c r="O7" s="2">
        <f t="shared" ref="O7:O59" si="0">H7-C7</f>
        <v>1540</v>
      </c>
      <c r="Q7" s="2"/>
      <c r="R7" s="2" t="s">
        <v>1</v>
      </c>
      <c r="S7" s="2" t="s">
        <v>2</v>
      </c>
      <c r="X7" s="1" t="s">
        <v>1</v>
      </c>
      <c r="Y7" s="1">
        <v>233.83333333333334</v>
      </c>
      <c r="Z7" s="1">
        <v>165.26756084200753</v>
      </c>
      <c r="AA7" s="1">
        <v>67.470199182882041</v>
      </c>
      <c r="AB7" s="1">
        <v>967.5</v>
      </c>
      <c r="AC7" s="1">
        <v>338.18382575161695</v>
      </c>
      <c r="AD7" s="1">
        <v>138.06296872562658</v>
      </c>
      <c r="AH7" s="1" t="s">
        <v>2</v>
      </c>
      <c r="AI7" s="1">
        <v>0</v>
      </c>
      <c r="AJ7" s="1">
        <v>8.7561804698658037</v>
      </c>
      <c r="AK7" s="1">
        <v>3.5746957078157795</v>
      </c>
    </row>
    <row r="8" spans="1:38" x14ac:dyDescent="0.15">
      <c r="C8" s="1">
        <v>377</v>
      </c>
      <c r="H8" s="1">
        <v>2645</v>
      </c>
      <c r="O8" s="2">
        <f t="shared" si="0"/>
        <v>2268</v>
      </c>
      <c r="Q8" s="2"/>
      <c r="R8" s="2">
        <f>1-R9</f>
        <v>0.63292194796531009</v>
      </c>
      <c r="S8" s="2">
        <f>1-S9</f>
        <v>0.52976984656437631</v>
      </c>
      <c r="X8" s="1" t="s">
        <v>2</v>
      </c>
      <c r="Y8" s="1">
        <v>168.83333333333334</v>
      </c>
      <c r="Z8" s="1">
        <v>42.691529214431625</v>
      </c>
      <c r="AA8" s="1">
        <v>17.428743819079777</v>
      </c>
      <c r="AB8" s="1">
        <v>1108.6666666666667</v>
      </c>
      <c r="AC8" s="1">
        <v>93.185120414509669</v>
      </c>
      <c r="AD8" s="1">
        <v>38.042666105892799</v>
      </c>
      <c r="AG8" s="1" t="s">
        <v>12</v>
      </c>
      <c r="AH8" s="1" t="s">
        <v>1</v>
      </c>
      <c r="AI8" s="1">
        <v>2.1080368906455775</v>
      </c>
      <c r="AJ8" s="1">
        <v>16.104430918039455</v>
      </c>
      <c r="AK8" s="1">
        <v>6.5746063911829884</v>
      </c>
      <c r="AL8" s="1">
        <v>0.81765998063697964</v>
      </c>
    </row>
    <row r="9" spans="1:38" x14ac:dyDescent="0.15">
      <c r="C9" s="1">
        <v>387</v>
      </c>
      <c r="H9" s="1">
        <v>2559</v>
      </c>
      <c r="O9" s="2">
        <f t="shared" si="0"/>
        <v>2172</v>
      </c>
      <c r="Q9" s="2"/>
      <c r="R9" s="2">
        <f>AVERAGE(Q12:Q17)</f>
        <v>0.36707805203468985</v>
      </c>
      <c r="S9" s="2">
        <f>AVERAGE(Q18:Q23)</f>
        <v>0.47023015343562374</v>
      </c>
      <c r="W9" s="1" t="s">
        <v>12</v>
      </c>
      <c r="X9" s="1" t="s">
        <v>0</v>
      </c>
      <c r="Y9" s="1">
        <v>383.5</v>
      </c>
      <c r="Z9" s="1">
        <v>65.874881404067821</v>
      </c>
      <c r="AA9" s="1">
        <v>26.893307717720411</v>
      </c>
      <c r="AB9" s="1">
        <v>2525.1666666666665</v>
      </c>
      <c r="AC9" s="1">
        <v>72.308828414424383</v>
      </c>
      <c r="AD9" s="1">
        <v>29.519955585633561</v>
      </c>
      <c r="AH9" s="1" t="s">
        <v>2</v>
      </c>
      <c r="AI9" s="1">
        <v>18.558161498504639</v>
      </c>
      <c r="AJ9" s="1">
        <v>9.0550979256551862</v>
      </c>
      <c r="AK9" s="1">
        <v>3.6967282481316022</v>
      </c>
      <c r="AL9" s="1">
        <v>4.7771798744114446E-3</v>
      </c>
    </row>
    <row r="10" spans="1:38" x14ac:dyDescent="0.15">
      <c r="C10" s="1">
        <v>320</v>
      </c>
      <c r="H10" s="1">
        <v>2543</v>
      </c>
      <c r="O10" s="2">
        <f t="shared" si="0"/>
        <v>2223</v>
      </c>
      <c r="Q10" s="2"/>
      <c r="X10" s="1" t="s">
        <v>1</v>
      </c>
      <c r="Y10" s="1">
        <v>383.5</v>
      </c>
      <c r="Z10" s="1">
        <v>68.748090882583782</v>
      </c>
      <c r="AA10" s="1">
        <v>28.066290575469118</v>
      </c>
      <c r="AB10" s="1">
        <v>1143.8333333333333</v>
      </c>
      <c r="AC10" s="1">
        <v>205.06527416085495</v>
      </c>
      <c r="AD10" s="1">
        <v>83.717547609672422</v>
      </c>
      <c r="AE10" s="1">
        <v>0.30039951780967239</v>
      </c>
      <c r="AG10" s="1" t="s">
        <v>13</v>
      </c>
      <c r="AH10" s="1" t="s">
        <v>1</v>
      </c>
      <c r="AI10" s="1">
        <v>36.95652173913043</v>
      </c>
      <c r="AJ10" s="1">
        <v>13.366690556027992</v>
      </c>
      <c r="AK10" s="1">
        <v>5.456928568657891</v>
      </c>
      <c r="AL10" s="1">
        <v>1.0521093221935313E-3</v>
      </c>
    </row>
    <row r="11" spans="1:38" x14ac:dyDescent="0.15">
      <c r="C11" s="1">
        <v>305</v>
      </c>
      <c r="H11" s="1">
        <v>2609</v>
      </c>
      <c r="O11" s="2">
        <f t="shared" si="0"/>
        <v>2304</v>
      </c>
      <c r="Q11" s="2"/>
      <c r="S11" s="1" t="s">
        <v>4</v>
      </c>
      <c r="T11" s="1" t="s">
        <v>5</v>
      </c>
      <c r="U11" s="1" t="s">
        <v>6</v>
      </c>
      <c r="V11" s="1" t="s">
        <v>10</v>
      </c>
      <c r="X11" s="1" t="s">
        <v>2</v>
      </c>
      <c r="Y11" s="1">
        <v>209.16666666666666</v>
      </c>
      <c r="Z11" s="1">
        <v>40.63208912505808</v>
      </c>
      <c r="AA11" s="1">
        <v>16.587980923280281</v>
      </c>
      <c r="AB11" s="1">
        <v>1345.5</v>
      </c>
      <c r="AC11" s="1">
        <v>93.56227872385324</v>
      </c>
      <c r="AD11" s="1">
        <v>38.196640340916552</v>
      </c>
      <c r="AE11" s="1">
        <v>1.3493688312874502E-3</v>
      </c>
      <c r="AH11" s="1" t="s">
        <v>2</v>
      </c>
      <c r="AI11" s="1">
        <v>37.651503226821966</v>
      </c>
      <c r="AJ11" s="1">
        <v>16.312539900983339</v>
      </c>
      <c r="AK11" s="1">
        <v>6.6595665277000018</v>
      </c>
      <c r="AL11" s="1">
        <v>8.1083014493090562E-4</v>
      </c>
    </row>
    <row r="12" spans="1:38" x14ac:dyDescent="0.15">
      <c r="B12" s="1" t="s">
        <v>1</v>
      </c>
      <c r="C12" s="1">
        <v>231</v>
      </c>
      <c r="D12" s="1">
        <f>AVERAGE(C12:C17)</f>
        <v>233.83333333333334</v>
      </c>
      <c r="E12" s="1">
        <f>STDEV(C12:C17)</f>
        <v>165.26756084200753</v>
      </c>
      <c r="F12" s="1">
        <f>E12/SQRT(6)</f>
        <v>67.470199182882041</v>
      </c>
      <c r="H12" s="1">
        <v>821</v>
      </c>
      <c r="I12" s="1">
        <f>AVERAGE(H12:H17)</f>
        <v>967.5</v>
      </c>
      <c r="J12" s="1">
        <f>STDEV(H12:H17)</f>
        <v>338.18382575161695</v>
      </c>
      <c r="K12" s="1">
        <f>J12/SQRT(6)</f>
        <v>138.06296872562658</v>
      </c>
      <c r="O12" s="2">
        <f t="shared" si="0"/>
        <v>590</v>
      </c>
      <c r="P12" s="1">
        <f>AVERAGE(O12:O17)</f>
        <v>733.66666666666663</v>
      </c>
      <c r="Q12" s="2">
        <f>O12/$P$6</f>
        <v>0.2951967978652435</v>
      </c>
      <c r="R12" s="4">
        <f>100*(Q12-$R$9)/$R$8</f>
        <v>-11.357048748353106</v>
      </c>
      <c r="S12" s="2">
        <f>AVERAGE(R12:R17)</f>
        <v>-1.3322676295501878E-14</v>
      </c>
      <c r="T12" s="1">
        <f>STDEV(R12:R17)</f>
        <v>14.713980466972146</v>
      </c>
      <c r="U12" s="1">
        <f>T12/SQRT(6)</f>
        <v>6.0069573715600519</v>
      </c>
      <c r="W12" s="1" t="s">
        <v>13</v>
      </c>
      <c r="X12" s="1" t="s">
        <v>0</v>
      </c>
      <c r="Y12" s="1">
        <v>280.33333333333331</v>
      </c>
      <c r="Z12" s="1">
        <v>78.014528561458746</v>
      </c>
      <c r="AA12" s="1">
        <v>31.849297916559749</v>
      </c>
      <c r="AB12" s="1">
        <v>2640</v>
      </c>
      <c r="AC12" s="1">
        <v>71.085863573568545</v>
      </c>
      <c r="AD12" s="1">
        <v>29.020682280056754</v>
      </c>
    </row>
    <row r="13" spans="1:38" x14ac:dyDescent="0.15">
      <c r="C13" s="1">
        <v>123</v>
      </c>
      <c r="H13" s="1">
        <v>707</v>
      </c>
      <c r="I13" s="4"/>
      <c r="O13" s="2">
        <f t="shared" si="0"/>
        <v>584</v>
      </c>
      <c r="P13" s="4"/>
      <c r="Q13" s="2">
        <f t="shared" ref="Q13:Q23" si="1">O13/$P$6</f>
        <v>0.29219479653102065</v>
      </c>
      <c r="R13" s="4">
        <f t="shared" ref="R13:R17" si="2">100*(Q13-$R$9)/$R$8</f>
        <v>-11.831357048748368</v>
      </c>
      <c r="X13" s="1" t="s">
        <v>1</v>
      </c>
      <c r="Y13" s="1">
        <v>153.83333333333334</v>
      </c>
      <c r="Z13" s="1">
        <v>28.596619846874709</v>
      </c>
      <c r="AA13" s="1">
        <v>11.674521165531578</v>
      </c>
      <c r="AB13" s="1">
        <v>1355</v>
      </c>
      <c r="AC13" s="1">
        <v>165.52220394859415</v>
      </c>
      <c r="AD13" s="1">
        <v>67.57415679582445</v>
      </c>
      <c r="AE13" s="1">
        <v>3.033874060149162E-2</v>
      </c>
    </row>
    <row r="14" spans="1:38" x14ac:dyDescent="0.15">
      <c r="C14" s="1">
        <v>424</v>
      </c>
      <c r="H14" s="1">
        <v>1438</v>
      </c>
      <c r="I14" s="4"/>
      <c r="O14" s="2">
        <f t="shared" si="0"/>
        <v>1014</v>
      </c>
      <c r="P14" s="4"/>
      <c r="Q14" s="2">
        <f t="shared" si="1"/>
        <v>0.5073382254836557</v>
      </c>
      <c r="R14" s="4">
        <f t="shared" si="2"/>
        <v>22.160737812911709</v>
      </c>
      <c r="X14" s="1" t="s">
        <v>2</v>
      </c>
      <c r="Y14" s="1">
        <v>195</v>
      </c>
      <c r="Z14" s="1">
        <v>51.458721321074428</v>
      </c>
      <c r="AA14" s="1">
        <v>21.007935008784976</v>
      </c>
      <c r="AB14" s="1">
        <v>1533.5</v>
      </c>
      <c r="AC14" s="1">
        <v>148.18333239605593</v>
      </c>
      <c r="AD14" s="1">
        <v>60.495592125928212</v>
      </c>
      <c r="AE14" s="1">
        <v>4.8566175119861847E-4</v>
      </c>
    </row>
    <row r="15" spans="1:38" x14ac:dyDescent="0.15">
      <c r="C15" s="1">
        <v>448</v>
      </c>
      <c r="H15" s="1">
        <v>1356</v>
      </c>
      <c r="I15" s="4"/>
      <c r="O15" s="2">
        <f t="shared" si="0"/>
        <v>908</v>
      </c>
      <c r="P15" s="4"/>
      <c r="Q15" s="2">
        <f t="shared" si="1"/>
        <v>0.45430286857905267</v>
      </c>
      <c r="R15" s="4">
        <f t="shared" si="2"/>
        <v>13.781291172595507</v>
      </c>
    </row>
    <row r="16" spans="1:38" x14ac:dyDescent="0.15">
      <c r="C16" s="1">
        <v>88</v>
      </c>
      <c r="H16" s="1">
        <v>805</v>
      </c>
      <c r="I16" s="4"/>
      <c r="O16" s="2">
        <f t="shared" si="0"/>
        <v>717</v>
      </c>
      <c r="P16" s="4"/>
      <c r="Q16" s="2">
        <f t="shared" si="1"/>
        <v>0.35873915943962642</v>
      </c>
      <c r="R16" s="4">
        <f t="shared" si="2"/>
        <v>-1.3175230566535001</v>
      </c>
    </row>
    <row r="17" spans="1:22" x14ac:dyDescent="0.15">
      <c r="C17" s="1">
        <v>89</v>
      </c>
      <c r="H17" s="1">
        <v>678</v>
      </c>
      <c r="I17" s="4"/>
      <c r="O17" s="2">
        <f t="shared" si="0"/>
        <v>589</v>
      </c>
      <c r="P17" s="4"/>
      <c r="Q17" s="2">
        <f t="shared" si="1"/>
        <v>0.29469646430953966</v>
      </c>
      <c r="R17" s="4">
        <f t="shared" si="2"/>
        <v>-11.436100131752321</v>
      </c>
    </row>
    <row r="18" spans="1:22" x14ac:dyDescent="0.15">
      <c r="B18" s="1" t="s">
        <v>2</v>
      </c>
      <c r="C18" s="1">
        <v>150</v>
      </c>
      <c r="D18" s="1">
        <f>AVERAGE(C18:C23)</f>
        <v>168.83333333333334</v>
      </c>
      <c r="E18" s="1">
        <f>STDEV(C18:C23)</f>
        <v>42.691529214431625</v>
      </c>
      <c r="F18" s="1">
        <f>E18/SQRT(6)</f>
        <v>17.428743819079777</v>
      </c>
      <c r="H18" s="1">
        <v>1225</v>
      </c>
      <c r="I18" s="1">
        <f>AVERAGE(H18:H23)</f>
        <v>1108.6666666666667</v>
      </c>
      <c r="J18" s="1">
        <f>STDEV(H18:H23)</f>
        <v>93.185120414509669</v>
      </c>
      <c r="K18" s="1">
        <f>J18/SQRT(6)</f>
        <v>38.042666105892799</v>
      </c>
      <c r="O18" s="2">
        <f t="shared" si="0"/>
        <v>1075</v>
      </c>
      <c r="P18" s="1">
        <f>AVERAGE(O18:O23)</f>
        <v>939.83333333333337</v>
      </c>
      <c r="Q18" s="2">
        <f t="shared" si="1"/>
        <v>0.53785857238158774</v>
      </c>
      <c r="R18" s="4">
        <f>100*(Q18-$S$9)/$S$8</f>
        <v>12.765622540532034</v>
      </c>
      <c r="S18" s="2">
        <f>AVERAGE(R18:R23)</f>
        <v>0</v>
      </c>
      <c r="T18" s="1">
        <f>STDEV(R18:R23)</f>
        <v>8.7561804698658037</v>
      </c>
      <c r="U18" s="1">
        <f>T18/SQRT(6)</f>
        <v>3.5746957078157795</v>
      </c>
    </row>
    <row r="19" spans="1:22" x14ac:dyDescent="0.15">
      <c r="C19" s="1">
        <v>204</v>
      </c>
      <c r="H19" s="1">
        <v>1224</v>
      </c>
      <c r="O19" s="2">
        <f t="shared" si="0"/>
        <v>1020</v>
      </c>
      <c r="Q19" s="2">
        <f t="shared" si="1"/>
        <v>0.51034022681787861</v>
      </c>
      <c r="R19" s="4">
        <f t="shared" ref="R19:R23" si="3">100*(Q19-$S$9)/$S$8</f>
        <v>7.5712261923500748</v>
      </c>
    </row>
    <row r="20" spans="1:22" x14ac:dyDescent="0.15">
      <c r="C20" s="1">
        <v>236</v>
      </c>
      <c r="H20" s="1">
        <v>1083</v>
      </c>
      <c r="O20" s="2">
        <f t="shared" si="0"/>
        <v>847</v>
      </c>
      <c r="Q20" s="2">
        <f t="shared" si="1"/>
        <v>0.42378252168112074</v>
      </c>
      <c r="R20" s="4">
        <f t="shared" si="3"/>
        <v>-8.7675114119313715</v>
      </c>
    </row>
    <row r="21" spans="1:22" x14ac:dyDescent="0.15">
      <c r="C21" s="1">
        <v>123</v>
      </c>
      <c r="H21" s="1">
        <v>1067</v>
      </c>
      <c r="O21" s="2">
        <f t="shared" si="0"/>
        <v>944</v>
      </c>
      <c r="Q21" s="2">
        <f t="shared" si="1"/>
        <v>0.47231487658438959</v>
      </c>
      <c r="R21" s="4">
        <f t="shared" si="3"/>
        <v>0.39351487486226966</v>
      </c>
    </row>
    <row r="22" spans="1:22" x14ac:dyDescent="0.15">
      <c r="C22" s="1">
        <v>160</v>
      </c>
      <c r="H22" s="1">
        <v>1008</v>
      </c>
      <c r="O22" s="2">
        <f t="shared" si="0"/>
        <v>848</v>
      </c>
      <c r="Q22" s="2">
        <f t="shared" si="1"/>
        <v>0.42428285523682452</v>
      </c>
      <c r="R22" s="4">
        <f t="shared" si="3"/>
        <v>-8.6730678419644303</v>
      </c>
    </row>
    <row r="23" spans="1:22" x14ac:dyDescent="0.15">
      <c r="C23" s="1">
        <v>140</v>
      </c>
      <c r="H23" s="1">
        <v>1045</v>
      </c>
      <c r="O23" s="2">
        <f t="shared" si="0"/>
        <v>905</v>
      </c>
      <c r="Q23" s="2">
        <f t="shared" si="1"/>
        <v>0.45280186791194127</v>
      </c>
      <c r="R23" s="4">
        <f t="shared" si="3"/>
        <v>-3.2897843538485789</v>
      </c>
    </row>
    <row r="24" spans="1:22" x14ac:dyDescent="0.15">
      <c r="A24" s="1" t="s">
        <v>12</v>
      </c>
      <c r="B24" s="1" t="s">
        <v>0</v>
      </c>
      <c r="C24" s="1">
        <v>278</v>
      </c>
      <c r="D24" s="1">
        <f>AVERAGE(C24:C29)</f>
        <v>383.5</v>
      </c>
      <c r="E24" s="1">
        <f>STDEV(C24:C29)</f>
        <v>65.874881404067821</v>
      </c>
      <c r="F24" s="1">
        <f>E24/SQRT(6)</f>
        <v>26.893307717720411</v>
      </c>
      <c r="H24" s="1">
        <v>2433</v>
      </c>
      <c r="I24" s="1">
        <f>AVERAGE(H24:H29)</f>
        <v>2525.1666666666665</v>
      </c>
      <c r="J24" s="1">
        <f>STDEV(H24:H29)</f>
        <v>72.308828414424383</v>
      </c>
      <c r="K24" s="1">
        <f>J24/SQRT(6)</f>
        <v>29.519955585633561</v>
      </c>
      <c r="O24" s="2">
        <f t="shared" si="0"/>
        <v>2155</v>
      </c>
      <c r="P24" s="1">
        <f>AVERAGE(O24:O29)</f>
        <v>2141.6666666666665</v>
      </c>
    </row>
    <row r="25" spans="1:22" x14ac:dyDescent="0.15">
      <c r="C25" s="1">
        <v>425</v>
      </c>
      <c r="H25" s="1">
        <v>2538</v>
      </c>
      <c r="O25" s="2">
        <f t="shared" si="0"/>
        <v>2113</v>
      </c>
    </row>
    <row r="26" spans="1:22" x14ac:dyDescent="0.15">
      <c r="C26" s="1">
        <v>390</v>
      </c>
      <c r="H26" s="1">
        <v>2444</v>
      </c>
      <c r="O26" s="2">
        <f t="shared" si="0"/>
        <v>2054</v>
      </c>
    </row>
    <row r="27" spans="1:22" x14ac:dyDescent="0.15">
      <c r="C27" s="1">
        <v>333</v>
      </c>
      <c r="H27" s="1">
        <v>2607</v>
      </c>
      <c r="O27" s="2">
        <f t="shared" si="0"/>
        <v>2274</v>
      </c>
    </row>
    <row r="28" spans="1:22" x14ac:dyDescent="0.15">
      <c r="C28" s="1">
        <v>423</v>
      </c>
      <c r="H28" s="1">
        <v>2541</v>
      </c>
      <c r="O28" s="2">
        <f t="shared" si="0"/>
        <v>2118</v>
      </c>
    </row>
    <row r="29" spans="1:22" x14ac:dyDescent="0.15">
      <c r="C29" s="1">
        <v>452</v>
      </c>
      <c r="H29" s="1">
        <v>2588</v>
      </c>
      <c r="O29" s="2">
        <f t="shared" si="0"/>
        <v>2136</v>
      </c>
    </row>
    <row r="30" spans="1:22" x14ac:dyDescent="0.15">
      <c r="B30" s="1" t="s">
        <v>1</v>
      </c>
      <c r="C30" s="1">
        <v>270</v>
      </c>
      <c r="D30" s="1">
        <f>AVERAGE(C30:C35)</f>
        <v>383.5</v>
      </c>
      <c r="E30" s="1">
        <f>STDEV(C30:C35)</f>
        <v>68.748090882583782</v>
      </c>
      <c r="F30" s="1">
        <f>E30/SQRT(6)</f>
        <v>28.066290575469118</v>
      </c>
      <c r="H30" s="1">
        <v>907</v>
      </c>
      <c r="I30" s="1">
        <f>AVERAGE(H30:H35)</f>
        <v>1143.8333333333333</v>
      </c>
      <c r="J30" s="1">
        <f>STDEV(H30:H35)</f>
        <v>205.06527416085495</v>
      </c>
      <c r="K30" s="1">
        <f>J30/SQRT(6)</f>
        <v>83.717547609672422</v>
      </c>
      <c r="L30" s="1">
        <f>TTEST(H12:H17,H30:H35,2,2)</f>
        <v>0.30039951780967239</v>
      </c>
      <c r="O30" s="2">
        <f t="shared" si="0"/>
        <v>637</v>
      </c>
      <c r="P30" s="1">
        <f>AVERAGE(O30:O35)</f>
        <v>760.33333333333337</v>
      </c>
      <c r="Q30" s="2">
        <f>O30/$P$6</f>
        <v>0.31871247498332222</v>
      </c>
      <c r="R30" s="4">
        <f>100*(Q30-$R$9)/$R$8</f>
        <v>-7.6416337285902589</v>
      </c>
      <c r="S30" s="2">
        <f>AVERAGE(R30:R35)</f>
        <v>2.1080368906455775</v>
      </c>
      <c r="T30" s="1">
        <f>STDEV(R30:R35)</f>
        <v>16.104430918039455</v>
      </c>
      <c r="U30" s="1">
        <f>T30/SQRT(6)</f>
        <v>6.5746063911829884</v>
      </c>
      <c r="V30" s="1">
        <f>TTEST(R12:R17,R30:R35,2,2)</f>
        <v>0.81765998063697964</v>
      </c>
    </row>
    <row r="31" spans="1:22" x14ac:dyDescent="0.15">
      <c r="C31" s="1">
        <v>432</v>
      </c>
      <c r="H31" s="1">
        <v>880</v>
      </c>
      <c r="L31" s="2"/>
      <c r="O31" s="2">
        <f t="shared" si="0"/>
        <v>448</v>
      </c>
      <c r="Q31" s="2">
        <f t="shared" ref="Q31:Q41" si="4">O31/$P$6</f>
        <v>0.22414943295530354</v>
      </c>
      <c r="R31" s="4">
        <f t="shared" ref="R31:R35" si="5">100*(Q31-$R$9)/$R$8</f>
        <v>-22.582345191040854</v>
      </c>
    </row>
    <row r="32" spans="1:22" x14ac:dyDescent="0.15">
      <c r="C32" s="1">
        <v>336</v>
      </c>
      <c r="H32" s="1">
        <v>1322</v>
      </c>
      <c r="L32" s="2"/>
      <c r="O32" s="2">
        <f t="shared" si="0"/>
        <v>986</v>
      </c>
      <c r="Q32" s="2">
        <f t="shared" si="4"/>
        <v>0.4933288859239493</v>
      </c>
      <c r="R32" s="4">
        <f t="shared" si="5"/>
        <v>19.947299077733856</v>
      </c>
    </row>
    <row r="33" spans="1:22" x14ac:dyDescent="0.15">
      <c r="C33" s="1">
        <v>452</v>
      </c>
      <c r="H33" s="1">
        <v>1143</v>
      </c>
      <c r="O33" s="2">
        <f t="shared" si="0"/>
        <v>691</v>
      </c>
      <c r="Q33" s="2">
        <f t="shared" si="4"/>
        <v>0.34573048699132752</v>
      </c>
      <c r="R33" s="4">
        <f t="shared" si="5"/>
        <v>-3.3728590250329522</v>
      </c>
    </row>
    <row r="34" spans="1:22" x14ac:dyDescent="0.15">
      <c r="C34" s="1">
        <v>421</v>
      </c>
      <c r="H34" s="1">
        <v>1322</v>
      </c>
      <c r="O34" s="2">
        <f t="shared" si="0"/>
        <v>901</v>
      </c>
      <c r="Q34" s="2">
        <f t="shared" si="4"/>
        <v>0.45080053368912609</v>
      </c>
      <c r="R34" s="4">
        <f t="shared" si="5"/>
        <v>13.227931488801048</v>
      </c>
    </row>
    <row r="35" spans="1:22" x14ac:dyDescent="0.15">
      <c r="C35" s="1">
        <v>390</v>
      </c>
      <c r="H35" s="1">
        <v>1289</v>
      </c>
      <c r="O35" s="2">
        <f t="shared" si="0"/>
        <v>899</v>
      </c>
      <c r="Q35" s="2">
        <f t="shared" si="4"/>
        <v>0.44979986657771848</v>
      </c>
      <c r="R35" s="4">
        <f t="shared" si="5"/>
        <v>13.069828722002629</v>
      </c>
    </row>
    <row r="36" spans="1:22" x14ac:dyDescent="0.15">
      <c r="B36" s="1" t="s">
        <v>2</v>
      </c>
      <c r="C36" s="1">
        <v>255</v>
      </c>
      <c r="D36" s="1">
        <f>AVERAGE(C36:C41)</f>
        <v>209.16666666666666</v>
      </c>
      <c r="E36" s="1">
        <f>STDEV(C36:C41)</f>
        <v>40.63208912505808</v>
      </c>
      <c r="F36" s="1">
        <f>E36/SQRT(6)</f>
        <v>16.587980923280281</v>
      </c>
      <c r="H36" s="1">
        <v>1222</v>
      </c>
      <c r="I36" s="1">
        <f>AVERAGE(H36:H41)</f>
        <v>1345.5</v>
      </c>
      <c r="J36" s="1">
        <f>STDEV(H36:H41)</f>
        <v>93.56227872385324</v>
      </c>
      <c r="K36" s="1">
        <f>J36/SQRT(6)</f>
        <v>38.196640340916552</v>
      </c>
      <c r="L36" s="1">
        <f>TTEST(H18:H23,H36:H41,2,2)</f>
        <v>1.3493688312874502E-3</v>
      </c>
      <c r="O36" s="2">
        <f t="shared" si="0"/>
        <v>967</v>
      </c>
      <c r="P36" s="1">
        <f>AVERAGE(O36:O41)</f>
        <v>1136.3333333333333</v>
      </c>
      <c r="Q36" s="2">
        <f t="shared" si="4"/>
        <v>0.48382254836557703</v>
      </c>
      <c r="R36" s="4">
        <f>100*(Q36-$S$9)/$S$8</f>
        <v>2.565716984101996</v>
      </c>
      <c r="S36" s="2">
        <f>AVERAGE(R36:R41)</f>
        <v>18.558161498504639</v>
      </c>
      <c r="T36" s="1">
        <f>STDEV(R36:R41)</f>
        <v>9.0550979256551862</v>
      </c>
      <c r="U36" s="1">
        <f>T36/SQRT(6)</f>
        <v>3.6967282481316022</v>
      </c>
      <c r="V36" s="1">
        <f>TTEST(R18:R23,R36:R41,2,2)</f>
        <v>4.7771798744114446E-3</v>
      </c>
    </row>
    <row r="37" spans="1:22" x14ac:dyDescent="0.15">
      <c r="C37" s="1">
        <v>223</v>
      </c>
      <c r="H37" s="1">
        <v>1432</v>
      </c>
      <c r="O37" s="2">
        <f t="shared" si="0"/>
        <v>1209</v>
      </c>
      <c r="Q37" s="2">
        <f t="shared" si="4"/>
        <v>0.60490326884589729</v>
      </c>
      <c r="R37" s="4">
        <f t="shared" ref="R37:R41" si="6">100*(Q37-$S$9)/$S$8</f>
        <v>25.421060916102633</v>
      </c>
    </row>
    <row r="38" spans="1:22" x14ac:dyDescent="0.15">
      <c r="C38" s="1">
        <v>151</v>
      </c>
      <c r="H38" s="1">
        <v>1239</v>
      </c>
      <c r="O38" s="2">
        <f t="shared" si="0"/>
        <v>1088</v>
      </c>
      <c r="Q38" s="2">
        <f t="shared" si="4"/>
        <v>0.54436290860573711</v>
      </c>
      <c r="R38" s="4">
        <f t="shared" si="6"/>
        <v>13.993388950102304</v>
      </c>
    </row>
    <row r="39" spans="1:22" x14ac:dyDescent="0.15">
      <c r="C39" s="1">
        <v>236</v>
      </c>
      <c r="H39" s="1">
        <v>1436</v>
      </c>
      <c r="O39" s="2">
        <f t="shared" si="0"/>
        <v>1200</v>
      </c>
      <c r="Q39" s="2">
        <f t="shared" si="4"/>
        <v>0.60040026684456305</v>
      </c>
      <c r="R39" s="4">
        <f t="shared" si="6"/>
        <v>24.571068786400126</v>
      </c>
    </row>
    <row r="40" spans="1:22" x14ac:dyDescent="0.15">
      <c r="C40" s="1">
        <v>222</v>
      </c>
      <c r="H40" s="1">
        <v>1365</v>
      </c>
      <c r="O40" s="2">
        <f t="shared" si="0"/>
        <v>1143</v>
      </c>
      <c r="Q40" s="2">
        <f t="shared" si="4"/>
        <v>0.57188125416944624</v>
      </c>
      <c r="R40" s="4">
        <f t="shared" si="6"/>
        <v>19.187785298284265</v>
      </c>
    </row>
    <row r="41" spans="1:22" x14ac:dyDescent="0.15">
      <c r="C41" s="1">
        <v>168</v>
      </c>
      <c r="H41" s="1">
        <v>1379</v>
      </c>
      <c r="O41" s="2">
        <f t="shared" si="0"/>
        <v>1211</v>
      </c>
      <c r="Q41" s="2">
        <f t="shared" si="4"/>
        <v>0.60590393595730485</v>
      </c>
      <c r="R41" s="4">
        <f t="shared" si="6"/>
        <v>25.609948056036512</v>
      </c>
    </row>
    <row r="42" spans="1:22" x14ac:dyDescent="0.15">
      <c r="A42" s="1" t="s">
        <v>13</v>
      </c>
      <c r="B42" s="1" t="s">
        <v>0</v>
      </c>
      <c r="C42" s="1">
        <v>436</v>
      </c>
      <c r="D42" s="1">
        <f>AVERAGE(C42:C47)</f>
        <v>280.33333333333331</v>
      </c>
      <c r="E42" s="1">
        <f>STDEV(C42:C47)</f>
        <v>78.014528561458746</v>
      </c>
      <c r="F42" s="1">
        <f>E42/SQRT(6)</f>
        <v>31.849297916559749</v>
      </c>
      <c r="H42" s="1">
        <v>2544</v>
      </c>
      <c r="I42" s="1">
        <f>AVERAGE(H42:H47)</f>
        <v>2640</v>
      </c>
      <c r="J42" s="1">
        <f>STDEV(H42:H47)</f>
        <v>71.085863573568545</v>
      </c>
      <c r="K42" s="1">
        <f>J42/SQRT(6)</f>
        <v>29.020682280056754</v>
      </c>
      <c r="O42" s="2">
        <f t="shared" si="0"/>
        <v>2108</v>
      </c>
      <c r="P42" s="1">
        <f>AVERAGE(O42:O47)</f>
        <v>2359.6666666666665</v>
      </c>
    </row>
    <row r="43" spans="1:22" x14ac:dyDescent="0.15">
      <c r="C43" s="1">
        <v>277</v>
      </c>
      <c r="H43" s="1">
        <v>2698</v>
      </c>
      <c r="O43" s="2">
        <f t="shared" si="0"/>
        <v>2421</v>
      </c>
    </row>
    <row r="44" spans="1:22" x14ac:dyDescent="0.15">
      <c r="C44" s="1">
        <v>231</v>
      </c>
      <c r="H44" s="1">
        <v>2554</v>
      </c>
      <c r="O44" s="2">
        <f t="shared" si="0"/>
        <v>2323</v>
      </c>
    </row>
    <row r="45" spans="1:22" x14ac:dyDescent="0.15">
      <c r="C45" s="1">
        <v>258</v>
      </c>
      <c r="H45" s="1">
        <v>2673</v>
      </c>
      <c r="O45" s="2">
        <f t="shared" si="0"/>
        <v>2415</v>
      </c>
    </row>
    <row r="46" spans="1:22" x14ac:dyDescent="0.15">
      <c r="C46" s="1">
        <v>239</v>
      </c>
      <c r="H46" s="1">
        <v>2691</v>
      </c>
      <c r="O46" s="2">
        <f t="shared" si="0"/>
        <v>2452</v>
      </c>
    </row>
    <row r="47" spans="1:22" x14ac:dyDescent="0.15">
      <c r="C47" s="1">
        <v>241</v>
      </c>
      <c r="H47" s="1">
        <v>2680</v>
      </c>
      <c r="O47" s="2">
        <f t="shared" si="0"/>
        <v>2439</v>
      </c>
    </row>
    <row r="48" spans="1:22" x14ac:dyDescent="0.15">
      <c r="B48" s="1" t="s">
        <v>1</v>
      </c>
      <c r="C48" s="1">
        <v>178</v>
      </c>
      <c r="D48" s="1">
        <f>AVERAGE(C48:C53)</f>
        <v>153.83333333333334</v>
      </c>
      <c r="E48" s="1">
        <f>STDEV(C48:C53)</f>
        <v>28.596619846874709</v>
      </c>
      <c r="F48" s="1">
        <f>E48/SQRT(6)</f>
        <v>11.674521165531578</v>
      </c>
      <c r="H48" s="1">
        <v>1110</v>
      </c>
      <c r="I48" s="1">
        <f>AVERAGE(H48:H53)</f>
        <v>1355</v>
      </c>
      <c r="J48" s="1">
        <f>STDEV(H48:H53)</f>
        <v>165.52220394859415</v>
      </c>
      <c r="K48" s="1">
        <f>J48/SQRT(6)</f>
        <v>67.57415679582445</v>
      </c>
      <c r="L48" s="1">
        <f>TTEST(H12:H17,H48:H53,2,2)</f>
        <v>3.033874060149162E-2</v>
      </c>
      <c r="O48" s="2">
        <f t="shared" si="0"/>
        <v>932</v>
      </c>
      <c r="P48" s="1">
        <f>AVERAGE(O48:O53)</f>
        <v>1201.1666666666667</v>
      </c>
      <c r="Q48" s="2">
        <f>O48/$P$6</f>
        <v>0.46631087391594395</v>
      </c>
      <c r="R48" s="4">
        <f>100*(Q48-$R$9)/$R$8</f>
        <v>15.678524374176538</v>
      </c>
      <c r="S48" s="2">
        <f>AVERAGE(R48:R53)</f>
        <v>36.95652173913043</v>
      </c>
      <c r="T48" s="1">
        <f>STDEV(R48:R53)</f>
        <v>13.366690556027992</v>
      </c>
      <c r="U48" s="1">
        <f>T48/SQRT(6)</f>
        <v>5.456928568657891</v>
      </c>
      <c r="V48" s="1">
        <f>TTEST(R12:R17,R48:R53,2,2)</f>
        <v>1.0521093221935313E-3</v>
      </c>
    </row>
    <row r="49" spans="2:22" x14ac:dyDescent="0.15">
      <c r="C49" s="1">
        <v>192</v>
      </c>
      <c r="H49" s="1">
        <v>1386</v>
      </c>
      <c r="L49" s="2"/>
      <c r="O49" s="2">
        <f t="shared" si="0"/>
        <v>1194</v>
      </c>
      <c r="Q49" s="2">
        <f t="shared" ref="Q49:Q59" si="7">O49/$P$6</f>
        <v>0.59739826551034025</v>
      </c>
      <c r="R49" s="4">
        <f t="shared" ref="R49:R53" si="8">100*(Q49-$R$9)/$R$8</f>
        <v>36.389986824769437</v>
      </c>
    </row>
    <row r="50" spans="2:22" x14ac:dyDescent="0.15">
      <c r="C50" s="1">
        <v>154</v>
      </c>
      <c r="H50" s="1">
        <v>1557</v>
      </c>
      <c r="L50" s="2"/>
      <c r="O50" s="2">
        <f t="shared" si="0"/>
        <v>1403</v>
      </c>
      <c r="Q50" s="2">
        <f t="shared" si="7"/>
        <v>0.70196797865243488</v>
      </c>
      <c r="R50" s="4">
        <f t="shared" si="8"/>
        <v>52.911725955204204</v>
      </c>
    </row>
    <row r="51" spans="2:22" x14ac:dyDescent="0.15">
      <c r="C51" s="1">
        <v>112</v>
      </c>
      <c r="H51" s="1">
        <v>1214</v>
      </c>
      <c r="O51" s="2">
        <f t="shared" si="0"/>
        <v>1102</v>
      </c>
      <c r="Q51" s="2">
        <f t="shared" si="7"/>
        <v>0.55136757838559036</v>
      </c>
      <c r="R51" s="4">
        <f t="shared" si="8"/>
        <v>29.117259552042153</v>
      </c>
    </row>
    <row r="52" spans="2:22" x14ac:dyDescent="0.15">
      <c r="C52" s="1">
        <v>137</v>
      </c>
      <c r="H52" s="1">
        <v>1474</v>
      </c>
      <c r="O52" s="2">
        <f t="shared" si="0"/>
        <v>1337</v>
      </c>
      <c r="Q52" s="2">
        <f t="shared" si="7"/>
        <v>0.66894596397598394</v>
      </c>
      <c r="R52" s="4">
        <f t="shared" si="8"/>
        <v>47.694334650856383</v>
      </c>
    </row>
    <row r="53" spans="2:22" x14ac:dyDescent="0.15">
      <c r="C53" s="1">
        <v>150</v>
      </c>
      <c r="H53" s="1">
        <v>1389</v>
      </c>
      <c r="O53" s="2">
        <f t="shared" si="0"/>
        <v>1239</v>
      </c>
      <c r="Q53" s="2">
        <f t="shared" si="7"/>
        <v>0.61991327551701136</v>
      </c>
      <c r="R53" s="4">
        <f t="shared" si="8"/>
        <v>39.947299077733859</v>
      </c>
    </row>
    <row r="54" spans="2:22" x14ac:dyDescent="0.15">
      <c r="B54" s="1" t="s">
        <v>2</v>
      </c>
      <c r="C54" s="1">
        <v>221</v>
      </c>
      <c r="D54" s="1">
        <f>AVERAGE(C54:C59)</f>
        <v>195</v>
      </c>
      <c r="E54" s="1">
        <f>STDEV(C54:C59)</f>
        <v>51.458721321074428</v>
      </c>
      <c r="F54" s="1">
        <f>E54/SQRT(6)</f>
        <v>21.007935008784976</v>
      </c>
      <c r="H54" s="1">
        <v>1276</v>
      </c>
      <c r="I54" s="1">
        <f>AVERAGE(H54:H59)</f>
        <v>1533.5</v>
      </c>
      <c r="J54" s="1">
        <f>STDEV(H54:H59)</f>
        <v>148.18333239605593</v>
      </c>
      <c r="K54" s="1">
        <f>J54/SQRT(6)</f>
        <v>60.495592125928212</v>
      </c>
      <c r="L54" s="1">
        <f>TTEST(H18:H23,H54:H58,2,2)</f>
        <v>4.8566175119861847E-4</v>
      </c>
      <c r="O54" s="2">
        <f t="shared" si="0"/>
        <v>1055</v>
      </c>
      <c r="P54" s="1">
        <f>AVERAGE(O54:O59)</f>
        <v>1338.5</v>
      </c>
      <c r="Q54" s="2">
        <f t="shared" si="7"/>
        <v>0.52785190126751169</v>
      </c>
      <c r="R54" s="4">
        <f>100*(Q54-$S$9)/$S$8</f>
        <v>10.876751141193139</v>
      </c>
      <c r="S54" s="2">
        <f>AVERAGE(R54:R59)</f>
        <v>37.651503226821966</v>
      </c>
      <c r="T54" s="1">
        <f>STDEV(R54:R59)</f>
        <v>16.312539900983339</v>
      </c>
      <c r="U54" s="1">
        <f>T54/SQRT(6)</f>
        <v>6.6595665277000018</v>
      </c>
      <c r="V54" s="1">
        <f>TTEST(R18:R23,R54:R59,2,2)</f>
        <v>5.5223235942812436E-4</v>
      </c>
    </row>
    <row r="55" spans="2:22" x14ac:dyDescent="0.15">
      <c r="C55" s="1">
        <v>264</v>
      </c>
      <c r="H55" s="1">
        <v>1564</v>
      </c>
      <c r="O55" s="2">
        <f t="shared" si="0"/>
        <v>1300</v>
      </c>
      <c r="Q55" s="2">
        <f t="shared" si="7"/>
        <v>0.65043362241494329</v>
      </c>
      <c r="R55" s="4">
        <f t="shared" ref="R55:R59" si="9">100*(Q55-$S$9)/$S$8</f>
        <v>34.015425783094599</v>
      </c>
    </row>
    <row r="56" spans="2:22" x14ac:dyDescent="0.15">
      <c r="C56" s="1">
        <v>110</v>
      </c>
      <c r="H56" s="1">
        <v>1658</v>
      </c>
      <c r="O56" s="2">
        <f t="shared" si="0"/>
        <v>1548</v>
      </c>
      <c r="Q56" s="2">
        <f t="shared" si="7"/>
        <v>0.77451634422948634</v>
      </c>
      <c r="R56" s="4">
        <f t="shared" si="9"/>
        <v>57.437431134896897</v>
      </c>
    </row>
    <row r="57" spans="2:22" x14ac:dyDescent="0.15">
      <c r="C57" s="1">
        <v>187</v>
      </c>
      <c r="H57" s="1">
        <v>1458</v>
      </c>
      <c r="O57" s="2">
        <f t="shared" si="0"/>
        <v>1271</v>
      </c>
      <c r="Q57" s="2">
        <f t="shared" si="7"/>
        <v>0.635923949299533</v>
      </c>
      <c r="R57" s="4">
        <f t="shared" si="9"/>
        <v>31.276562254053196</v>
      </c>
    </row>
    <row r="58" spans="2:22" x14ac:dyDescent="0.15">
      <c r="C58" s="1">
        <v>210</v>
      </c>
      <c r="H58" s="1">
        <v>1675</v>
      </c>
      <c r="O58" s="2">
        <f t="shared" si="0"/>
        <v>1465</v>
      </c>
      <c r="Q58" s="2">
        <f t="shared" si="7"/>
        <v>0.73298865910607069</v>
      </c>
      <c r="R58" s="4">
        <f t="shared" si="9"/>
        <v>49.598614827640475</v>
      </c>
    </row>
    <row r="59" spans="2:22" x14ac:dyDescent="0.15">
      <c r="C59" s="1">
        <v>178</v>
      </c>
      <c r="H59" s="1">
        <v>1570</v>
      </c>
      <c r="O59" s="2">
        <f t="shared" si="0"/>
        <v>1392</v>
      </c>
      <c r="Q59" s="2">
        <f t="shared" si="7"/>
        <v>0.69646430953969307</v>
      </c>
      <c r="R59" s="4">
        <f t="shared" si="9"/>
        <v>42.704234220053507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C, D</vt:lpstr>
      <vt:lpstr>E, 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2017-08-02T21:19:48Z</dcterms:created>
  <dcterms:modified xsi:type="dcterms:W3CDTF">2017-10-24T21:55:25Z</dcterms:modified>
</cp:coreProperties>
</file>