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40" yWindow="460" windowWidth="28560" windowHeight="15940" tabRatio="500" activeTab="1"/>
  </bookViews>
  <sheets>
    <sheet name="Fig5C" sheetId="1" r:id="rId1"/>
    <sheet name="Fig5D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7" i="2" l="1"/>
  <c r="L84" i="2"/>
  <c r="J70" i="2"/>
  <c r="J84" i="2"/>
  <c r="I84" i="2"/>
  <c r="I70" i="2"/>
  <c r="I49" i="2"/>
  <c r="J49" i="2"/>
  <c r="K49" i="2"/>
  <c r="I56" i="2"/>
  <c r="J56" i="2"/>
  <c r="K56" i="2"/>
  <c r="L56" i="2"/>
  <c r="I63" i="2"/>
  <c r="J63" i="2"/>
  <c r="K63" i="2"/>
  <c r="L63" i="2"/>
  <c r="K70" i="2"/>
  <c r="I77" i="2"/>
  <c r="J77" i="2"/>
  <c r="K77" i="2"/>
  <c r="K84" i="2"/>
  <c r="D49" i="2"/>
  <c r="E49" i="2"/>
  <c r="F49" i="2"/>
  <c r="D56" i="2"/>
  <c r="E56" i="2"/>
  <c r="F56" i="2"/>
  <c r="D63" i="2"/>
  <c r="E63" i="2"/>
  <c r="F63" i="2"/>
  <c r="D70" i="2"/>
  <c r="E70" i="2"/>
  <c r="F70" i="2"/>
  <c r="D77" i="2"/>
  <c r="E77" i="2"/>
  <c r="F77" i="2"/>
  <c r="D84" i="2"/>
  <c r="E84" i="2"/>
  <c r="F84" i="2"/>
  <c r="L39" i="2"/>
  <c r="L32" i="2"/>
  <c r="L18" i="2"/>
  <c r="L11" i="2"/>
  <c r="J39" i="2"/>
  <c r="K39" i="2"/>
  <c r="I39" i="2"/>
  <c r="J32" i="2"/>
  <c r="K32" i="2"/>
  <c r="I32" i="2"/>
  <c r="J25" i="2"/>
  <c r="K25" i="2"/>
  <c r="I25" i="2"/>
  <c r="J18" i="2"/>
  <c r="K18" i="2"/>
  <c r="I18" i="2"/>
  <c r="J11" i="2"/>
  <c r="K11" i="2"/>
  <c r="I11" i="2"/>
  <c r="E39" i="2"/>
  <c r="F39" i="2"/>
  <c r="D39" i="2"/>
  <c r="E32" i="2"/>
  <c r="F32" i="2"/>
  <c r="D32" i="2"/>
  <c r="E25" i="2"/>
  <c r="F25" i="2"/>
  <c r="D25" i="2"/>
  <c r="E18" i="2"/>
  <c r="F18" i="2"/>
  <c r="D18" i="2"/>
  <c r="E11" i="2"/>
  <c r="F11" i="2"/>
  <c r="D11" i="2"/>
  <c r="J4" i="2"/>
  <c r="K4" i="2"/>
  <c r="I4" i="2"/>
  <c r="E4" i="2"/>
  <c r="F4" i="2"/>
  <c r="D4" i="2"/>
  <c r="E55" i="1"/>
  <c r="E56" i="1"/>
  <c r="F55" i="1"/>
  <c r="E53" i="1"/>
  <c r="F53" i="1"/>
  <c r="E47" i="1"/>
  <c r="E48" i="1"/>
  <c r="F47" i="1"/>
  <c r="E49" i="1"/>
  <c r="E50" i="1"/>
  <c r="F49" i="1"/>
  <c r="E52" i="1"/>
  <c r="E51" i="1"/>
  <c r="F51" i="1"/>
  <c r="K47" i="1"/>
  <c r="G55" i="1"/>
  <c r="G53" i="1"/>
  <c r="G47" i="1"/>
  <c r="G49" i="1"/>
  <c r="G51" i="1"/>
  <c r="I47" i="1"/>
  <c r="I37" i="1"/>
  <c r="J47" i="1"/>
  <c r="J37" i="1"/>
  <c r="H47" i="1"/>
  <c r="H37" i="1"/>
  <c r="G45" i="1"/>
  <c r="G43" i="1"/>
  <c r="G41" i="1"/>
  <c r="G39" i="1"/>
  <c r="G37" i="1"/>
  <c r="F37" i="1"/>
  <c r="G36" i="1"/>
  <c r="E39" i="1"/>
  <c r="E40" i="1"/>
  <c r="F39" i="1"/>
  <c r="E41" i="1"/>
  <c r="E42" i="1"/>
  <c r="F41" i="1"/>
  <c r="E46" i="1"/>
  <c r="E45" i="1"/>
  <c r="F45" i="1"/>
  <c r="E44" i="1"/>
  <c r="E43" i="1"/>
  <c r="F43" i="1"/>
  <c r="E38" i="1"/>
  <c r="E37" i="1"/>
  <c r="E33" i="1"/>
  <c r="E34" i="1"/>
  <c r="F33" i="1"/>
  <c r="G33" i="1"/>
  <c r="E32" i="1"/>
  <c r="F31" i="1"/>
  <c r="G31" i="1"/>
  <c r="G29" i="1"/>
  <c r="E28" i="1"/>
  <c r="F27" i="1"/>
  <c r="G22" i="1"/>
  <c r="G27" i="1"/>
  <c r="G25" i="1"/>
  <c r="G23" i="1"/>
  <c r="E31" i="1"/>
  <c r="E30" i="1"/>
  <c r="E23" i="1"/>
  <c r="E24" i="1"/>
  <c r="F23" i="1"/>
  <c r="E25" i="1"/>
  <c r="F25" i="1"/>
  <c r="E27" i="1"/>
  <c r="E29" i="1"/>
  <c r="F29" i="1"/>
  <c r="K29" i="1"/>
  <c r="I29" i="1"/>
  <c r="J29" i="1"/>
  <c r="H29" i="1"/>
  <c r="I23" i="1"/>
  <c r="J23" i="1"/>
  <c r="H23" i="1"/>
  <c r="K14" i="1"/>
  <c r="E11" i="1"/>
  <c r="E9" i="1"/>
  <c r="E8" i="1"/>
  <c r="F8" i="1"/>
  <c r="E10" i="1"/>
  <c r="F10" i="1"/>
  <c r="E12" i="1"/>
  <c r="F12" i="1"/>
  <c r="G7" i="1"/>
  <c r="E14" i="1"/>
  <c r="E15" i="1"/>
  <c r="F14" i="1"/>
  <c r="G14" i="1"/>
  <c r="E16" i="1"/>
  <c r="E17" i="1"/>
  <c r="F16" i="1"/>
  <c r="G16" i="1"/>
  <c r="E18" i="1"/>
  <c r="E19" i="1"/>
  <c r="F18" i="1"/>
  <c r="G18" i="1"/>
  <c r="I14" i="1"/>
  <c r="J14" i="1"/>
  <c r="G8" i="1"/>
  <c r="G10" i="1"/>
  <c r="G12" i="1"/>
  <c r="I8" i="1"/>
  <c r="J8" i="1"/>
  <c r="H14" i="1"/>
  <c r="H8" i="1"/>
  <c r="E13" i="1"/>
</calcChain>
</file>

<file path=xl/sharedStrings.xml><?xml version="1.0" encoding="utf-8"?>
<sst xmlns="http://schemas.openxmlformats.org/spreadsheetml/2006/main" count="39" uniqueCount="17">
  <si>
    <t>cyclophilin</t>
  </si>
  <si>
    <t>Fgf21</t>
  </si>
  <si>
    <t>GFP</t>
  </si>
  <si>
    <t>Dnmt3a</t>
  </si>
  <si>
    <t>Basal</t>
  </si>
  <si>
    <t>Insulin</t>
  </si>
  <si>
    <t>NaN</t>
  </si>
  <si>
    <t>AVG</t>
  </si>
  <si>
    <t>SEM</t>
  </si>
  <si>
    <t>Exp1</t>
  </si>
  <si>
    <t>Exp2</t>
  </si>
  <si>
    <t>STD</t>
  </si>
  <si>
    <t>p-value</t>
  </si>
  <si>
    <t>shScr</t>
  </si>
  <si>
    <t>shDnmt3a</t>
  </si>
  <si>
    <t>WT</t>
  </si>
  <si>
    <t>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</si>
</sst>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3" fillId="2" borderId="0" xfId="0" applyFont="1" applyFill="1"/>
    <xf numFmtId="0" fontId="5" fillId="4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56"/>
  <sheetViews>
    <sheetView showRuler="0" topLeftCell="A21" workbookViewId="0">
      <selection activeCell="I11" sqref="I11"/>
    </sheetView>
  </sheetViews>
  <sheetFormatPr baseColWidth="10" defaultRowHeight="14" x14ac:dyDescent="0.15"/>
  <cols>
    <col min="1" max="16384" width="10.83203125" style="1"/>
  </cols>
  <sheetData>
    <row r="7" spans="1:11" x14ac:dyDescent="0.15">
      <c r="C7" s="1" t="s">
        <v>0</v>
      </c>
      <c r="D7" s="1" t="s">
        <v>1</v>
      </c>
      <c r="G7" s="1">
        <f>AVERAGE(F8:F12)</f>
        <v>10.391747915</v>
      </c>
      <c r="H7" s="1" t="s">
        <v>7</v>
      </c>
      <c r="I7" s="1" t="s">
        <v>11</v>
      </c>
      <c r="J7" s="1" t="s">
        <v>8</v>
      </c>
      <c r="K7" s="1" t="s">
        <v>12</v>
      </c>
    </row>
    <row r="8" spans="1:11" x14ac:dyDescent="0.15">
      <c r="A8" s="1" t="s">
        <v>2</v>
      </c>
      <c r="B8" s="1">
        <v>1</v>
      </c>
      <c r="C8" s="2">
        <v>17.608076140000001</v>
      </c>
      <c r="D8" s="2">
        <v>29.08445068</v>
      </c>
      <c r="E8" s="1">
        <f>D8-C8</f>
        <v>11.476374539999998</v>
      </c>
      <c r="F8" s="1">
        <f>AVERAGE(E8:E9)</f>
        <v>10.961336134999998</v>
      </c>
      <c r="G8" s="1">
        <f>2^($G$7-F8)</f>
        <v>0.67380908237078407</v>
      </c>
      <c r="H8" s="1">
        <f>AVERAGE(G8:G12)</f>
        <v>1.0653234055710099</v>
      </c>
      <c r="I8" s="1">
        <f>STDEV(G8:G12)</f>
        <v>0.47030509632484974</v>
      </c>
      <c r="J8" s="1">
        <f>I8/SQRT(3)</f>
        <v>0.27153077396440489</v>
      </c>
    </row>
    <row r="9" spans="1:11" x14ac:dyDescent="0.15">
      <c r="C9" s="2">
        <v>17.955062250000001</v>
      </c>
      <c r="D9" s="2">
        <v>28.401359979999999</v>
      </c>
      <c r="E9" s="1">
        <f t="shared" ref="E9:E19" si="0">D9-C9</f>
        <v>10.446297729999998</v>
      </c>
    </row>
    <row r="10" spans="1:11" x14ac:dyDescent="0.15">
      <c r="B10" s="1">
        <v>2</v>
      </c>
      <c r="C10" s="2">
        <v>17.175314119999999</v>
      </c>
      <c r="D10" s="2">
        <v>28.378081949999999</v>
      </c>
      <c r="E10" s="1">
        <f t="shared" si="0"/>
        <v>11.202767829999999</v>
      </c>
      <c r="F10" s="1">
        <f>AVERAGE(E10:E11)</f>
        <v>10.488462950000001</v>
      </c>
      <c r="G10" s="1">
        <f>2^($G$7-F10)</f>
        <v>0.93515989480447492</v>
      </c>
    </row>
    <row r="11" spans="1:11" x14ac:dyDescent="0.15">
      <c r="C11" s="2">
        <v>17.768331209999999</v>
      </c>
      <c r="D11" s="2">
        <v>27.542489280000002</v>
      </c>
      <c r="E11" s="1">
        <f t="shared" si="0"/>
        <v>9.7741580700000021</v>
      </c>
    </row>
    <row r="12" spans="1:11" x14ac:dyDescent="0.15">
      <c r="B12" s="1">
        <v>3</v>
      </c>
      <c r="C12" s="2">
        <v>17.72984134</v>
      </c>
      <c r="D12" s="2">
        <v>27.837982719999999</v>
      </c>
      <c r="E12" s="1">
        <f t="shared" si="0"/>
        <v>10.108141379999999</v>
      </c>
      <c r="F12" s="1">
        <f>AVERAGE(E12:E13)</f>
        <v>9.7254446600000009</v>
      </c>
      <c r="G12" s="1">
        <f>2^($G$7-F12)</f>
        <v>1.5870012395377708</v>
      </c>
    </row>
    <row r="13" spans="1:11" x14ac:dyDescent="0.15">
      <c r="C13" s="2">
        <v>17.927600949999999</v>
      </c>
      <c r="D13" s="2">
        <v>27.270348890000001</v>
      </c>
      <c r="E13" s="1">
        <f t="shared" si="0"/>
        <v>9.3427479400000024</v>
      </c>
    </row>
    <row r="14" spans="1:11" x14ac:dyDescent="0.15">
      <c r="A14" s="1" t="s">
        <v>3</v>
      </c>
      <c r="B14" s="1">
        <v>1</v>
      </c>
      <c r="C14" s="2">
        <v>17.446192960000001</v>
      </c>
      <c r="D14" s="2">
        <v>28.713243819999999</v>
      </c>
      <c r="E14" s="1">
        <f t="shared" si="0"/>
        <v>11.267050859999998</v>
      </c>
      <c r="F14" s="1">
        <f>AVERAGE(E14:E15)</f>
        <v>11.220185854999999</v>
      </c>
      <c r="G14" s="1">
        <f>2^($G$7-F14)</f>
        <v>0.56313864369273159</v>
      </c>
      <c r="H14" s="1">
        <f>AVERAGE(G14:G18)</f>
        <v>0.35945125479090784</v>
      </c>
      <c r="I14" s="1">
        <f>STDEV(G14:G18)</f>
        <v>0.17662343208544354</v>
      </c>
      <c r="J14" s="1">
        <f>I14/SQRT(3)</f>
        <v>0.10197358605972642</v>
      </c>
      <c r="K14" s="1">
        <f>TTEST(F8:F12,F14:F18,2,2)</f>
        <v>3.8736740194536566E-2</v>
      </c>
    </row>
    <row r="15" spans="1:11" x14ac:dyDescent="0.15">
      <c r="C15" s="2">
        <v>17.22874041</v>
      </c>
      <c r="D15" s="2">
        <v>28.40206126</v>
      </c>
      <c r="E15" s="1">
        <f t="shared" si="0"/>
        <v>11.17332085</v>
      </c>
    </row>
    <row r="16" spans="1:11" x14ac:dyDescent="0.15">
      <c r="B16" s="1">
        <v>2</v>
      </c>
      <c r="C16" s="2">
        <v>17.432915869999999</v>
      </c>
      <c r="D16" s="2">
        <v>31.027329730000002</v>
      </c>
      <c r="E16" s="1">
        <f t="shared" si="0"/>
        <v>13.594413860000003</v>
      </c>
      <c r="F16" s="1">
        <f>AVERAGE(E16:E17)</f>
        <v>12.399294840000001</v>
      </c>
      <c r="G16" s="1">
        <f>2^($G$7-F16)</f>
        <v>0.24869563218671784</v>
      </c>
    </row>
    <row r="17" spans="1:11" x14ac:dyDescent="0.15">
      <c r="C17" s="2">
        <v>18.00798507</v>
      </c>
      <c r="D17" s="2">
        <v>29.21216089</v>
      </c>
      <c r="E17" s="1">
        <f t="shared" si="0"/>
        <v>11.20417582</v>
      </c>
    </row>
    <row r="18" spans="1:11" x14ac:dyDescent="0.15">
      <c r="B18" s="1">
        <v>3</v>
      </c>
      <c r="C18" s="2">
        <v>17.35900303</v>
      </c>
      <c r="D18" s="2">
        <v>29.640013620000001</v>
      </c>
      <c r="E18" s="1">
        <f t="shared" si="0"/>
        <v>12.281010590000001</v>
      </c>
      <c r="F18" s="1">
        <f>AVERAGE(E18:E19)</f>
        <v>12.299434980000001</v>
      </c>
      <c r="G18" s="1">
        <f>2^($G$7-F18)</f>
        <v>0.26651948849327406</v>
      </c>
    </row>
    <row r="19" spans="1:11" x14ac:dyDescent="0.15">
      <c r="C19" s="2">
        <v>17.735456979999999</v>
      </c>
      <c r="D19" s="2">
        <v>30.053316349999999</v>
      </c>
      <c r="E19" s="1">
        <f t="shared" si="0"/>
        <v>12.317859370000001</v>
      </c>
    </row>
    <row r="20" spans="1:11" x14ac:dyDescent="0.15">
      <c r="D20" s="2"/>
    </row>
    <row r="21" spans="1:11" x14ac:dyDescent="0.15">
      <c r="D21" s="2"/>
    </row>
    <row r="22" spans="1:11" x14ac:dyDescent="0.15">
      <c r="D22" s="2"/>
      <c r="G22" s="1">
        <f>AVERAGE(F23:F27)</f>
        <v>11.914547813333334</v>
      </c>
    </row>
    <row r="23" spans="1:11" x14ac:dyDescent="0.15">
      <c r="A23" s="1" t="s">
        <v>13</v>
      </c>
      <c r="B23" s="1">
        <v>1</v>
      </c>
      <c r="C23" s="2">
        <v>18.754399419999999</v>
      </c>
      <c r="D23" s="2">
        <v>29.652857579999999</v>
      </c>
      <c r="E23" s="1">
        <f>D23-C23</f>
        <v>10.898458160000001</v>
      </c>
      <c r="F23" s="1">
        <f>AVERAGE(E23:E24)</f>
        <v>11.509024375000001</v>
      </c>
      <c r="G23" s="1">
        <f>2^($G$22-F23)</f>
        <v>1.3245694032364874</v>
      </c>
      <c r="H23" s="1">
        <f>AVERAGE(G23:G27)</f>
        <v>1.0487092925004613</v>
      </c>
      <c r="I23" s="1">
        <f>STDEV(G23:G27)</f>
        <v>0.36280930461206568</v>
      </c>
      <c r="J23" s="1">
        <f>I23/SQRT(3)</f>
        <v>0.20946804968227706</v>
      </c>
    </row>
    <row r="24" spans="1:11" x14ac:dyDescent="0.15">
      <c r="C24" s="2">
        <v>17.83051176</v>
      </c>
      <c r="D24" s="2">
        <v>29.950102350000002</v>
      </c>
      <c r="E24" s="1">
        <f t="shared" ref="E24:E34" si="1">D24-C24</f>
        <v>12.119590590000001</v>
      </c>
    </row>
    <row r="25" spans="1:11" x14ac:dyDescent="0.15">
      <c r="B25" s="1">
        <v>2</v>
      </c>
      <c r="C25" s="2">
        <v>17.509149730000001</v>
      </c>
      <c r="D25" s="2">
        <v>29.180236130000001</v>
      </c>
      <c r="E25" s="1">
        <f t="shared" si="1"/>
        <v>11.6710864</v>
      </c>
      <c r="F25" s="1">
        <f>AVERAGE(E25:E26)</f>
        <v>11.6710864</v>
      </c>
      <c r="G25" s="1">
        <f>2^($G$22-F25)</f>
        <v>1.1838295822917633</v>
      </c>
    </row>
    <row r="26" spans="1:11" x14ac:dyDescent="0.15">
      <c r="C26" s="3">
        <v>28.490105799999998</v>
      </c>
      <c r="D26" s="3">
        <v>30.263297219999998</v>
      </c>
    </row>
    <row r="27" spans="1:11" x14ac:dyDescent="0.15">
      <c r="B27" s="1">
        <v>3</v>
      </c>
      <c r="C27" s="2">
        <v>17.45458468</v>
      </c>
      <c r="D27" s="2">
        <v>28.799247990000001</v>
      </c>
      <c r="E27" s="1">
        <f t="shared" si="1"/>
        <v>11.344663310000001</v>
      </c>
      <c r="F27" s="1">
        <f>AVERAGE(E27:E28)</f>
        <v>12.563532665</v>
      </c>
      <c r="G27" s="1">
        <f>2^($G$22-F27)</f>
        <v>0.63772889197313309</v>
      </c>
    </row>
    <row r="28" spans="1:11" x14ac:dyDescent="0.15">
      <c r="C28" s="2">
        <v>17.423532130000002</v>
      </c>
      <c r="D28" s="2">
        <v>31.205934150000001</v>
      </c>
      <c r="E28" s="1">
        <f t="shared" si="1"/>
        <v>13.782402019999999</v>
      </c>
    </row>
    <row r="29" spans="1:11" x14ac:dyDescent="0.15">
      <c r="A29" s="1" t="s">
        <v>14</v>
      </c>
      <c r="B29" s="1">
        <v>1</v>
      </c>
      <c r="C29" s="2">
        <v>18.151611389999999</v>
      </c>
      <c r="D29" s="2">
        <v>26.05157054</v>
      </c>
      <c r="E29" s="1">
        <f t="shared" si="1"/>
        <v>7.8999591500000008</v>
      </c>
      <c r="F29" s="1">
        <f>AVERAGE(E29:E30)</f>
        <v>7.5118430749999998</v>
      </c>
      <c r="G29" s="1">
        <f>2^($G$22-F29)</f>
        <v>21.151744327684082</v>
      </c>
      <c r="H29" s="1">
        <f>AVERAGE(G29:G33)</f>
        <v>21.410629302159212</v>
      </c>
      <c r="I29" s="1">
        <f>STDEV(G29:G33)</f>
        <v>3.9060833827974286</v>
      </c>
      <c r="J29" s="1">
        <f>I29/SQRT(3)</f>
        <v>2.2551782925352195</v>
      </c>
      <c r="K29" s="1">
        <f>TTEST(F23:F27,F29:F33,2,2)</f>
        <v>2.6073677236471994E-4</v>
      </c>
    </row>
    <row r="30" spans="1:11" x14ac:dyDescent="0.15">
      <c r="C30" s="2">
        <v>18.13017778</v>
      </c>
      <c r="D30" s="2">
        <v>25.253904779999999</v>
      </c>
      <c r="E30" s="1">
        <f t="shared" si="1"/>
        <v>7.1237269999999988</v>
      </c>
    </row>
    <row r="31" spans="1:11" x14ac:dyDescent="0.15">
      <c r="B31" s="1">
        <v>2</v>
      </c>
      <c r="C31" s="2">
        <v>17.515888239999999</v>
      </c>
      <c r="D31" s="2">
        <v>25.066016919999999</v>
      </c>
      <c r="E31" s="1">
        <f t="shared" si="1"/>
        <v>7.5501286800000003</v>
      </c>
      <c r="F31" s="1">
        <f>AVERAGE(E31:E32)</f>
        <v>7.773734150000001</v>
      </c>
      <c r="G31" s="1">
        <f>2^($G$22-F31)</f>
        <v>17.640428046583903</v>
      </c>
    </row>
    <row r="32" spans="1:11" x14ac:dyDescent="0.15">
      <c r="C32" s="2">
        <v>17.39083741</v>
      </c>
      <c r="D32" s="2">
        <v>25.388177030000001</v>
      </c>
      <c r="E32" s="1">
        <f t="shared" si="1"/>
        <v>7.9973396200000018</v>
      </c>
    </row>
    <row r="33" spans="1:11" x14ac:dyDescent="0.15">
      <c r="B33" s="1">
        <v>3</v>
      </c>
      <c r="C33" s="2">
        <v>17.64388173</v>
      </c>
      <c r="D33" s="2">
        <v>24.732306040000001</v>
      </c>
      <c r="E33" s="1">
        <f t="shared" si="1"/>
        <v>7.0884243100000006</v>
      </c>
      <c r="F33" s="1">
        <f>AVERAGE(E33:E34)</f>
        <v>7.2455371799999995</v>
      </c>
      <c r="G33" s="1">
        <f>2^($G$22-F33)</f>
        <v>25.43971553220965</v>
      </c>
    </row>
    <row r="34" spans="1:11" x14ac:dyDescent="0.15">
      <c r="C34" s="2">
        <v>17.73681513</v>
      </c>
      <c r="D34" s="2">
        <v>25.139465179999998</v>
      </c>
      <c r="E34" s="1">
        <f t="shared" si="1"/>
        <v>7.4026500499999983</v>
      </c>
    </row>
    <row r="35" spans="1:11" x14ac:dyDescent="0.15">
      <c r="C35" s="2"/>
      <c r="D35" s="2"/>
    </row>
    <row r="36" spans="1:11" x14ac:dyDescent="0.15">
      <c r="C36" s="2"/>
      <c r="D36" s="2"/>
      <c r="G36" s="1">
        <f>AVERAGE(E37:E45)</f>
        <v>7.1170132910775772</v>
      </c>
    </row>
    <row r="37" spans="1:11" x14ac:dyDescent="0.15">
      <c r="A37" s="1" t="s">
        <v>15</v>
      </c>
      <c r="B37" s="1">
        <v>1</v>
      </c>
      <c r="C37" s="1">
        <v>23.811100348645098</v>
      </c>
      <c r="D37" s="1">
        <v>29.416984450858003</v>
      </c>
      <c r="E37" s="1">
        <f>D37-C37</f>
        <v>5.6058841022129045</v>
      </c>
      <c r="F37" s="1">
        <f>AVERAGE(E37:E38)</f>
        <v>7.3309399683311529</v>
      </c>
      <c r="G37" s="1">
        <f>2^($G$36-F37)</f>
        <v>0.86218736324470824</v>
      </c>
      <c r="H37" s="1">
        <f>AVERAGE(G37:G45)</f>
        <v>1.1763150120901202</v>
      </c>
      <c r="I37" s="1">
        <f>STDEV(G37:G45)</f>
        <v>0.70253077235079187</v>
      </c>
      <c r="J37" s="1">
        <f>I37/SQRT(3)</f>
        <v>0.40560633053072542</v>
      </c>
    </row>
    <row r="38" spans="1:11" x14ac:dyDescent="0.15">
      <c r="C38" s="1">
        <v>20.728075766520799</v>
      </c>
      <c r="D38" s="1">
        <v>29.784071600970201</v>
      </c>
      <c r="E38" s="1">
        <f t="shared" ref="E38:E48" si="2">D38-C38</f>
        <v>9.0559958344494014</v>
      </c>
    </row>
    <row r="39" spans="1:11" x14ac:dyDescent="0.15">
      <c r="B39" s="1">
        <v>2</v>
      </c>
      <c r="C39" s="1">
        <v>22.2123827924949</v>
      </c>
      <c r="D39" s="1">
        <v>29.516674640197099</v>
      </c>
      <c r="E39" s="1">
        <f t="shared" si="2"/>
        <v>7.3042918477021992</v>
      </c>
      <c r="F39" s="1">
        <f>AVERAGE(E39:E40)</f>
        <v>7.3432722054361985</v>
      </c>
      <c r="G39" s="1">
        <f>2^($G$36-F39)</f>
        <v>0.85484874804640865</v>
      </c>
    </row>
    <row r="40" spans="1:11" x14ac:dyDescent="0.15">
      <c r="C40" s="1">
        <v>23.076561939201603</v>
      </c>
      <c r="D40" s="1">
        <v>30.458814502371801</v>
      </c>
      <c r="E40" s="1">
        <f t="shared" si="2"/>
        <v>7.3822525631701978</v>
      </c>
    </row>
    <row r="41" spans="1:11" x14ac:dyDescent="0.15">
      <c r="B41" s="1">
        <v>3</v>
      </c>
      <c r="C41" s="1">
        <v>21.084122782278101</v>
      </c>
      <c r="D41" s="1">
        <v>30.630724267573999</v>
      </c>
      <c r="E41" s="1">
        <f t="shared" si="2"/>
        <v>9.5466014852958985</v>
      </c>
      <c r="F41" s="1">
        <f>AVERAGE(E41:E42)</f>
        <v>8.0916528266922487</v>
      </c>
      <c r="G41" s="1">
        <f>2^($G$36-F41)</f>
        <v>0.50886697306164452</v>
      </c>
    </row>
    <row r="42" spans="1:11" x14ac:dyDescent="0.15">
      <c r="C42" s="1">
        <v>22.584735672624802</v>
      </c>
      <c r="D42" s="1">
        <v>29.221439840713401</v>
      </c>
      <c r="E42" s="1">
        <f t="shared" si="2"/>
        <v>6.636704168088599</v>
      </c>
    </row>
    <row r="43" spans="1:11" x14ac:dyDescent="0.15">
      <c r="B43" s="1">
        <v>4</v>
      </c>
      <c r="C43" s="1">
        <v>21.6191798491204</v>
      </c>
      <c r="D43" s="1">
        <v>28.471950766517097</v>
      </c>
      <c r="E43" s="1">
        <f t="shared" si="2"/>
        <v>6.8527709173966969</v>
      </c>
      <c r="F43" s="1">
        <f>AVERAGE(E43:E44)</f>
        <v>5.9050187810252481</v>
      </c>
      <c r="G43" s="1">
        <f>2^($G$36-F43)</f>
        <v>2.3165767970061122</v>
      </c>
    </row>
    <row r="44" spans="1:11" x14ac:dyDescent="0.15">
      <c r="C44" s="1">
        <v>22.405124973682497</v>
      </c>
      <c r="D44" s="1">
        <v>27.362391618336297</v>
      </c>
      <c r="E44" s="1">
        <f t="shared" si="2"/>
        <v>4.9572666446537994</v>
      </c>
    </row>
    <row r="45" spans="1:11" x14ac:dyDescent="0.15">
      <c r="B45" s="1">
        <v>5</v>
      </c>
      <c r="C45" s="1">
        <v>23.299355081455403</v>
      </c>
      <c r="D45" s="1">
        <v>30.010707138183903</v>
      </c>
      <c r="E45" s="1">
        <f t="shared" si="2"/>
        <v>6.7113520567285008</v>
      </c>
      <c r="F45" s="1">
        <f>AVERAGE(E45:E46)</f>
        <v>6.6957547840945502</v>
      </c>
      <c r="G45" s="1">
        <f>2^($G$36-F45)</f>
        <v>1.3390951790917269</v>
      </c>
    </row>
    <row r="46" spans="1:11" x14ac:dyDescent="0.15">
      <c r="C46" s="1">
        <v>22.408395330927398</v>
      </c>
      <c r="D46" s="1">
        <v>29.088552842387998</v>
      </c>
      <c r="E46" s="1">
        <f t="shared" si="2"/>
        <v>6.6801575114605996</v>
      </c>
    </row>
    <row r="47" spans="1:11" x14ac:dyDescent="0.15">
      <c r="A47" s="1" t="s">
        <v>16</v>
      </c>
      <c r="B47" s="1">
        <v>1</v>
      </c>
      <c r="C47" s="1">
        <v>22.396755750889803</v>
      </c>
      <c r="D47" s="1">
        <v>26.071282458996901</v>
      </c>
      <c r="E47" s="1">
        <f t="shared" si="2"/>
        <v>3.6745267081070985</v>
      </c>
      <c r="F47" s="1">
        <f>AVERAGE(E47:E48)</f>
        <v>4.719060552846198</v>
      </c>
      <c r="G47" s="1">
        <f>2^($G$36-F47)</f>
        <v>5.2705471443483294</v>
      </c>
      <c r="H47" s="1">
        <f>AVERAGE(G47:G55)</f>
        <v>4.2558400808276255</v>
      </c>
      <c r="I47" s="1">
        <f>STDEV(G47:G55)</f>
        <v>1.6471991078363024</v>
      </c>
      <c r="J47" s="1">
        <f>I47/SQRT(3)</f>
        <v>0.9510108483182006</v>
      </c>
      <c r="K47" s="1">
        <f>TTEST(F37:F45,F47:F55,2,2)</f>
        <v>3.3261686243538846E-3</v>
      </c>
    </row>
    <row r="48" spans="1:11" x14ac:dyDescent="0.15">
      <c r="C48" s="1">
        <v>21.331550075980601</v>
      </c>
      <c r="D48" s="1">
        <v>27.095144473565899</v>
      </c>
      <c r="E48" s="1">
        <f t="shared" si="2"/>
        <v>5.7635943975852975</v>
      </c>
    </row>
    <row r="49" spans="2:7" x14ac:dyDescent="0.15">
      <c r="B49" s="1">
        <v>2</v>
      </c>
      <c r="C49" s="1">
        <v>20.860651824333399</v>
      </c>
      <c r="D49" s="1">
        <v>26.050759962321401</v>
      </c>
      <c r="E49" s="1">
        <f>D49-C49</f>
        <v>5.1901081379880019</v>
      </c>
      <c r="F49" s="1">
        <f>AVERAGE(E49:E50)</f>
        <v>4.8184424522857494</v>
      </c>
      <c r="G49" s="1">
        <f>2^($G$36-F49)</f>
        <v>4.9197016883945501</v>
      </c>
    </row>
    <row r="50" spans="2:7" x14ac:dyDescent="0.15">
      <c r="C50" s="1">
        <v>21.996206969547401</v>
      </c>
      <c r="D50" s="1">
        <v>26.442983736130898</v>
      </c>
      <c r="E50" s="1">
        <f t="shared" ref="E50:E56" si="3">D50-C50</f>
        <v>4.446776766583497</v>
      </c>
    </row>
    <row r="51" spans="2:7" x14ac:dyDescent="0.15">
      <c r="B51" s="1">
        <v>3</v>
      </c>
      <c r="C51" s="1">
        <v>21.799587785936598</v>
      </c>
      <c r="D51" s="1">
        <v>27.746116670633601</v>
      </c>
      <c r="E51" s="1">
        <f t="shared" si="3"/>
        <v>5.9465288846970026</v>
      </c>
      <c r="F51" s="1">
        <f>AVERAGE(E51:E52)</f>
        <v>6.1321975761215004</v>
      </c>
      <c r="G51" s="1">
        <f>2^($G$36-F51)</f>
        <v>1.9790604981086788</v>
      </c>
    </row>
    <row r="52" spans="2:7" x14ac:dyDescent="0.15">
      <c r="C52" s="1">
        <v>21.4027929276888</v>
      </c>
      <c r="D52" s="1">
        <v>27.720659195234798</v>
      </c>
      <c r="E52" s="1">
        <f t="shared" si="3"/>
        <v>6.3178662675459982</v>
      </c>
    </row>
    <row r="53" spans="2:7" x14ac:dyDescent="0.15">
      <c r="B53" s="1">
        <v>4</v>
      </c>
      <c r="C53" s="1">
        <v>22.5990360901549</v>
      </c>
      <c r="D53" s="1">
        <v>27.137665777421901</v>
      </c>
      <c r="E53" s="1">
        <f t="shared" si="3"/>
        <v>4.5386296872670009</v>
      </c>
      <c r="F53" s="1">
        <f>AVERAGE(E53:E54)</f>
        <v>4.5386296872670009</v>
      </c>
      <c r="G53" s="1">
        <f>2^($G$36-F53)</f>
        <v>5.972701426947296</v>
      </c>
    </row>
    <row r="54" spans="2:7" x14ac:dyDescent="0.15">
      <c r="C54" s="1">
        <v>22.796898039873</v>
      </c>
      <c r="D54" s="4" t="s">
        <v>6</v>
      </c>
    </row>
    <row r="55" spans="2:7" x14ac:dyDescent="0.15">
      <c r="B55" s="1">
        <v>5</v>
      </c>
      <c r="C55" s="1">
        <v>21.115283314712201</v>
      </c>
      <c r="D55" s="1">
        <v>26.544332843890299</v>
      </c>
      <c r="E55" s="1">
        <f t="shared" si="3"/>
        <v>5.4290495291780978</v>
      </c>
      <c r="F55" s="1">
        <f>AVERAGE(E55:E56)</f>
        <v>5.4675405468615477</v>
      </c>
      <c r="G55" s="1">
        <f>2^($G$36-F55)</f>
        <v>3.1371896463392726</v>
      </c>
    </row>
    <row r="56" spans="2:7" x14ac:dyDescent="0.15">
      <c r="C56" s="1">
        <v>21.029989338907502</v>
      </c>
      <c r="D56" s="1">
        <v>26.536020903452499</v>
      </c>
      <c r="E56" s="1">
        <f t="shared" si="3"/>
        <v>5.5060315645449975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9"/>
  <sheetViews>
    <sheetView tabSelected="1" showRuler="0" workbookViewId="0">
      <selection activeCell="S20" sqref="S20"/>
    </sheetView>
  </sheetViews>
  <sheetFormatPr baseColWidth="10" defaultRowHeight="14" x14ac:dyDescent="0.15"/>
  <cols>
    <col min="1" max="1" width="10.83203125" style="6"/>
    <col min="2" max="2" width="11" style="6" bestFit="1" customWidth="1"/>
    <col min="3" max="6" width="11" style="7" bestFit="1" customWidth="1"/>
    <col min="7" max="7" width="10.83203125" style="7"/>
    <col min="8" max="11" width="11" style="7" bestFit="1" customWidth="1"/>
    <col min="12" max="12" width="12.33203125" style="7" bestFit="1" customWidth="1"/>
    <col min="13" max="14" width="10.83203125" style="7"/>
    <col min="15" max="19" width="11" style="7" bestFit="1" customWidth="1"/>
    <col min="20" max="16384" width="10.83203125" style="7"/>
  </cols>
  <sheetData>
    <row r="2" spans="1:12" x14ac:dyDescent="0.15">
      <c r="A2" s="5" t="s">
        <v>9</v>
      </c>
    </row>
    <row r="3" spans="1:12" x14ac:dyDescent="0.15">
      <c r="B3" s="6" t="s">
        <v>1</v>
      </c>
      <c r="C3" s="6" t="s">
        <v>4</v>
      </c>
      <c r="D3" s="6" t="s">
        <v>7</v>
      </c>
      <c r="E3" s="6" t="s">
        <v>11</v>
      </c>
      <c r="F3" s="6" t="s">
        <v>8</v>
      </c>
      <c r="H3" s="6" t="s">
        <v>5</v>
      </c>
      <c r="I3" s="6" t="s">
        <v>7</v>
      </c>
      <c r="J3" s="6" t="s">
        <v>11</v>
      </c>
      <c r="K3" s="6" t="s">
        <v>8</v>
      </c>
      <c r="L3" s="6" t="s">
        <v>12</v>
      </c>
    </row>
    <row r="4" spans="1:12" x14ac:dyDescent="0.15">
      <c r="A4" s="6" t="s">
        <v>2</v>
      </c>
      <c r="B4" s="6">
        <v>0</v>
      </c>
      <c r="C4" s="7">
        <v>204</v>
      </c>
      <c r="D4" s="7">
        <f>AVERAGE(C4:C9)</f>
        <v>237.5</v>
      </c>
      <c r="E4" s="7">
        <f>STDEV(C4:C9)</f>
        <v>49.902905727021547</v>
      </c>
      <c r="F4" s="7">
        <f>E4/2^0.5</f>
        <v>35.286683040489933</v>
      </c>
      <c r="H4" s="7">
        <v>1759</v>
      </c>
      <c r="I4" s="7">
        <f>AVERAGE(H4:H9)</f>
        <v>1898.1666666666667</v>
      </c>
      <c r="J4" s="7">
        <f>STDEV(H4:H9)</f>
        <v>155.07084402513152</v>
      </c>
      <c r="K4" s="7">
        <f>J4/2^0.5</f>
        <v>109.65164537449191</v>
      </c>
    </row>
    <row r="5" spans="1:12" x14ac:dyDescent="0.15">
      <c r="C5" s="7">
        <v>225</v>
      </c>
      <c r="H5" s="7">
        <v>2136</v>
      </c>
    </row>
    <row r="6" spans="1:12" x14ac:dyDescent="0.15">
      <c r="C6" s="7">
        <v>292</v>
      </c>
      <c r="H6" s="7">
        <v>1777</v>
      </c>
    </row>
    <row r="7" spans="1:12" x14ac:dyDescent="0.15">
      <c r="C7" s="7">
        <v>178</v>
      </c>
      <c r="H7" s="7">
        <v>1790</v>
      </c>
    </row>
    <row r="8" spans="1:12" x14ac:dyDescent="0.15">
      <c r="C8" s="7">
        <v>222</v>
      </c>
      <c r="H8" s="7">
        <v>2032</v>
      </c>
    </row>
    <row r="9" spans="1:12" x14ac:dyDescent="0.15">
      <c r="C9" s="7">
        <v>304</v>
      </c>
      <c r="H9" s="7">
        <v>1895</v>
      </c>
    </row>
    <row r="11" spans="1:12" x14ac:dyDescent="0.15">
      <c r="B11" s="6">
        <v>10</v>
      </c>
      <c r="C11" s="7">
        <v>452</v>
      </c>
      <c r="D11" s="7">
        <f>AVERAGE(C11:C16)</f>
        <v>342</v>
      </c>
      <c r="E11" s="7">
        <f>STDEV(C11:C16)</f>
        <v>122.4957142107429</v>
      </c>
      <c r="F11" s="7">
        <f>E11/2^0.5</f>
        <v>86.617550184705635</v>
      </c>
      <c r="H11" s="7">
        <v>2043</v>
      </c>
      <c r="I11" s="7">
        <f>AVERAGE(H11:H16)</f>
        <v>2255.1666666666665</v>
      </c>
      <c r="J11" s="7">
        <f>STDEV(H11:H16)</f>
        <v>223.88605732976467</v>
      </c>
      <c r="K11" s="7">
        <f>J11/2^0.5</f>
        <v>158.31134935099672</v>
      </c>
      <c r="L11" s="7">
        <f>TTEST(H4:H9,H11:H16,2,2)</f>
        <v>9.3181317880889711E-3</v>
      </c>
    </row>
    <row r="12" spans="1:12" x14ac:dyDescent="0.15">
      <c r="C12" s="7">
        <v>176</v>
      </c>
      <c r="H12" s="7">
        <v>2455</v>
      </c>
    </row>
    <row r="13" spans="1:12" x14ac:dyDescent="0.15">
      <c r="C13" s="7">
        <v>215</v>
      </c>
      <c r="H13" s="7">
        <v>1908</v>
      </c>
    </row>
    <row r="14" spans="1:12" x14ac:dyDescent="0.15">
      <c r="C14" s="7">
        <v>338</v>
      </c>
      <c r="H14" s="7">
        <v>2349</v>
      </c>
    </row>
    <row r="15" spans="1:12" x14ac:dyDescent="0.15">
      <c r="C15" s="7">
        <v>406</v>
      </c>
      <c r="H15" s="7">
        <v>2411</v>
      </c>
    </row>
    <row r="16" spans="1:12" x14ac:dyDescent="0.15">
      <c r="C16" s="7">
        <v>465</v>
      </c>
      <c r="H16" s="7">
        <v>2365</v>
      </c>
    </row>
    <row r="18" spans="1:12" x14ac:dyDescent="0.15">
      <c r="B18" s="6">
        <v>30</v>
      </c>
      <c r="C18" s="7">
        <v>221</v>
      </c>
      <c r="D18" s="7">
        <f>AVERAGE(C18:C23)</f>
        <v>254.16666666666666</v>
      </c>
      <c r="E18" s="7">
        <f>STDEV(C18:C23)</f>
        <v>85.525239939252216</v>
      </c>
      <c r="F18" s="7">
        <f>E18/2^0.5</f>
        <v>60.475477123651785</v>
      </c>
      <c r="H18" s="7">
        <v>1834</v>
      </c>
      <c r="I18" s="7">
        <f>AVERAGE(H18:H23)</f>
        <v>2136.3333333333335</v>
      </c>
      <c r="J18" s="7">
        <f>STDEV(H18:H23)</f>
        <v>329.72817087210859</v>
      </c>
      <c r="K18" s="7">
        <f>J18/2^0.5</f>
        <v>233.15302557190464</v>
      </c>
      <c r="L18" s="7">
        <f>TTEST(H4:H9,H18:H23,2,2)</f>
        <v>0.14044408423474469</v>
      </c>
    </row>
    <row r="19" spans="1:12" x14ac:dyDescent="0.15">
      <c r="C19" s="7">
        <v>179</v>
      </c>
      <c r="H19" s="7">
        <v>2222</v>
      </c>
    </row>
    <row r="20" spans="1:12" x14ac:dyDescent="0.15">
      <c r="C20" s="7">
        <v>354</v>
      </c>
      <c r="H20" s="7">
        <v>2043</v>
      </c>
    </row>
    <row r="21" spans="1:12" x14ac:dyDescent="0.15">
      <c r="C21" s="7">
        <v>367</v>
      </c>
      <c r="H21" s="7">
        <v>1723</v>
      </c>
    </row>
    <row r="22" spans="1:12" x14ac:dyDescent="0.15">
      <c r="C22" s="7">
        <v>173</v>
      </c>
      <c r="H22" s="7">
        <v>2455</v>
      </c>
    </row>
    <row r="23" spans="1:12" x14ac:dyDescent="0.15">
      <c r="C23" s="7">
        <v>231</v>
      </c>
      <c r="H23" s="7">
        <v>2541</v>
      </c>
    </row>
    <row r="25" spans="1:12" x14ac:dyDescent="0.15">
      <c r="A25" s="6" t="s">
        <v>3</v>
      </c>
      <c r="B25" s="6">
        <v>0</v>
      </c>
      <c r="C25" s="7">
        <v>155</v>
      </c>
      <c r="D25" s="7">
        <f>AVERAGE(C25:C30)</f>
        <v>265.66666666666669</v>
      </c>
      <c r="E25" s="7">
        <f>STDEV(C25:C30)</f>
        <v>70.221554145907817</v>
      </c>
      <c r="F25" s="7">
        <f>E25/2^0.5</f>
        <v>49.654137122029738</v>
      </c>
      <c r="H25" s="7">
        <v>1123</v>
      </c>
      <c r="I25" s="7">
        <f>AVERAGE(H25:H30)</f>
        <v>1246.8333333333333</v>
      </c>
      <c r="J25" s="7">
        <f>STDEV(H25:H30)</f>
        <v>131.85813083259853</v>
      </c>
      <c r="K25" s="7">
        <f>J25/2^0.5</f>
        <v>93.237778466313401</v>
      </c>
    </row>
    <row r="26" spans="1:12" x14ac:dyDescent="0.15">
      <c r="C26" s="7">
        <v>275</v>
      </c>
      <c r="H26" s="7">
        <v>1423</v>
      </c>
    </row>
    <row r="27" spans="1:12" x14ac:dyDescent="0.15">
      <c r="C27" s="7">
        <v>376</v>
      </c>
      <c r="H27" s="7">
        <v>1067</v>
      </c>
    </row>
    <row r="28" spans="1:12" x14ac:dyDescent="0.15">
      <c r="C28" s="7">
        <v>269</v>
      </c>
      <c r="H28" s="7">
        <v>1248</v>
      </c>
    </row>
    <row r="29" spans="1:12" x14ac:dyDescent="0.15">
      <c r="C29" s="7">
        <v>254</v>
      </c>
      <c r="H29" s="7">
        <v>1321</v>
      </c>
    </row>
    <row r="30" spans="1:12" x14ac:dyDescent="0.15">
      <c r="C30" s="7">
        <v>265</v>
      </c>
      <c r="H30" s="7">
        <v>1299</v>
      </c>
    </row>
    <row r="32" spans="1:12" x14ac:dyDescent="0.15">
      <c r="B32" s="6">
        <v>10</v>
      </c>
      <c r="C32" s="7">
        <v>154</v>
      </c>
      <c r="D32" s="7">
        <f>AVERAGE(C32:C37)</f>
        <v>208.33333333333334</v>
      </c>
      <c r="E32" s="7">
        <f>STDEV(C32:C37)</f>
        <v>34.955209435314053</v>
      </c>
      <c r="F32" s="7">
        <f>E32/2^0.5</f>
        <v>24.717065629506553</v>
      </c>
      <c r="H32" s="7">
        <v>1278</v>
      </c>
      <c r="I32" s="7">
        <f>AVERAGE(H32:H37)</f>
        <v>1462</v>
      </c>
      <c r="J32" s="7">
        <f>STDEV(H32:H37)</f>
        <v>111.04413536968082</v>
      </c>
      <c r="K32" s="7">
        <f>J32/2^0.5</f>
        <v>78.520061130898256</v>
      </c>
      <c r="L32" s="7">
        <f>TTEST(H25:H30,H32:H37,2,2)</f>
        <v>1.2099003476040985E-2</v>
      </c>
    </row>
    <row r="33" spans="1:12" x14ac:dyDescent="0.15">
      <c r="C33" s="7">
        <v>204</v>
      </c>
      <c r="H33" s="7">
        <v>1589</v>
      </c>
    </row>
    <row r="34" spans="1:12" x14ac:dyDescent="0.15">
      <c r="C34" s="7">
        <v>183</v>
      </c>
      <c r="H34" s="7">
        <v>1480</v>
      </c>
    </row>
    <row r="35" spans="1:12" x14ac:dyDescent="0.15">
      <c r="C35" s="7">
        <v>236</v>
      </c>
      <c r="H35" s="7">
        <v>1560</v>
      </c>
    </row>
    <row r="36" spans="1:12" x14ac:dyDescent="0.15">
      <c r="C36" s="7">
        <v>245</v>
      </c>
      <c r="H36" s="7">
        <v>1432</v>
      </c>
    </row>
    <row r="37" spans="1:12" x14ac:dyDescent="0.15">
      <c r="C37" s="7">
        <v>228</v>
      </c>
      <c r="H37" s="7">
        <v>1433</v>
      </c>
    </row>
    <row r="39" spans="1:12" x14ac:dyDescent="0.15">
      <c r="B39" s="6">
        <v>30</v>
      </c>
      <c r="C39" s="7">
        <v>135</v>
      </c>
      <c r="D39" s="7">
        <f>AVERAGE(C39:C44)</f>
        <v>210</v>
      </c>
      <c r="E39" s="7">
        <f>STDEV(C39:C44)</f>
        <v>51.197656196353364</v>
      </c>
      <c r="F39" s="7">
        <f>E39/2^0.5</f>
        <v>36.202209877298927</v>
      </c>
      <c r="H39" s="7">
        <v>1403</v>
      </c>
      <c r="I39" s="7">
        <f>AVERAGE(H39:H44)</f>
        <v>1641.5</v>
      </c>
      <c r="J39" s="7">
        <f>STDEV(H39:H44)</f>
        <v>133.90257652487497</v>
      </c>
      <c r="K39" s="7">
        <f>J39/2^0.5</f>
        <v>94.683419879089698</v>
      </c>
      <c r="L39" s="7">
        <f>TTEST(H25:H30,H39:H44,2,2)</f>
        <v>4.3509987597794441E-4</v>
      </c>
    </row>
    <row r="40" spans="1:12" x14ac:dyDescent="0.15">
      <c r="C40" s="7">
        <v>288</v>
      </c>
      <c r="H40" s="7">
        <v>1684</v>
      </c>
    </row>
    <row r="41" spans="1:12" x14ac:dyDescent="0.15">
      <c r="C41" s="7">
        <v>198</v>
      </c>
      <c r="H41" s="7">
        <v>1732</v>
      </c>
    </row>
    <row r="42" spans="1:12" x14ac:dyDescent="0.15">
      <c r="C42" s="7">
        <v>232</v>
      </c>
      <c r="H42" s="7">
        <v>1777</v>
      </c>
    </row>
    <row r="43" spans="1:12" x14ac:dyDescent="0.15">
      <c r="C43" s="7">
        <v>185</v>
      </c>
      <c r="H43" s="7">
        <v>1582</v>
      </c>
    </row>
    <row r="44" spans="1:12" x14ac:dyDescent="0.15">
      <c r="C44" s="7">
        <v>222</v>
      </c>
      <c r="H44" s="7">
        <v>1671</v>
      </c>
    </row>
    <row r="48" spans="1:12" x14ac:dyDescent="0.15">
      <c r="A48" s="5" t="s">
        <v>10</v>
      </c>
      <c r="B48" s="6" t="s">
        <v>1</v>
      </c>
      <c r="C48" s="7" t="s">
        <v>4</v>
      </c>
      <c r="D48" s="7" t="s">
        <v>7</v>
      </c>
      <c r="E48" s="7" t="s">
        <v>11</v>
      </c>
      <c r="F48" s="7" t="s">
        <v>8</v>
      </c>
      <c r="H48" s="7" t="s">
        <v>5</v>
      </c>
      <c r="I48" s="7" t="s">
        <v>7</v>
      </c>
      <c r="J48" s="7" t="s">
        <v>11</v>
      </c>
      <c r="K48" s="7" t="s">
        <v>8</v>
      </c>
      <c r="L48" s="7" t="s">
        <v>12</v>
      </c>
    </row>
    <row r="49" spans="1:12" x14ac:dyDescent="0.15">
      <c r="A49" s="6" t="s">
        <v>2</v>
      </c>
      <c r="B49" s="6">
        <v>0</v>
      </c>
      <c r="C49" s="7">
        <v>355</v>
      </c>
      <c r="D49" s="7">
        <f>AVERAGE(C49:C54)</f>
        <v>254.83333333333334</v>
      </c>
      <c r="E49" s="7">
        <f>STDEV(C49:C54)</f>
        <v>61.219005763460935</v>
      </c>
      <c r="F49" s="7">
        <f>E49/2^0.5</f>
        <v>43.288374112841559</v>
      </c>
      <c r="H49" s="7">
        <v>1654</v>
      </c>
      <c r="I49" s="7">
        <f>AVERAGE(H49:H54)</f>
        <v>1844.1666666666667</v>
      </c>
      <c r="J49" s="7">
        <f>STDEV(H49:H54)</f>
        <v>141.09913772474536</v>
      </c>
      <c r="K49" s="7">
        <f>J49/2^0.5</f>
        <v>99.77215710474205</v>
      </c>
    </row>
    <row r="50" spans="1:12" x14ac:dyDescent="0.15">
      <c r="C50" s="7">
        <v>213</v>
      </c>
      <c r="H50" s="7">
        <v>1888</v>
      </c>
    </row>
    <row r="51" spans="1:12" x14ac:dyDescent="0.15">
      <c r="C51" s="7">
        <v>222</v>
      </c>
      <c r="H51" s="7">
        <v>2032</v>
      </c>
    </row>
    <row r="52" spans="1:12" x14ac:dyDescent="0.15">
      <c r="C52" s="7">
        <v>280</v>
      </c>
      <c r="H52" s="7">
        <v>1954</v>
      </c>
    </row>
    <row r="53" spans="1:12" x14ac:dyDescent="0.15">
      <c r="C53" s="7">
        <v>274</v>
      </c>
      <c r="H53" s="7">
        <v>1732</v>
      </c>
    </row>
    <row r="54" spans="1:12" x14ac:dyDescent="0.15">
      <c r="C54" s="7">
        <v>185</v>
      </c>
      <c r="H54" s="7">
        <v>1805</v>
      </c>
    </row>
    <row r="56" spans="1:12" x14ac:dyDescent="0.15">
      <c r="B56" s="6">
        <v>10</v>
      </c>
      <c r="C56" s="7">
        <v>231</v>
      </c>
      <c r="D56" s="7">
        <f>AVERAGE(C56:C61)</f>
        <v>250.16666666666666</v>
      </c>
      <c r="E56" s="7">
        <f>STDEV(C56:C61)</f>
        <v>93.67479205563609</v>
      </c>
      <c r="F56" s="7">
        <f>E56/2^0.5</f>
        <v>66.238080688780002</v>
      </c>
      <c r="H56" s="7">
        <v>1834</v>
      </c>
      <c r="I56" s="7">
        <f>AVERAGE(H56:H61)</f>
        <v>2144.6666666666665</v>
      </c>
      <c r="J56" s="7">
        <f>STDEV(H56:H61)</f>
        <v>225.49471538523173</v>
      </c>
      <c r="K56" s="7">
        <f>J56/2^0.5</f>
        <v>159.44884237062786</v>
      </c>
      <c r="L56" s="7">
        <f>TTEST(H49:H54,H56:H61,2,2)</f>
        <v>1.9883613595302108E-2</v>
      </c>
    </row>
    <row r="57" spans="1:12" x14ac:dyDescent="0.15">
      <c r="C57" s="7">
        <v>197</v>
      </c>
      <c r="H57" s="7">
        <v>2005</v>
      </c>
    </row>
    <row r="58" spans="1:12" x14ac:dyDescent="0.15">
      <c r="C58" s="7">
        <v>255</v>
      </c>
      <c r="H58" s="7">
        <v>2222</v>
      </c>
    </row>
    <row r="59" spans="1:12" x14ac:dyDescent="0.15">
      <c r="C59" s="7">
        <v>170</v>
      </c>
      <c r="H59" s="7">
        <v>2043</v>
      </c>
    </row>
    <row r="60" spans="1:12" x14ac:dyDescent="0.15">
      <c r="C60" s="7">
        <v>432</v>
      </c>
      <c r="H60" s="7">
        <v>2450</v>
      </c>
    </row>
    <row r="61" spans="1:12" x14ac:dyDescent="0.15">
      <c r="C61" s="7">
        <v>216</v>
      </c>
      <c r="H61" s="7">
        <v>2314</v>
      </c>
    </row>
    <row r="63" spans="1:12" x14ac:dyDescent="0.15">
      <c r="B63" s="6">
        <v>30</v>
      </c>
      <c r="C63" s="7">
        <v>180</v>
      </c>
      <c r="D63" s="7">
        <f>AVERAGE(C63:C68)</f>
        <v>224.16666666666666</v>
      </c>
      <c r="E63" s="7">
        <f>STDEV(C63:C68)</f>
        <v>58.802777712168179</v>
      </c>
      <c r="F63" s="7">
        <f>E63/2^0.5</f>
        <v>41.579842872879297</v>
      </c>
      <c r="H63" s="7">
        <v>2020</v>
      </c>
      <c r="I63" s="7">
        <f>AVERAGE(H63:H68)</f>
        <v>2156.5</v>
      </c>
      <c r="J63" s="7">
        <f>STDEV(H63:H68)</f>
        <v>141.68521447208244</v>
      </c>
      <c r="K63" s="7">
        <f>J63/2^0.5</f>
        <v>100.18657594707985</v>
      </c>
      <c r="L63" s="7">
        <f>TTEST(H49:H54,H63:H68,2,2)</f>
        <v>3.3402587136559221E-3</v>
      </c>
    </row>
    <row r="64" spans="1:12" x14ac:dyDescent="0.15">
      <c r="C64" s="7">
        <v>226</v>
      </c>
      <c r="H64" s="7">
        <v>1984</v>
      </c>
    </row>
    <row r="65" spans="1:12" x14ac:dyDescent="0.15">
      <c r="C65" s="7">
        <v>286</v>
      </c>
      <c r="H65" s="7">
        <v>2135</v>
      </c>
    </row>
    <row r="66" spans="1:12" x14ac:dyDescent="0.15">
      <c r="C66" s="7">
        <v>198</v>
      </c>
      <c r="H66" s="7">
        <v>2219</v>
      </c>
    </row>
    <row r="67" spans="1:12" x14ac:dyDescent="0.15">
      <c r="C67" s="7">
        <v>301</v>
      </c>
      <c r="H67" s="7">
        <v>2367</v>
      </c>
    </row>
    <row r="68" spans="1:12" x14ac:dyDescent="0.15">
      <c r="C68" s="7">
        <v>154</v>
      </c>
      <c r="H68" s="7">
        <v>2214</v>
      </c>
    </row>
    <row r="70" spans="1:12" x14ac:dyDescent="0.15">
      <c r="A70" s="6" t="s">
        <v>3</v>
      </c>
      <c r="B70" s="6">
        <v>0</v>
      </c>
      <c r="C70" s="7">
        <v>187</v>
      </c>
      <c r="D70" s="7">
        <f>AVERAGE(C70:C75)</f>
        <v>314.83333333333331</v>
      </c>
      <c r="E70" s="7">
        <f>STDEV(C70:C75)</f>
        <v>122.15959506590825</v>
      </c>
      <c r="F70" s="7">
        <f>E70/2^0.5</f>
        <v>86.379878058106428</v>
      </c>
      <c r="H70" s="8">
        <v>104</v>
      </c>
      <c r="I70" s="7">
        <f>AVERAGE(H71:H75)</f>
        <v>1005.6</v>
      </c>
      <c r="J70" s="7">
        <f>STDEV(H71:H75)</f>
        <v>68.467510543322661</v>
      </c>
      <c r="K70" s="7">
        <f>J70/2^0.5</f>
        <v>48.413840996144891</v>
      </c>
    </row>
    <row r="71" spans="1:12" x14ac:dyDescent="0.15">
      <c r="C71" s="7">
        <v>365</v>
      </c>
      <c r="H71" s="9">
        <v>1033</v>
      </c>
    </row>
    <row r="72" spans="1:12" x14ac:dyDescent="0.15">
      <c r="C72" s="7">
        <v>290</v>
      </c>
      <c r="H72" s="7">
        <v>1111</v>
      </c>
    </row>
    <row r="73" spans="1:12" x14ac:dyDescent="0.15">
      <c r="C73" s="7">
        <v>532</v>
      </c>
      <c r="H73" s="7">
        <v>945</v>
      </c>
    </row>
    <row r="74" spans="1:12" x14ac:dyDescent="0.15">
      <c r="C74" s="7">
        <v>231</v>
      </c>
      <c r="H74" s="7">
        <v>952</v>
      </c>
    </row>
    <row r="75" spans="1:12" x14ac:dyDescent="0.15">
      <c r="C75" s="7">
        <v>284</v>
      </c>
      <c r="H75" s="7">
        <v>987</v>
      </c>
    </row>
    <row r="77" spans="1:12" x14ac:dyDescent="0.15">
      <c r="B77" s="6">
        <v>10</v>
      </c>
      <c r="C77" s="7">
        <v>132</v>
      </c>
      <c r="D77" s="7">
        <f>AVERAGE(C77:C82)</f>
        <v>174.33333333333334</v>
      </c>
      <c r="E77" s="7">
        <f>STDEV(C77:C82)</f>
        <v>86.754058502566139</v>
      </c>
      <c r="F77" s="7">
        <f>E77/2^0.5</f>
        <v>61.344383062618974</v>
      </c>
      <c r="H77" s="7">
        <v>1352</v>
      </c>
      <c r="I77" s="7">
        <f>AVERAGE(H77:H82)</f>
        <v>1441.6666666666667</v>
      </c>
      <c r="J77" s="7">
        <f>STDEV(H77:H82)</f>
        <v>123.85583016825113</v>
      </c>
      <c r="K77" s="7">
        <f>J77/2^0.5</f>
        <v>87.579297401459741</v>
      </c>
      <c r="L77" s="7">
        <f>TTEST(H71:H75,H77:H82,2,2)</f>
        <v>6.3759543376450088E-5</v>
      </c>
    </row>
    <row r="78" spans="1:12" x14ac:dyDescent="0.15">
      <c r="C78" s="7">
        <v>111</v>
      </c>
      <c r="H78" s="7">
        <v>1254</v>
      </c>
    </row>
    <row r="79" spans="1:12" x14ac:dyDescent="0.15">
      <c r="C79" s="7">
        <v>110</v>
      </c>
      <c r="H79" s="7">
        <v>1532</v>
      </c>
    </row>
    <row r="80" spans="1:12" x14ac:dyDescent="0.15">
      <c r="C80" s="7">
        <v>135</v>
      </c>
      <c r="H80" s="7">
        <v>1588</v>
      </c>
    </row>
    <row r="81" spans="2:12" x14ac:dyDescent="0.15">
      <c r="C81" s="7">
        <v>325</v>
      </c>
      <c r="H81" s="7">
        <v>1423</v>
      </c>
    </row>
    <row r="82" spans="2:12" x14ac:dyDescent="0.15">
      <c r="C82" s="7">
        <v>233</v>
      </c>
      <c r="H82" s="7">
        <v>1501</v>
      </c>
    </row>
    <row r="84" spans="2:12" x14ac:dyDescent="0.15">
      <c r="B84" s="6">
        <v>30</v>
      </c>
      <c r="C84" s="7">
        <v>154</v>
      </c>
      <c r="D84" s="7">
        <f>AVERAGE(C84:C89)</f>
        <v>196.66666666666666</v>
      </c>
      <c r="E84" s="7">
        <f>STDEV(C84:C89)</f>
        <v>67.503086349193467</v>
      </c>
      <c r="F84" s="7">
        <f>E84/2^0.5</f>
        <v>47.731890108535765</v>
      </c>
      <c r="H84" s="7">
        <v>1476</v>
      </c>
      <c r="I84" s="7">
        <f>AVERAGE(H84:H88)</f>
        <v>1541</v>
      </c>
      <c r="J84" s="7">
        <f>STDEV(H84:H88)</f>
        <v>117.17081547894082</v>
      </c>
      <c r="K84" s="7">
        <f>J84/2^0.5</f>
        <v>82.852278182316738</v>
      </c>
      <c r="L84" s="7">
        <f>TTEST(H71:H75,H84:H88,2,2)</f>
        <v>2.1461425771858105E-5</v>
      </c>
    </row>
    <row r="85" spans="2:12" x14ac:dyDescent="0.15">
      <c r="C85" s="7">
        <v>188</v>
      </c>
      <c r="H85" s="7">
        <v>1632</v>
      </c>
    </row>
    <row r="86" spans="2:12" x14ac:dyDescent="0.15">
      <c r="C86" s="7">
        <v>95</v>
      </c>
      <c r="H86" s="7">
        <v>1597</v>
      </c>
    </row>
    <row r="87" spans="2:12" x14ac:dyDescent="0.15">
      <c r="C87" s="7">
        <v>245</v>
      </c>
      <c r="H87" s="7">
        <v>1366</v>
      </c>
    </row>
    <row r="88" spans="2:12" x14ac:dyDescent="0.15">
      <c r="C88" s="7">
        <v>212</v>
      </c>
      <c r="H88" s="7">
        <v>1634</v>
      </c>
    </row>
    <row r="89" spans="2:12" x14ac:dyDescent="0.15">
      <c r="C89" s="7">
        <v>286</v>
      </c>
      <c r="H89" s="8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Fig5C</vt:lpstr>
      <vt:lpstr>Fig5D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2017-08-02T04:26:12Z</dcterms:created>
  <dcterms:modified xsi:type="dcterms:W3CDTF">2017-10-17T23:45:52Z</dcterms:modified>
</cp:coreProperties>
</file>