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3040" yWindow="0" windowWidth="28520" windowHeight="21040" tabRatio="1000" activeTab="3"/>
  </bookViews>
  <sheets>
    <sheet name="Figure 2G" sheetId="1" r:id="rId1"/>
    <sheet name="Figure 2H" sheetId="2" r:id="rId2"/>
    <sheet name="Figure 2 I" sheetId="3" r:id="rId3"/>
    <sheet name="Figure 2J, K, L" sheetId="5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2" i="5" l="1"/>
  <c r="O42" i="5"/>
  <c r="O43" i="5"/>
  <c r="O44" i="5"/>
  <c r="O45" i="5"/>
  <c r="O41" i="5"/>
  <c r="N42" i="5"/>
  <c r="N43" i="5"/>
  <c r="N44" i="5"/>
  <c r="N45" i="5"/>
  <c r="N46" i="5"/>
  <c r="N47" i="5"/>
  <c r="N41" i="5"/>
  <c r="D52" i="5"/>
  <c r="M42" i="5"/>
  <c r="M43" i="5"/>
  <c r="M44" i="5"/>
  <c r="M45" i="5"/>
  <c r="M46" i="5"/>
  <c r="M47" i="5"/>
  <c r="M48" i="5"/>
  <c r="M41" i="5"/>
  <c r="L42" i="5"/>
  <c r="L43" i="5"/>
  <c r="L44" i="5"/>
  <c r="L45" i="5"/>
  <c r="L46" i="5"/>
  <c r="L47" i="5"/>
  <c r="L41" i="5"/>
  <c r="B52" i="5"/>
  <c r="K42" i="5"/>
  <c r="K43" i="5"/>
  <c r="K44" i="5"/>
  <c r="K45" i="5"/>
  <c r="K46" i="5"/>
  <c r="K47" i="5"/>
  <c r="K41" i="5"/>
  <c r="J42" i="5"/>
  <c r="J43" i="5"/>
  <c r="J44" i="5"/>
  <c r="J45" i="5"/>
  <c r="J46" i="5"/>
  <c r="J47" i="5"/>
  <c r="J48" i="5"/>
  <c r="J41" i="5"/>
  <c r="O51" i="5"/>
  <c r="N51" i="5"/>
  <c r="O53" i="5"/>
  <c r="M51" i="5"/>
  <c r="L51" i="5"/>
  <c r="M53" i="5"/>
  <c r="K51" i="5"/>
  <c r="J51" i="5"/>
  <c r="K53" i="5"/>
  <c r="O52" i="5"/>
  <c r="N52" i="5"/>
  <c r="M52" i="5"/>
  <c r="L52" i="5"/>
  <c r="K52" i="5"/>
  <c r="J52" i="5"/>
  <c r="F34" i="5"/>
  <c r="O23" i="5"/>
  <c r="O24" i="5"/>
  <c r="O25" i="5"/>
  <c r="O26" i="5"/>
  <c r="O27" i="5"/>
  <c r="O33" i="5"/>
  <c r="N23" i="5"/>
  <c r="N24" i="5"/>
  <c r="N25" i="5"/>
  <c r="N26" i="5"/>
  <c r="N27" i="5"/>
  <c r="N28" i="5"/>
  <c r="N29" i="5"/>
  <c r="N33" i="5"/>
  <c r="O35" i="5"/>
  <c r="D34" i="5"/>
  <c r="M23" i="5"/>
  <c r="M24" i="5"/>
  <c r="M25" i="5"/>
  <c r="M26" i="5"/>
  <c r="M27" i="5"/>
  <c r="M28" i="5"/>
  <c r="M29" i="5"/>
  <c r="M30" i="5"/>
  <c r="M33" i="5"/>
  <c r="L23" i="5"/>
  <c r="L24" i="5"/>
  <c r="L25" i="5"/>
  <c r="L26" i="5"/>
  <c r="L27" i="5"/>
  <c r="L28" i="5"/>
  <c r="L29" i="5"/>
  <c r="L33" i="5"/>
  <c r="M35" i="5"/>
  <c r="B34" i="5"/>
  <c r="K23" i="5"/>
  <c r="K24" i="5"/>
  <c r="K25" i="5"/>
  <c r="K26" i="5"/>
  <c r="K27" i="5"/>
  <c r="K28" i="5"/>
  <c r="K29" i="5"/>
  <c r="K33" i="5"/>
  <c r="J23" i="5"/>
  <c r="J24" i="5"/>
  <c r="J25" i="5"/>
  <c r="J26" i="5"/>
  <c r="J27" i="5"/>
  <c r="J28" i="5"/>
  <c r="J29" i="5"/>
  <c r="J30" i="5"/>
  <c r="J33" i="5"/>
  <c r="K35" i="5"/>
  <c r="K34" i="5"/>
  <c r="L34" i="5"/>
  <c r="M34" i="5"/>
  <c r="N34" i="5"/>
  <c r="O34" i="5"/>
  <c r="J34" i="5"/>
  <c r="F17" i="5"/>
  <c r="O6" i="5"/>
  <c r="O7" i="5"/>
  <c r="O8" i="5"/>
  <c r="O9" i="5"/>
  <c r="O5" i="5"/>
  <c r="O15" i="5"/>
  <c r="N6" i="5"/>
  <c r="N7" i="5"/>
  <c r="N8" i="5"/>
  <c r="N9" i="5"/>
  <c r="N10" i="5"/>
  <c r="N11" i="5"/>
  <c r="N5" i="5"/>
  <c r="N15" i="5"/>
  <c r="O17" i="5"/>
  <c r="D17" i="5"/>
  <c r="M6" i="5"/>
  <c r="M7" i="5"/>
  <c r="M8" i="5"/>
  <c r="M9" i="5"/>
  <c r="M10" i="5"/>
  <c r="M11" i="5"/>
  <c r="M12" i="5"/>
  <c r="M5" i="5"/>
  <c r="M15" i="5"/>
  <c r="L6" i="5"/>
  <c r="L7" i="5"/>
  <c r="L8" i="5"/>
  <c r="L9" i="5"/>
  <c r="L10" i="5"/>
  <c r="L11" i="5"/>
  <c r="L5" i="5"/>
  <c r="L15" i="5"/>
  <c r="M17" i="5"/>
  <c r="B17" i="5"/>
  <c r="K6" i="5"/>
  <c r="K7" i="5"/>
  <c r="K8" i="5"/>
  <c r="K9" i="5"/>
  <c r="K10" i="5"/>
  <c r="K11" i="5"/>
  <c r="K5" i="5"/>
  <c r="K15" i="5"/>
  <c r="J6" i="5"/>
  <c r="J7" i="5"/>
  <c r="J8" i="5"/>
  <c r="J9" i="5"/>
  <c r="J10" i="5"/>
  <c r="J11" i="5"/>
  <c r="J12" i="5"/>
  <c r="J5" i="5"/>
  <c r="J15" i="5"/>
  <c r="K17" i="5"/>
  <c r="K16" i="5"/>
  <c r="L16" i="5"/>
  <c r="M16" i="5"/>
  <c r="N16" i="5"/>
  <c r="O16" i="5"/>
  <c r="J16" i="5"/>
  <c r="B20" i="2"/>
  <c r="C17" i="2"/>
  <c r="C15" i="5"/>
  <c r="D15" i="5"/>
  <c r="E15" i="5"/>
  <c r="F15" i="5"/>
  <c r="G15" i="5"/>
  <c r="B15" i="5"/>
  <c r="F20" i="1"/>
  <c r="O5" i="1"/>
  <c r="O6" i="1"/>
  <c r="O7" i="1"/>
  <c r="O8" i="1"/>
  <c r="O9" i="1"/>
  <c r="O10" i="1"/>
  <c r="O11" i="1"/>
  <c r="N5" i="1"/>
  <c r="N6" i="1"/>
  <c r="N7" i="1"/>
  <c r="N8" i="1"/>
  <c r="N9" i="1"/>
  <c r="N10" i="1"/>
  <c r="N11" i="1"/>
  <c r="N12" i="1"/>
  <c r="N13" i="1"/>
  <c r="N14" i="1"/>
  <c r="O4" i="1"/>
  <c r="N4" i="1"/>
  <c r="N17" i="1"/>
  <c r="O17" i="1"/>
  <c r="O19" i="1"/>
  <c r="D20" i="1"/>
  <c r="L4" i="1"/>
  <c r="L5" i="1"/>
  <c r="L6" i="1"/>
  <c r="L7" i="1"/>
  <c r="L8" i="1"/>
  <c r="L9" i="1"/>
  <c r="L10" i="1"/>
  <c r="L11" i="1"/>
  <c r="L12" i="1"/>
  <c r="L13" i="1"/>
  <c r="L14" i="1"/>
  <c r="L17" i="1"/>
  <c r="M4" i="1"/>
  <c r="M5" i="1"/>
  <c r="M6" i="1"/>
  <c r="M7" i="1"/>
  <c r="M8" i="1"/>
  <c r="M9" i="1"/>
  <c r="M10" i="1"/>
  <c r="M11" i="1"/>
  <c r="M12" i="1"/>
  <c r="M17" i="1"/>
  <c r="M19" i="1"/>
  <c r="B20" i="1"/>
  <c r="J4" i="1"/>
  <c r="J5" i="1"/>
  <c r="J6" i="1"/>
  <c r="J7" i="1"/>
  <c r="J8" i="1"/>
  <c r="J9" i="1"/>
  <c r="J10" i="1"/>
  <c r="J11" i="1"/>
  <c r="J12" i="1"/>
  <c r="J13" i="1"/>
  <c r="J14" i="1"/>
  <c r="J17" i="1"/>
  <c r="K4" i="1"/>
  <c r="K5" i="1"/>
  <c r="K6" i="1"/>
  <c r="K7" i="1"/>
  <c r="K8" i="1"/>
  <c r="K9" i="1"/>
  <c r="K10" i="1"/>
  <c r="K11" i="1"/>
  <c r="K12" i="1"/>
  <c r="K13" i="1"/>
  <c r="K17" i="1"/>
  <c r="K19" i="1"/>
  <c r="K18" i="1"/>
  <c r="L18" i="1"/>
  <c r="M18" i="1"/>
  <c r="N18" i="1"/>
  <c r="O18" i="1"/>
  <c r="J18" i="1"/>
  <c r="C17" i="1"/>
  <c r="D17" i="1"/>
  <c r="E17" i="1"/>
  <c r="F17" i="1"/>
  <c r="G17" i="1"/>
  <c r="B17" i="1"/>
  <c r="C13" i="3"/>
  <c r="F16" i="3"/>
  <c r="N4" i="3"/>
  <c r="N5" i="3"/>
  <c r="N6" i="3"/>
  <c r="N7" i="3"/>
  <c r="N8" i="3"/>
  <c r="N9" i="3"/>
  <c r="N13" i="3"/>
  <c r="O4" i="3"/>
  <c r="O5" i="3"/>
  <c r="O6" i="3"/>
  <c r="O7" i="3"/>
  <c r="O8" i="3"/>
  <c r="O13" i="3"/>
  <c r="O15" i="3"/>
  <c r="D16" i="3"/>
  <c r="L4" i="3"/>
  <c r="L5" i="3"/>
  <c r="L6" i="3"/>
  <c r="L7" i="3"/>
  <c r="L8" i="3"/>
  <c r="L9" i="3"/>
  <c r="L13" i="3"/>
  <c r="M4" i="3"/>
  <c r="M5" i="3"/>
  <c r="M6" i="3"/>
  <c r="M7" i="3"/>
  <c r="M8" i="3"/>
  <c r="M9" i="3"/>
  <c r="M13" i="3"/>
  <c r="M15" i="3"/>
  <c r="B16" i="3"/>
  <c r="J4" i="3"/>
  <c r="J5" i="3"/>
  <c r="J6" i="3"/>
  <c r="J7" i="3"/>
  <c r="J8" i="3"/>
  <c r="J9" i="3"/>
  <c r="J13" i="3"/>
  <c r="K4" i="3"/>
  <c r="K5" i="3"/>
  <c r="K6" i="3"/>
  <c r="K7" i="3"/>
  <c r="K8" i="3"/>
  <c r="K9" i="3"/>
  <c r="K10" i="3"/>
  <c r="K13" i="3"/>
  <c r="K15" i="3"/>
  <c r="K14" i="3"/>
  <c r="L14" i="3"/>
  <c r="M14" i="3"/>
  <c r="N14" i="3"/>
  <c r="O14" i="3"/>
  <c r="J14" i="3"/>
  <c r="D13" i="3"/>
  <c r="E13" i="3"/>
  <c r="F13" i="3"/>
  <c r="G13" i="3"/>
  <c r="B13" i="3"/>
  <c r="F20" i="2"/>
  <c r="N4" i="2"/>
  <c r="N5" i="2"/>
  <c r="N6" i="2"/>
  <c r="N7" i="2"/>
  <c r="N8" i="2"/>
  <c r="N9" i="2"/>
  <c r="N10" i="2"/>
  <c r="N11" i="2"/>
  <c r="N12" i="2"/>
  <c r="N13" i="2"/>
  <c r="N17" i="2"/>
  <c r="O4" i="2"/>
  <c r="O5" i="2"/>
  <c r="O6" i="2"/>
  <c r="O7" i="2"/>
  <c r="O8" i="2"/>
  <c r="O9" i="2"/>
  <c r="O10" i="2"/>
  <c r="O11" i="2"/>
  <c r="O17" i="2"/>
  <c r="O19" i="2"/>
  <c r="D20" i="2"/>
  <c r="L4" i="2"/>
  <c r="L5" i="2"/>
  <c r="L6" i="2"/>
  <c r="L7" i="2"/>
  <c r="L8" i="2"/>
  <c r="L9" i="2"/>
  <c r="L10" i="2"/>
  <c r="L11" i="2"/>
  <c r="L17" i="2"/>
  <c r="M4" i="2"/>
  <c r="M5" i="2"/>
  <c r="M6" i="2"/>
  <c r="M7" i="2"/>
  <c r="M8" i="2"/>
  <c r="M9" i="2"/>
  <c r="M10" i="2"/>
  <c r="M11" i="2"/>
  <c r="M17" i="2"/>
  <c r="M19" i="2"/>
  <c r="J4" i="2"/>
  <c r="J5" i="2"/>
  <c r="J6" i="2"/>
  <c r="J7" i="2"/>
  <c r="J8" i="2"/>
  <c r="J9" i="2"/>
  <c r="J10" i="2"/>
  <c r="J11" i="2"/>
  <c r="J17" i="2"/>
  <c r="K4" i="2"/>
  <c r="K5" i="2"/>
  <c r="K6" i="2"/>
  <c r="K7" i="2"/>
  <c r="K8" i="2"/>
  <c r="K9" i="2"/>
  <c r="K10" i="2"/>
  <c r="K17" i="2"/>
  <c r="K19" i="2"/>
  <c r="K18" i="2"/>
  <c r="L18" i="2"/>
  <c r="M18" i="2"/>
  <c r="N18" i="2"/>
  <c r="O18" i="2"/>
  <c r="J18" i="2"/>
  <c r="D17" i="2"/>
  <c r="E17" i="2"/>
  <c r="F17" i="2"/>
  <c r="G17" i="2"/>
  <c r="B17" i="2"/>
</calcChain>
</file>

<file path=xl/sharedStrings.xml><?xml version="1.0" encoding="utf-8"?>
<sst xmlns="http://schemas.openxmlformats.org/spreadsheetml/2006/main" count="142" uniqueCount="46">
  <si>
    <t>Yap KO</t>
  </si>
  <si>
    <t>Taz KO</t>
  </si>
  <si>
    <t>Y/T WT</t>
  </si>
  <si>
    <t>Y/T KO</t>
  </si>
  <si>
    <t>Ib4 area/ Field of view area (%)</t>
  </si>
  <si>
    <t>Average of control</t>
  </si>
  <si>
    <t>Yap Control</t>
  </si>
  <si>
    <t>Taz Control</t>
  </si>
  <si>
    <t>% of littermate control</t>
  </si>
  <si>
    <t>n animals</t>
  </si>
  <si>
    <t>Mean</t>
  </si>
  <si>
    <t>STD</t>
  </si>
  <si>
    <t>Decrease</t>
  </si>
  <si>
    <t>t-test</t>
  </si>
  <si>
    <t>p=0.0002</t>
  </si>
  <si>
    <t>p=0.0214</t>
  </si>
  <si>
    <t>p&lt;0.0001</t>
  </si>
  <si>
    <t>p=0.1025</t>
  </si>
  <si>
    <t>p=0.6397</t>
  </si>
  <si>
    <t xml:space="preserve">Decrease in % </t>
  </si>
  <si>
    <t>Y/T Control</t>
  </si>
  <si>
    <t>Radial expansion in um</t>
  </si>
  <si>
    <t>p=0.0123</t>
  </si>
  <si>
    <t>p=0.1525</t>
  </si>
  <si>
    <t>p=0.0012</t>
  </si>
  <si>
    <t>Area of gaps</t>
  </si>
  <si>
    <t>STD of area of gaps</t>
  </si>
  <si>
    <t>Same source images (so, same animals)</t>
  </si>
  <si>
    <r>
      <rPr>
        <i/>
        <sz val="12"/>
        <color theme="1"/>
        <rFont val="Calibri"/>
        <scheme val="minor"/>
      </rPr>
      <t>n</t>
    </r>
    <r>
      <rPr>
        <sz val="12"/>
        <color theme="1"/>
        <rFont val="Calibri"/>
        <family val="2"/>
        <scheme val="minor"/>
      </rPr>
      <t xml:space="preserve"> animals</t>
    </r>
  </si>
  <si>
    <t># of branching points per field of view (200x200um)</t>
  </si>
  <si>
    <t>STD of area of gaps - % of littermate control</t>
  </si>
  <si>
    <t>Increase</t>
  </si>
  <si>
    <t>STD of circularity of gaps</t>
  </si>
  <si>
    <t>STD of circularity of gaps - % of littermate control</t>
  </si>
  <si>
    <t>p=0.0569</t>
  </si>
  <si>
    <t>p=0.1286</t>
  </si>
  <si>
    <t>p=0.4735</t>
  </si>
  <si>
    <t>p=0.4215</t>
  </si>
  <si>
    <t>p=0.0010</t>
  </si>
  <si>
    <t>p=0.0138</t>
  </si>
  <si>
    <t>p=0.0412</t>
  </si>
  <si>
    <t>Figure 2G - Radial expansion analysis</t>
  </si>
  <si>
    <t>Figure 2H - Vessel density analysis</t>
  </si>
  <si>
    <t>Figure 2I - Branching frequency analysis</t>
  </si>
  <si>
    <t xml:space="preserve"> </t>
  </si>
  <si>
    <t>Figure 2J, K, L - Analysis of gaps area, STD of area of gaps and gaps circularity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</si>
</sst>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  <font>
      <i/>
      <sz val="12"/>
      <color theme="1"/>
      <name val="Calibri"/>
      <scheme val="minor"/>
    </font>
    <font>
      <sz val="12"/>
      <color rgb="FF008000"/>
      <name val="Calibri"/>
      <scheme val="minor"/>
    </font>
    <font>
      <sz val="12"/>
      <color theme="6"/>
      <name val="Calibri"/>
      <scheme val="minor"/>
    </font>
    <font>
      <b/>
      <sz val="12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6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0" fillId="0" borderId="0" xfId="0" applyFill="1"/>
    <xf numFmtId="0" fontId="5" fillId="0" borderId="0" xfId="0" applyFont="1"/>
    <xf numFmtId="0" fontId="0" fillId="0" borderId="0" xfId="0" applyBorder="1"/>
    <xf numFmtId="0" fontId="0" fillId="0" borderId="0" xfId="0" applyFill="1" applyBorder="1"/>
    <xf numFmtId="0" fontId="7" fillId="0" borderId="0" xfId="0" applyFont="1"/>
    <xf numFmtId="0" fontId="5" fillId="0" borderId="0" xfId="0" applyFont="1" applyFill="1"/>
    <xf numFmtId="0" fontId="8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9" fillId="0" borderId="0" xfId="0" applyFont="1"/>
  </cellXfs>
  <cellStyles count="76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workbookViewId="0"/>
  </sheetViews>
  <sheetFormatPr baseColWidth="10" defaultRowHeight="15" x14ac:dyDescent="0"/>
  <cols>
    <col min="1" max="1" width="16.33203125" bestFit="1" customWidth="1"/>
    <col min="2" max="2" width="13.5" customWidth="1"/>
  </cols>
  <sheetData>
    <row r="1" spans="1:19">
      <c r="A1" s="15" t="s">
        <v>41</v>
      </c>
    </row>
    <row r="2" spans="1:19">
      <c r="B2" s="13" t="s">
        <v>21</v>
      </c>
      <c r="C2" s="13"/>
      <c r="D2" s="13"/>
      <c r="E2" s="13"/>
      <c r="F2" s="13"/>
      <c r="G2" s="13"/>
      <c r="J2" s="13" t="s">
        <v>8</v>
      </c>
      <c r="K2" s="13"/>
      <c r="L2" s="13"/>
      <c r="M2" s="13"/>
      <c r="N2" s="13"/>
      <c r="O2" s="13"/>
    </row>
    <row r="3" spans="1:19">
      <c r="B3" s="1" t="s">
        <v>6</v>
      </c>
      <c r="C3" s="1" t="s">
        <v>0</v>
      </c>
      <c r="D3" s="1" t="s">
        <v>7</v>
      </c>
      <c r="E3" s="1" t="s">
        <v>1</v>
      </c>
      <c r="F3" s="1" t="s">
        <v>20</v>
      </c>
      <c r="G3" s="1" t="s">
        <v>3</v>
      </c>
      <c r="J3" s="1" t="s">
        <v>6</v>
      </c>
      <c r="K3" s="1" t="s">
        <v>0</v>
      </c>
      <c r="L3" s="1" t="s">
        <v>7</v>
      </c>
      <c r="M3" s="1" t="s">
        <v>1</v>
      </c>
      <c r="N3" s="1" t="s">
        <v>20</v>
      </c>
      <c r="O3" s="1" t="s">
        <v>3</v>
      </c>
    </row>
    <row r="4" spans="1:19">
      <c r="B4">
        <v>1540.4857500000001</v>
      </c>
      <c r="C4">
        <v>1471.0507499999999</v>
      </c>
      <c r="D4" s="7">
        <v>1526.1234999999999</v>
      </c>
      <c r="E4">
        <v>1573.4645</v>
      </c>
      <c r="F4" s="7">
        <v>1770.3776250000001</v>
      </c>
      <c r="G4">
        <v>1006.21325</v>
      </c>
      <c r="J4">
        <f>B4*100/$B$20</f>
        <v>96.330672310447724</v>
      </c>
      <c r="K4">
        <f t="shared" ref="K4:K13" si="0">C4*100/$B$20</f>
        <v>91.988717033110063</v>
      </c>
      <c r="L4">
        <f>D4*100/$D$20</f>
        <v>97.056632010363685</v>
      </c>
      <c r="M4">
        <f>E4*100/$D$20</f>
        <v>100.06737001158223</v>
      </c>
      <c r="N4">
        <f>F4*100/$F$20</f>
        <v>116.09414329601078</v>
      </c>
      <c r="O4">
        <f>G4*100/$F$20</f>
        <v>65.983360601862955</v>
      </c>
    </row>
    <row r="5" spans="1:19">
      <c r="B5">
        <v>1691.3143749999999</v>
      </c>
      <c r="C5">
        <v>1518.8272499999998</v>
      </c>
      <c r="D5" s="7">
        <v>1570.3322499999999</v>
      </c>
      <c r="E5">
        <v>1490.66075</v>
      </c>
      <c r="F5" s="7">
        <v>1232.0537499999998</v>
      </c>
      <c r="G5">
        <v>1465.3755000000001</v>
      </c>
      <c r="J5">
        <f t="shared" ref="J5:J14" si="1">B5*100/$B$20</f>
        <v>105.76238750152326</v>
      </c>
      <c r="K5">
        <f t="shared" si="0"/>
        <v>94.976308684405836</v>
      </c>
      <c r="L5">
        <f t="shared" ref="L5:L14" si="2">D5*100/$D$20</f>
        <v>99.868168809573035</v>
      </c>
      <c r="M5">
        <f t="shared" ref="M5:M12" si="3">E5*100/$D$20</f>
        <v>94.801313173568687</v>
      </c>
      <c r="N5">
        <f t="shared" ref="N5:N14" si="4">F5*100/$F$20</f>
        <v>80.793059390867199</v>
      </c>
      <c r="O5">
        <f t="shared" ref="O5:O11" si="5">G5*100/$F$20</f>
        <v>96.093348038932348</v>
      </c>
    </row>
    <row r="6" spans="1:19">
      <c r="B6">
        <v>1685.4078749999999</v>
      </c>
      <c r="C6">
        <v>1450.3998750000003</v>
      </c>
      <c r="D6" s="7">
        <v>1563.1678750000001</v>
      </c>
      <c r="E6">
        <v>1581.21</v>
      </c>
      <c r="F6" s="7">
        <v>1374.873</v>
      </c>
      <c r="G6">
        <v>1393.5387142857144</v>
      </c>
      <c r="J6">
        <f t="shared" si="1"/>
        <v>105.39303834266109</v>
      </c>
      <c r="K6">
        <f t="shared" si="0"/>
        <v>90.697362879039517</v>
      </c>
      <c r="L6">
        <f t="shared" si="2"/>
        <v>99.412537199182893</v>
      </c>
      <c r="M6">
        <f t="shared" si="3"/>
        <v>100.55995933560237</v>
      </c>
      <c r="N6">
        <f t="shared" si="4"/>
        <v>90.158563247666578</v>
      </c>
      <c r="O6">
        <f t="shared" si="5"/>
        <v>91.382584653273824</v>
      </c>
      <c r="S6" s="10"/>
    </row>
    <row r="7" spans="1:19">
      <c r="B7">
        <v>1737.6751249999998</v>
      </c>
      <c r="C7">
        <v>1584.6924999999999</v>
      </c>
      <c r="D7" s="7">
        <v>1477.5440000000001</v>
      </c>
      <c r="E7" s="6">
        <v>1496.72525</v>
      </c>
      <c r="F7" s="11">
        <v>1486.1689999999999</v>
      </c>
      <c r="G7" s="6">
        <v>1244.252375</v>
      </c>
      <c r="J7">
        <f t="shared" si="1"/>
        <v>108.66144853880749</v>
      </c>
      <c r="K7">
        <f t="shared" si="0"/>
        <v>99.095037997153938</v>
      </c>
      <c r="L7">
        <f t="shared" si="2"/>
        <v>93.967129322837124</v>
      </c>
      <c r="M7">
        <f t="shared" si="3"/>
        <v>95.186996209592195</v>
      </c>
      <c r="N7">
        <f t="shared" si="4"/>
        <v>97.456900952467151</v>
      </c>
      <c r="O7">
        <f t="shared" si="5"/>
        <v>81.592995460305673</v>
      </c>
      <c r="S7" s="10"/>
    </row>
    <row r="8" spans="1:19">
      <c r="B8" s="7">
        <v>1439.2682500000001</v>
      </c>
      <c r="C8">
        <v>1419.5943750000001</v>
      </c>
      <c r="D8" s="11">
        <v>1650.492</v>
      </c>
      <c r="E8" s="6">
        <v>1384.366</v>
      </c>
      <c r="F8" s="11">
        <v>1458.090375</v>
      </c>
      <c r="G8" s="6">
        <v>851.25212500000009</v>
      </c>
      <c r="J8">
        <f t="shared" si="1"/>
        <v>90.001272752819403</v>
      </c>
      <c r="K8">
        <f t="shared" si="0"/>
        <v>88.771013007994284</v>
      </c>
      <c r="L8">
        <f t="shared" si="2"/>
        <v>104.96607560269477</v>
      </c>
      <c r="M8">
        <f t="shared" si="3"/>
        <v>88.041302967721251</v>
      </c>
      <c r="N8">
        <f t="shared" si="4"/>
        <v>95.615619257379677</v>
      </c>
      <c r="O8">
        <f t="shared" si="5"/>
        <v>55.821642109142502</v>
      </c>
      <c r="S8" s="12"/>
    </row>
    <row r="9" spans="1:19">
      <c r="B9" s="7">
        <v>1479.040125</v>
      </c>
      <c r="C9" s="7">
        <v>1376.9482500000001</v>
      </c>
      <c r="D9" s="11">
        <v>1555.668375</v>
      </c>
      <c r="E9">
        <v>1652.5680000000002</v>
      </c>
      <c r="F9" s="11">
        <v>1600.0629999999999</v>
      </c>
      <c r="G9" s="6">
        <v>1399.2835</v>
      </c>
      <c r="J9">
        <f t="shared" si="1"/>
        <v>92.488313907076815</v>
      </c>
      <c r="K9">
        <f t="shared" si="0"/>
        <v>86.104237354480205</v>
      </c>
      <c r="L9">
        <f t="shared" si="2"/>
        <v>98.93559269779638</v>
      </c>
      <c r="M9">
        <f t="shared" si="3"/>
        <v>105.09810264248124</v>
      </c>
      <c r="N9">
        <f t="shared" si="4"/>
        <v>104.92560490005339</v>
      </c>
      <c r="O9">
        <f t="shared" si="5"/>
        <v>91.759304267496887</v>
      </c>
    </row>
    <row r="10" spans="1:19">
      <c r="B10" s="7">
        <v>1452.8010000000002</v>
      </c>
      <c r="C10" s="7">
        <v>1447.9478750000001</v>
      </c>
      <c r="D10" s="7">
        <v>1551.6485000000002</v>
      </c>
      <c r="E10">
        <v>1613.9826249999999</v>
      </c>
      <c r="F10" s="11">
        <v>1618.6490000000001</v>
      </c>
      <c r="G10" s="6">
        <v>1099.1068571428571</v>
      </c>
      <c r="J10">
        <f t="shared" si="1"/>
        <v>90.847511613327654</v>
      </c>
      <c r="K10">
        <f t="shared" si="0"/>
        <v>90.544032795651717</v>
      </c>
      <c r="L10">
        <f t="shared" si="2"/>
        <v>98.679941350705121</v>
      </c>
      <c r="M10">
        <f t="shared" si="3"/>
        <v>102.64419472326178</v>
      </c>
      <c r="N10">
        <f t="shared" si="4"/>
        <v>106.14439896795723</v>
      </c>
      <c r="O10">
        <f t="shared" si="5"/>
        <v>72.074944446256708</v>
      </c>
    </row>
    <row r="11" spans="1:19">
      <c r="B11">
        <v>1675.9368750000001</v>
      </c>
      <c r="C11" s="7">
        <v>1398.6021249999999</v>
      </c>
      <c r="D11" s="7">
        <v>1672.3412499999999</v>
      </c>
      <c r="E11">
        <v>1527.037875</v>
      </c>
      <c r="F11" s="11">
        <v>1669.1252500000001</v>
      </c>
      <c r="G11" s="6">
        <v>1177.1760000000002</v>
      </c>
      <c r="J11">
        <f t="shared" si="1"/>
        <v>104.80079151567665</v>
      </c>
      <c r="K11">
        <f t="shared" si="0"/>
        <v>87.458311766967554</v>
      </c>
      <c r="L11">
        <f t="shared" si="2"/>
        <v>106.35561885850105</v>
      </c>
      <c r="M11">
        <f t="shared" si="3"/>
        <v>97.114783370915092</v>
      </c>
      <c r="N11">
        <f t="shared" si="4"/>
        <v>109.45442555087071</v>
      </c>
      <c r="O11">
        <f t="shared" si="5"/>
        <v>77.194400391625379</v>
      </c>
    </row>
    <row r="12" spans="1:19">
      <c r="B12">
        <v>1516.9206250000002</v>
      </c>
      <c r="C12">
        <v>1445.5853749999999</v>
      </c>
      <c r="D12" s="7">
        <v>1606.442125</v>
      </c>
      <c r="E12">
        <v>1371.087857142857</v>
      </c>
      <c r="F12" s="11">
        <v>1600.2339999999997</v>
      </c>
      <c r="G12" s="6"/>
      <c r="J12">
        <f t="shared" si="1"/>
        <v>94.857082350703067</v>
      </c>
      <c r="K12">
        <f t="shared" si="0"/>
        <v>90.39629938537287</v>
      </c>
      <c r="L12">
        <f t="shared" si="2"/>
        <v>102.16464275143633</v>
      </c>
      <c r="M12">
        <f t="shared" si="3"/>
        <v>87.196855041280983</v>
      </c>
      <c r="N12">
        <f t="shared" si="4"/>
        <v>104.93681838254619</v>
      </c>
    </row>
    <row r="13" spans="1:19">
      <c r="B13">
        <v>1701.91625</v>
      </c>
      <c r="C13">
        <v>1653.8157499999998</v>
      </c>
      <c r="D13" s="7">
        <v>1555.3881249999999</v>
      </c>
      <c r="F13" s="11">
        <v>1469.2587500000002</v>
      </c>
      <c r="J13">
        <f t="shared" si="1"/>
        <v>106.42535095087769</v>
      </c>
      <c r="K13">
        <f t="shared" si="0"/>
        <v>103.41749871760081</v>
      </c>
      <c r="L13">
        <f t="shared" si="2"/>
        <v>98.917769683393615</v>
      </c>
      <c r="N13">
        <f t="shared" si="4"/>
        <v>96.347995734196942</v>
      </c>
    </row>
    <row r="14" spans="1:19">
      <c r="B14">
        <v>1670.041375</v>
      </c>
      <c r="D14" s="7">
        <v>1567.3088749999999</v>
      </c>
      <c r="F14" s="11">
        <v>1495.5561250000001</v>
      </c>
      <c r="J14">
        <f t="shared" si="1"/>
        <v>104.43213021607929</v>
      </c>
      <c r="L14">
        <f t="shared" si="2"/>
        <v>99.675891713516023</v>
      </c>
      <c r="N14">
        <f t="shared" si="4"/>
        <v>98.072470319984205</v>
      </c>
    </row>
    <row r="17" spans="1:15">
      <c r="A17" t="s">
        <v>28</v>
      </c>
      <c r="B17">
        <f>COUNT(B4:B14)</f>
        <v>11</v>
      </c>
      <c r="C17">
        <f t="shared" ref="C17:G17" si="6">COUNT(C4:C14)</f>
        <v>10</v>
      </c>
      <c r="D17">
        <f t="shared" si="6"/>
        <v>11</v>
      </c>
      <c r="E17">
        <f t="shared" si="6"/>
        <v>9</v>
      </c>
      <c r="F17">
        <f t="shared" si="6"/>
        <v>11</v>
      </c>
      <c r="G17">
        <f t="shared" si="6"/>
        <v>8</v>
      </c>
      <c r="I17" t="s">
        <v>10</v>
      </c>
      <c r="J17" s="4">
        <f t="shared" ref="J17:O17" si="7">AVERAGE(J4:J14)</f>
        <v>100.00000000000004</v>
      </c>
      <c r="K17" s="4">
        <f t="shared" si="7"/>
        <v>92.344881962177681</v>
      </c>
      <c r="L17" s="4">
        <f t="shared" si="7"/>
        <v>100</v>
      </c>
      <c r="M17" s="4">
        <f t="shared" si="7"/>
        <v>96.745653052889537</v>
      </c>
      <c r="N17" s="4">
        <f t="shared" si="7"/>
        <v>100.00000000000001</v>
      </c>
      <c r="O17" s="4">
        <f t="shared" si="7"/>
        <v>78.987822496112017</v>
      </c>
    </row>
    <row r="18" spans="1:15">
      <c r="I18" t="s">
        <v>11</v>
      </c>
      <c r="J18" s="4">
        <f t="shared" ref="J18:O18" si="8">STDEV(J4:J14)</f>
        <v>7.0807398001608535</v>
      </c>
      <c r="K18" s="4">
        <f t="shared" si="8"/>
        <v>5.3807249817457157</v>
      </c>
      <c r="L18" s="4">
        <f t="shared" si="8"/>
        <v>3.4541959748192204</v>
      </c>
      <c r="M18" s="4">
        <f t="shared" si="8"/>
        <v>6.1586354387622553</v>
      </c>
      <c r="N18" s="4">
        <f t="shared" si="8"/>
        <v>9.7123535097325266</v>
      </c>
      <c r="O18" s="4">
        <f t="shared" si="8"/>
        <v>14.004687962538618</v>
      </c>
    </row>
    <row r="19" spans="1:15">
      <c r="G19" s="6"/>
      <c r="I19" t="s">
        <v>12</v>
      </c>
      <c r="J19" s="4"/>
      <c r="K19" s="4">
        <f>J17-K17</f>
        <v>7.655118037822362</v>
      </c>
      <c r="L19" s="4"/>
      <c r="M19" s="4">
        <f>L17-M17</f>
        <v>3.2543469471104629</v>
      </c>
      <c r="N19" s="4"/>
      <c r="O19" s="4">
        <f>N17-O17</f>
        <v>21.012177503887997</v>
      </c>
    </row>
    <row r="20" spans="1:15">
      <c r="A20" t="s">
        <v>5</v>
      </c>
      <c r="B20">
        <f>AVERAGE(B4:B14)</f>
        <v>1599.1643295454544</v>
      </c>
      <c r="D20">
        <f>AVERAGE(D4:D14)</f>
        <v>1572.4051704545454</v>
      </c>
      <c r="F20">
        <f>AVERAGE(F4:F14)</f>
        <v>1524.9499886363635</v>
      </c>
      <c r="I20" t="s">
        <v>13</v>
      </c>
      <c r="J20" s="14" t="s">
        <v>22</v>
      </c>
      <c r="K20" s="14"/>
      <c r="L20" s="14" t="s">
        <v>23</v>
      </c>
      <c r="M20" s="14"/>
      <c r="N20" s="14" t="s">
        <v>24</v>
      </c>
      <c r="O20" s="14"/>
    </row>
  </sheetData>
  <mergeCells count="5">
    <mergeCell ref="B2:G2"/>
    <mergeCell ref="J2:O2"/>
    <mergeCell ref="J20:K20"/>
    <mergeCell ref="L20:M20"/>
    <mergeCell ref="N20:O20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workbookViewId="0"/>
  </sheetViews>
  <sheetFormatPr baseColWidth="10" defaultRowHeight="15" x14ac:dyDescent="0"/>
  <cols>
    <col min="1" max="1" width="16.33203125" bestFit="1" customWidth="1"/>
  </cols>
  <sheetData>
    <row r="1" spans="1:15">
      <c r="A1" s="15" t="s">
        <v>42</v>
      </c>
    </row>
    <row r="2" spans="1:15">
      <c r="B2" s="13" t="s">
        <v>4</v>
      </c>
      <c r="C2" s="13"/>
      <c r="D2" s="13"/>
      <c r="E2" s="13"/>
      <c r="F2" s="13"/>
      <c r="G2" s="13"/>
      <c r="J2" s="13" t="s">
        <v>8</v>
      </c>
      <c r="K2" s="13"/>
      <c r="L2" s="13"/>
      <c r="M2" s="13"/>
      <c r="N2" s="13"/>
      <c r="O2" s="13"/>
    </row>
    <row r="3" spans="1:15">
      <c r="B3" s="1" t="s">
        <v>6</v>
      </c>
      <c r="C3" s="1" t="s">
        <v>0</v>
      </c>
      <c r="D3" s="1" t="s">
        <v>7</v>
      </c>
      <c r="E3" s="1" t="s">
        <v>1</v>
      </c>
      <c r="F3" s="1" t="s">
        <v>20</v>
      </c>
      <c r="G3" s="1" t="s">
        <v>3</v>
      </c>
      <c r="J3" s="1" t="s">
        <v>6</v>
      </c>
      <c r="K3" s="1" t="s">
        <v>0</v>
      </c>
      <c r="L3" s="1" t="s">
        <v>7</v>
      </c>
      <c r="M3" s="1" t="s">
        <v>1</v>
      </c>
      <c r="N3" s="1" t="s">
        <v>20</v>
      </c>
      <c r="O3" s="1" t="s">
        <v>3</v>
      </c>
    </row>
    <row r="4" spans="1:15">
      <c r="B4" s="2">
        <v>30.433</v>
      </c>
      <c r="C4" s="2">
        <v>29.649000000000001</v>
      </c>
      <c r="D4" s="2">
        <v>32.659410000000001</v>
      </c>
      <c r="E4" s="2">
        <v>26.98695</v>
      </c>
      <c r="F4" s="2">
        <v>30.13788856</v>
      </c>
      <c r="G4" s="2">
        <v>23.426600839999999</v>
      </c>
      <c r="H4" s="11"/>
      <c r="J4">
        <f>B9*100/$B$20</f>
        <v>100.8813108035739</v>
      </c>
      <c r="K4">
        <f>C7*100/$B$20</f>
        <v>87.102252987869392</v>
      </c>
      <c r="L4">
        <f t="shared" ref="L4:M11" si="0">D4*100/$D$20</f>
        <v>97.511322628316506</v>
      </c>
      <c r="M4">
        <f t="shared" si="0"/>
        <v>80.575037583478874</v>
      </c>
      <c r="N4">
        <f t="shared" ref="N4:O11" si="1">F4*100/$F$20</f>
        <v>84.622470672942754</v>
      </c>
      <c r="O4">
        <f t="shared" si="1"/>
        <v>65.778225923257452</v>
      </c>
    </row>
    <row r="5" spans="1:15">
      <c r="B5" s="2">
        <v>32.456000000000003</v>
      </c>
      <c r="C5" s="2">
        <v>29.533999999999999</v>
      </c>
      <c r="D5" s="2">
        <v>33.488689999999998</v>
      </c>
      <c r="E5" s="2">
        <v>31.991350000000001</v>
      </c>
      <c r="F5" s="2">
        <v>33.985201600000003</v>
      </c>
      <c r="G5" s="2">
        <v>23.199980589999999</v>
      </c>
      <c r="H5" s="11"/>
      <c r="J5">
        <f>B10*100/$B$20</f>
        <v>97.764313235388897</v>
      </c>
      <c r="K5">
        <f>C8*100/$B$20</f>
        <v>85.926986396012524</v>
      </c>
      <c r="L5">
        <f t="shared" si="0"/>
        <v>99.987307026969432</v>
      </c>
      <c r="M5">
        <f t="shared" si="0"/>
        <v>95.516693386849084</v>
      </c>
      <c r="N5">
        <f t="shared" si="1"/>
        <v>95.425123096614413</v>
      </c>
      <c r="O5">
        <f t="shared" si="1"/>
        <v>65.141911756080773</v>
      </c>
    </row>
    <row r="6" spans="1:15">
      <c r="B6" s="2">
        <v>31.815999999999999</v>
      </c>
      <c r="C6" s="2">
        <v>30.094000000000001</v>
      </c>
      <c r="D6" s="2">
        <v>35.050910000000002</v>
      </c>
      <c r="E6" s="2">
        <v>31.837039999999998</v>
      </c>
      <c r="F6" s="2">
        <v>32.62399035</v>
      </c>
      <c r="G6" s="2">
        <v>26.18101257</v>
      </c>
      <c r="H6" s="11"/>
      <c r="J6">
        <f>B11*100/$B$20</f>
        <v>98.534657647034649</v>
      </c>
      <c r="K6">
        <f>C9*100/$B$20</f>
        <v>85.190099267871474</v>
      </c>
      <c r="L6">
        <f t="shared" si="0"/>
        <v>104.65163312583066</v>
      </c>
      <c r="M6">
        <f t="shared" si="0"/>
        <v>95.055969442516471</v>
      </c>
      <c r="N6">
        <f t="shared" si="1"/>
        <v>91.603055108889222</v>
      </c>
      <c r="O6">
        <f t="shared" si="1"/>
        <v>73.512182646174409</v>
      </c>
    </row>
    <row r="7" spans="1:15">
      <c r="B7" s="2">
        <v>30.98</v>
      </c>
      <c r="C7" s="2">
        <v>27.387630000000001</v>
      </c>
      <c r="D7" s="2">
        <v>31.894030000000001</v>
      </c>
      <c r="E7" s="2">
        <v>33.504150000000003</v>
      </c>
      <c r="F7" s="2">
        <v>33.910942079999998</v>
      </c>
      <c r="G7" s="2">
        <v>27.265978069999999</v>
      </c>
      <c r="H7" s="11"/>
      <c r="J7">
        <f>B4*100/$B$20</f>
        <v>96.787595902961641</v>
      </c>
      <c r="K7">
        <f>C10*100/$B$20</f>
        <v>91.720980090093747</v>
      </c>
      <c r="L7">
        <f t="shared" si="0"/>
        <v>95.226124698737834</v>
      </c>
      <c r="M7">
        <f t="shared" si="0"/>
        <v>100.03346600681122</v>
      </c>
      <c r="N7">
        <f t="shared" si="1"/>
        <v>95.216613995491542</v>
      </c>
      <c r="O7">
        <f t="shared" si="1"/>
        <v>76.558595835410287</v>
      </c>
    </row>
    <row r="8" spans="1:15">
      <c r="B8" s="2">
        <v>32.417000000000002</v>
      </c>
      <c r="C8" s="2">
        <v>27.018090000000001</v>
      </c>
      <c r="D8" s="2">
        <v>31.5563</v>
      </c>
      <c r="E8" s="2">
        <v>31.339259999999999</v>
      </c>
      <c r="F8" s="2">
        <v>37.338177379999998</v>
      </c>
      <c r="G8" s="2">
        <v>29.232042849999999</v>
      </c>
      <c r="H8" s="11"/>
      <c r="J8">
        <f>B5*100/$B$20</f>
        <v>103.22144424231996</v>
      </c>
      <c r="K8">
        <f>C4*100/$B$20</f>
        <v>94.294201390822778</v>
      </c>
      <c r="L8">
        <f t="shared" si="0"/>
        <v>94.217762974161005</v>
      </c>
      <c r="M8">
        <f t="shared" si="0"/>
        <v>93.569745834131538</v>
      </c>
      <c r="N8">
        <f t="shared" si="1"/>
        <v>104.83975392071011</v>
      </c>
      <c r="O8">
        <f t="shared" si="1"/>
        <v>82.078997799052544</v>
      </c>
    </row>
    <row r="9" spans="1:15">
      <c r="B9" s="2">
        <v>31.720189999999999</v>
      </c>
      <c r="C9" s="2">
        <v>26.786390000000001</v>
      </c>
      <c r="D9" s="2">
        <v>33.63326</v>
      </c>
      <c r="E9" s="2">
        <v>32.794809999999998</v>
      </c>
      <c r="F9" s="2">
        <v>37.885749179999998</v>
      </c>
      <c r="G9" s="2">
        <v>27.70725887</v>
      </c>
      <c r="H9" s="11"/>
      <c r="J9">
        <f>B6*100/$B$20</f>
        <v>101.18602015077802</v>
      </c>
      <c r="K9">
        <f>C5*100/$B$20</f>
        <v>93.92846112437384</v>
      </c>
      <c r="L9">
        <f t="shared" si="0"/>
        <v>100.41895021686099</v>
      </c>
      <c r="M9">
        <f t="shared" si="0"/>
        <v>97.915586914899563</v>
      </c>
      <c r="N9">
        <f t="shared" si="1"/>
        <v>106.377249770646</v>
      </c>
      <c r="O9">
        <f t="shared" si="1"/>
        <v>77.797643205374172</v>
      </c>
    </row>
    <row r="10" spans="1:15">
      <c r="B10" s="2">
        <v>30.740110000000001</v>
      </c>
      <c r="C10" s="2">
        <v>28.8399</v>
      </c>
      <c r="D10" s="2">
        <v>34.551920000000003</v>
      </c>
      <c r="E10" s="2">
        <v>30.980540000000001</v>
      </c>
      <c r="F10" s="2">
        <v>36.543713590000003</v>
      </c>
      <c r="G10" s="2">
        <v>29.354540499999999</v>
      </c>
      <c r="H10" s="11"/>
      <c r="J10">
        <f>B7*100/$B$20</f>
        <v>98.527247431201374</v>
      </c>
      <c r="K10">
        <f>C6*100/$B$20</f>
        <v>95.709457204473026</v>
      </c>
      <c r="L10">
        <f t="shared" si="0"/>
        <v>103.16179681591865</v>
      </c>
      <c r="M10">
        <f t="shared" si="0"/>
        <v>92.498714188023129</v>
      </c>
      <c r="N10">
        <f t="shared" si="1"/>
        <v>102.60902403277699</v>
      </c>
      <c r="O10">
        <f t="shared" si="1"/>
        <v>82.422952013827484</v>
      </c>
    </row>
    <row r="11" spans="1:15">
      <c r="B11" s="2">
        <v>30.982330000000001</v>
      </c>
      <c r="D11" s="2">
        <v>35.109009999999998</v>
      </c>
      <c r="E11" s="2">
        <v>31.031659999999999</v>
      </c>
      <c r="F11" s="2">
        <v>39.631621060000001</v>
      </c>
      <c r="G11" s="2">
        <v>24.06425475</v>
      </c>
      <c r="H11" s="11"/>
      <c r="J11">
        <f>B8*100/$B$20</f>
        <v>103.09741058674162</v>
      </c>
      <c r="L11">
        <f t="shared" si="0"/>
        <v>104.82510251320493</v>
      </c>
      <c r="M11">
        <f t="shared" si="0"/>
        <v>92.651343363282535</v>
      </c>
      <c r="N11">
        <f t="shared" si="1"/>
        <v>111.2793845592158</v>
      </c>
      <c r="O11">
        <f t="shared" si="1"/>
        <v>67.568658228793268</v>
      </c>
    </row>
    <row r="12" spans="1:15">
      <c r="F12" s="2">
        <v>39.780966450000001</v>
      </c>
      <c r="N12">
        <f>F12*100/$F$20</f>
        <v>111.69872302283291</v>
      </c>
    </row>
    <row r="13" spans="1:15">
      <c r="D13" s="2"/>
      <c r="E13" s="2"/>
      <c r="F13" s="2">
        <v>34.306971230000002</v>
      </c>
      <c r="N13">
        <f>F13*100/$F$20</f>
        <v>96.328601819880305</v>
      </c>
    </row>
    <row r="14" spans="1:15">
      <c r="D14" s="2"/>
      <c r="E14" s="2"/>
    </row>
    <row r="17" spans="1:15">
      <c r="A17" t="s">
        <v>9</v>
      </c>
      <c r="B17" s="2">
        <f>COUNT(B4:B11)</f>
        <v>8</v>
      </c>
      <c r="C17" s="2">
        <f>COUNT(C4:C10)</f>
        <v>7</v>
      </c>
      <c r="D17" s="2">
        <f>COUNT(D4:D13)</f>
        <v>8</v>
      </c>
      <c r="E17" s="2">
        <f>COUNT(E4:E13)</f>
        <v>8</v>
      </c>
      <c r="F17" s="2">
        <f>COUNT(F4:F13)</f>
        <v>10</v>
      </c>
      <c r="G17" s="2">
        <f>COUNT(G4:G13)</f>
        <v>8</v>
      </c>
      <c r="I17" t="s">
        <v>10</v>
      </c>
      <c r="J17" s="5">
        <f>AVERAGE(J4:J13)</f>
        <v>100.00000000000001</v>
      </c>
      <c r="K17" s="5">
        <f t="shared" ref="K17:O17" si="2">AVERAGE(K4:K13)</f>
        <v>90.553205494502393</v>
      </c>
      <c r="L17" s="5">
        <f t="shared" si="2"/>
        <v>100</v>
      </c>
      <c r="M17" s="5">
        <f t="shared" si="2"/>
        <v>93.477069589999047</v>
      </c>
      <c r="N17" s="5">
        <f t="shared" si="2"/>
        <v>100.00000000000003</v>
      </c>
      <c r="O17" s="5">
        <f t="shared" si="2"/>
        <v>73.8573959259963</v>
      </c>
    </row>
    <row r="18" spans="1:15">
      <c r="I18" t="s">
        <v>11</v>
      </c>
      <c r="J18" s="5">
        <f>STDEV(J4:J13)</f>
        <v>2.4433312041498398</v>
      </c>
      <c r="K18" s="5">
        <f t="shared" ref="K18:O18" si="3">STDEV(K4:K13)</f>
        <v>4.3858088348358431</v>
      </c>
      <c r="L18" s="5">
        <f t="shared" si="3"/>
        <v>4.0972047958944069</v>
      </c>
      <c r="M18" s="5">
        <f t="shared" si="3"/>
        <v>5.8242078783586715</v>
      </c>
      <c r="N18" s="5">
        <f t="shared" si="3"/>
        <v>8.8144497030512294</v>
      </c>
      <c r="O18" s="5">
        <f t="shared" si="3"/>
        <v>7.0171785570237546</v>
      </c>
    </row>
    <row r="19" spans="1:15">
      <c r="I19" t="s">
        <v>12</v>
      </c>
      <c r="J19" s="5"/>
      <c r="K19" s="5">
        <f>J17-K17</f>
        <v>9.4467945054976212</v>
      </c>
      <c r="L19" s="5"/>
      <c r="M19" s="5">
        <f>L17-M17</f>
        <v>6.5229304100009529</v>
      </c>
      <c r="N19" s="5"/>
      <c r="O19" s="5">
        <f>N17-O17</f>
        <v>26.142604074003728</v>
      </c>
    </row>
    <row r="20" spans="1:15">
      <c r="A20" t="s">
        <v>5</v>
      </c>
      <c r="B20">
        <f>AVERAGE(B4:B11)</f>
        <v>31.443078749999998</v>
      </c>
      <c r="D20">
        <f>AVERAGE(D4:D11)</f>
        <v>33.492941250000001</v>
      </c>
      <c r="F20">
        <f>AVERAGE(F4:F13)</f>
        <v>35.614522147999999</v>
      </c>
      <c r="I20" t="s">
        <v>13</v>
      </c>
      <c r="J20" s="13" t="s">
        <v>14</v>
      </c>
      <c r="K20" s="13"/>
      <c r="L20" s="13" t="s">
        <v>15</v>
      </c>
      <c r="M20" s="13"/>
      <c r="N20" s="13" t="s">
        <v>16</v>
      </c>
      <c r="O20" s="13"/>
    </row>
  </sheetData>
  <mergeCells count="5">
    <mergeCell ref="B2:G2"/>
    <mergeCell ref="J2:O2"/>
    <mergeCell ref="J20:K20"/>
    <mergeCell ref="L20:M20"/>
    <mergeCell ref="N20:O20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workbookViewId="0"/>
  </sheetViews>
  <sheetFormatPr baseColWidth="10" defaultRowHeight="15" x14ac:dyDescent="0"/>
  <cols>
    <col min="1" max="1" width="16.33203125" bestFit="1" customWidth="1"/>
    <col min="9" max="9" width="13" bestFit="1" customWidth="1"/>
  </cols>
  <sheetData>
    <row r="1" spans="1:15">
      <c r="A1" s="15" t="s">
        <v>43</v>
      </c>
    </row>
    <row r="2" spans="1:15">
      <c r="A2" t="s">
        <v>44</v>
      </c>
      <c r="B2" s="13" t="s">
        <v>29</v>
      </c>
      <c r="C2" s="13"/>
      <c r="D2" s="13"/>
      <c r="E2" s="13"/>
      <c r="F2" s="13"/>
      <c r="G2" s="13"/>
      <c r="J2" s="13" t="s">
        <v>8</v>
      </c>
      <c r="K2" s="13"/>
      <c r="L2" s="13"/>
      <c r="M2" s="13"/>
      <c r="N2" s="13"/>
      <c r="O2" s="13"/>
    </row>
    <row r="3" spans="1:15">
      <c r="B3" s="1" t="s">
        <v>6</v>
      </c>
      <c r="C3" s="1" t="s">
        <v>0</v>
      </c>
      <c r="D3" s="1" t="s">
        <v>7</v>
      </c>
      <c r="E3" s="1" t="s">
        <v>1</v>
      </c>
      <c r="F3" s="1" t="s">
        <v>2</v>
      </c>
      <c r="G3" s="1" t="s">
        <v>3</v>
      </c>
      <c r="J3" s="1" t="s">
        <v>6</v>
      </c>
      <c r="K3" s="1" t="s">
        <v>0</v>
      </c>
      <c r="L3" s="1" t="s">
        <v>7</v>
      </c>
      <c r="M3" s="1" t="s">
        <v>1</v>
      </c>
      <c r="N3" s="1" t="s">
        <v>2</v>
      </c>
      <c r="O3" s="1" t="s">
        <v>3</v>
      </c>
    </row>
    <row r="4" spans="1:15">
      <c r="B4">
        <v>43.6</v>
      </c>
      <c r="C4">
        <v>33</v>
      </c>
      <c r="D4">
        <v>50.6</v>
      </c>
      <c r="E4">
        <v>49</v>
      </c>
      <c r="F4">
        <v>49.2</v>
      </c>
      <c r="G4">
        <v>24.2</v>
      </c>
      <c r="J4">
        <f t="shared" ref="J4:K9" si="0">B4*100/$B$16</f>
        <v>96.674057649667404</v>
      </c>
      <c r="K4">
        <f t="shared" si="0"/>
        <v>73.170731707317074</v>
      </c>
      <c r="L4">
        <f t="shared" ref="L4:M9" si="1">D4*100/$D$16</f>
        <v>99.540983606557361</v>
      </c>
      <c r="M4">
        <f t="shared" si="1"/>
        <v>96.393442622950801</v>
      </c>
      <c r="N4">
        <f t="shared" ref="N4:O8" si="2">F4*100/$F$16</f>
        <v>105.42857142857143</v>
      </c>
      <c r="O4">
        <f t="shared" si="2"/>
        <v>51.857142857142861</v>
      </c>
    </row>
    <row r="5" spans="1:15">
      <c r="B5">
        <v>42.4</v>
      </c>
      <c r="C5">
        <v>28.4</v>
      </c>
      <c r="D5">
        <v>56.6</v>
      </c>
      <c r="E5">
        <v>51.6</v>
      </c>
      <c r="F5">
        <v>44</v>
      </c>
      <c r="G5">
        <v>21.2</v>
      </c>
      <c r="J5">
        <f t="shared" si="0"/>
        <v>94.013303769401332</v>
      </c>
      <c r="K5">
        <f t="shared" si="0"/>
        <v>62.971175166297115</v>
      </c>
      <c r="L5">
        <f t="shared" si="1"/>
        <v>111.34426229508195</v>
      </c>
      <c r="M5">
        <f t="shared" si="1"/>
        <v>101.50819672131145</v>
      </c>
      <c r="N5">
        <f t="shared" si="2"/>
        <v>94.285714285714292</v>
      </c>
      <c r="O5">
        <f t="shared" si="2"/>
        <v>45.428571428571431</v>
      </c>
    </row>
    <row r="6" spans="1:15">
      <c r="B6">
        <v>47.4</v>
      </c>
      <c r="C6">
        <v>26.6</v>
      </c>
      <c r="D6">
        <v>63.6</v>
      </c>
      <c r="E6">
        <v>57</v>
      </c>
      <c r="F6">
        <v>51.2</v>
      </c>
      <c r="G6">
        <v>16.600000000000001</v>
      </c>
      <c r="J6">
        <f t="shared" si="0"/>
        <v>105.09977827050997</v>
      </c>
      <c r="K6">
        <f t="shared" si="0"/>
        <v>58.980044345898001</v>
      </c>
      <c r="L6">
        <f t="shared" si="1"/>
        <v>125.11475409836063</v>
      </c>
      <c r="M6">
        <f t="shared" si="1"/>
        <v>112.13114754098359</v>
      </c>
      <c r="N6">
        <f t="shared" si="2"/>
        <v>109.71428571428572</v>
      </c>
      <c r="O6">
        <f t="shared" si="2"/>
        <v>35.571428571428577</v>
      </c>
    </row>
    <row r="7" spans="1:15">
      <c r="B7">
        <v>47.2</v>
      </c>
      <c r="C7">
        <v>35.4</v>
      </c>
      <c r="D7">
        <v>44.8</v>
      </c>
      <c r="E7">
        <v>47.6</v>
      </c>
      <c r="F7">
        <v>51.2</v>
      </c>
      <c r="G7">
        <v>30.8</v>
      </c>
      <c r="J7">
        <f t="shared" si="0"/>
        <v>104.65631929046563</v>
      </c>
      <c r="K7">
        <f t="shared" si="0"/>
        <v>78.492239467849217</v>
      </c>
      <c r="L7">
        <f t="shared" si="1"/>
        <v>88.131147540983591</v>
      </c>
      <c r="M7">
        <f t="shared" si="1"/>
        <v>93.639344262295069</v>
      </c>
      <c r="N7">
        <f t="shared" si="2"/>
        <v>109.71428571428572</v>
      </c>
      <c r="O7">
        <f t="shared" si="2"/>
        <v>66</v>
      </c>
    </row>
    <row r="8" spans="1:15">
      <c r="B8">
        <v>41.8</v>
      </c>
      <c r="C8">
        <v>51.4</v>
      </c>
      <c r="D8">
        <v>44.8</v>
      </c>
      <c r="E8">
        <v>49.8</v>
      </c>
      <c r="F8">
        <v>42.6</v>
      </c>
      <c r="G8">
        <v>12</v>
      </c>
      <c r="J8">
        <f t="shared" si="0"/>
        <v>92.682926829268297</v>
      </c>
      <c r="K8">
        <f t="shared" si="0"/>
        <v>113.9689578713969</v>
      </c>
      <c r="L8">
        <f t="shared" si="1"/>
        <v>88.131147540983591</v>
      </c>
      <c r="M8">
        <f t="shared" si="1"/>
        <v>97.967213114754074</v>
      </c>
      <c r="N8">
        <f t="shared" si="2"/>
        <v>91.285714285714292</v>
      </c>
      <c r="O8">
        <f t="shared" si="2"/>
        <v>25.714285714285715</v>
      </c>
    </row>
    <row r="9" spans="1:15">
      <c r="B9">
        <v>48.2</v>
      </c>
      <c r="C9">
        <v>43.4</v>
      </c>
      <c r="D9">
        <v>44.6</v>
      </c>
      <c r="E9">
        <v>38.200000000000003</v>
      </c>
      <c r="F9">
        <v>41.8</v>
      </c>
      <c r="J9">
        <f t="shared" si="0"/>
        <v>106.87361419068736</v>
      </c>
      <c r="K9">
        <f t="shared" si="0"/>
        <v>96.230598669623063</v>
      </c>
      <c r="L9">
        <f t="shared" si="1"/>
        <v>87.737704918032776</v>
      </c>
      <c r="M9">
        <f t="shared" si="1"/>
        <v>75.147540983606547</v>
      </c>
      <c r="N9">
        <f>F9*100/$F$16</f>
        <v>89.571428571428569</v>
      </c>
    </row>
    <row r="10" spans="1:15">
      <c r="C10">
        <v>47</v>
      </c>
      <c r="K10">
        <f>C10*100/$B$16</f>
        <v>104.21286031042128</v>
      </c>
    </row>
    <row r="13" spans="1:15">
      <c r="A13" t="s">
        <v>9</v>
      </c>
      <c r="B13">
        <f>COUNT(B4:B9)</f>
        <v>6</v>
      </c>
      <c r="C13">
        <f>COUNT(C4:C10)</f>
        <v>7</v>
      </c>
      <c r="D13">
        <f>COUNT(D4:D9)</f>
        <v>6</v>
      </c>
      <c r="E13">
        <f>COUNT(E4:E9)</f>
        <v>6</v>
      </c>
      <c r="F13">
        <f>COUNT(F4:F9)</f>
        <v>6</v>
      </c>
      <c r="G13">
        <f>COUNT(G4:G9)</f>
        <v>5</v>
      </c>
      <c r="I13" t="s">
        <v>10</v>
      </c>
      <c r="J13" s="5">
        <f>AVERAGE(J4:J10)</f>
        <v>100</v>
      </c>
      <c r="K13" s="5">
        <f t="shared" ref="K13:O13" si="3">AVERAGE(K4:K10)</f>
        <v>84.003801076971811</v>
      </c>
      <c r="L13" s="5">
        <f t="shared" si="3"/>
        <v>99.999999999999986</v>
      </c>
      <c r="M13" s="5">
        <f t="shared" si="3"/>
        <v>96.131147540983591</v>
      </c>
      <c r="N13" s="5">
        <f t="shared" si="3"/>
        <v>100</v>
      </c>
      <c r="O13" s="5">
        <f t="shared" si="3"/>
        <v>44.914285714285718</v>
      </c>
    </row>
    <row r="14" spans="1:15">
      <c r="I14" t="s">
        <v>11</v>
      </c>
      <c r="J14" s="5">
        <f>STDEV(J4:J10)</f>
        <v>6.2510415747551802</v>
      </c>
      <c r="K14" s="5">
        <f t="shared" ref="K14:O14" si="4">STDEV(K4:K10)</f>
        <v>21.10333201637626</v>
      </c>
      <c r="L14" s="5">
        <f t="shared" si="4"/>
        <v>15.43863371257468</v>
      </c>
      <c r="M14" s="5">
        <f t="shared" si="4"/>
        <v>12.123311603051045</v>
      </c>
      <c r="N14" s="5">
        <f t="shared" si="4"/>
        <v>9.3332847423419327</v>
      </c>
      <c r="O14" s="5">
        <f t="shared" si="4"/>
        <v>15.40295492456443</v>
      </c>
    </row>
    <row r="15" spans="1:15">
      <c r="I15" t="s">
        <v>19</v>
      </c>
      <c r="J15" s="5"/>
      <c r="K15" s="5">
        <f>J13-K13</f>
        <v>15.996198923028189</v>
      </c>
      <c r="L15" s="5"/>
      <c r="M15" s="5">
        <f>L13-M13</f>
        <v>3.8688524590163951</v>
      </c>
      <c r="N15" s="5"/>
      <c r="O15" s="5">
        <f>N13-O13</f>
        <v>55.085714285714282</v>
      </c>
    </row>
    <row r="16" spans="1:15">
      <c r="A16" t="s">
        <v>5</v>
      </c>
      <c r="B16">
        <f>AVERAGE(B4:B9)</f>
        <v>45.1</v>
      </c>
      <c r="D16">
        <f>AVERAGE(D4:D9)</f>
        <v>50.833333333333343</v>
      </c>
      <c r="F16">
        <f>AVERAGE(F4:F9)</f>
        <v>46.666666666666664</v>
      </c>
      <c r="I16" t="s">
        <v>13</v>
      </c>
      <c r="J16" s="13" t="s">
        <v>17</v>
      </c>
      <c r="K16" s="13"/>
      <c r="L16" s="13" t="s">
        <v>18</v>
      </c>
      <c r="M16" s="13"/>
      <c r="N16" s="13" t="s">
        <v>16</v>
      </c>
      <c r="O16" s="13"/>
    </row>
    <row r="21" spans="7:11">
      <c r="G21" s="8"/>
      <c r="H21" s="8"/>
      <c r="I21" s="8"/>
      <c r="J21" s="8"/>
      <c r="K21" s="8"/>
    </row>
    <row r="22" spans="7:11">
      <c r="G22" s="8"/>
      <c r="H22" s="8"/>
      <c r="I22" s="8"/>
      <c r="J22" s="8"/>
      <c r="K22" s="8"/>
    </row>
    <row r="23" spans="7:11">
      <c r="G23" s="8"/>
      <c r="H23" s="8"/>
      <c r="I23" s="8"/>
      <c r="J23" s="8"/>
      <c r="K23" s="8"/>
    </row>
    <row r="24" spans="7:11">
      <c r="G24" s="8"/>
      <c r="H24" s="8"/>
      <c r="I24" s="8"/>
      <c r="J24" s="8"/>
      <c r="K24" s="8"/>
    </row>
    <row r="25" spans="7:11">
      <c r="G25" s="8"/>
      <c r="H25" s="8"/>
      <c r="I25" s="8"/>
      <c r="J25" s="8"/>
      <c r="K25" s="8"/>
    </row>
    <row r="26" spans="7:11">
      <c r="G26" s="8"/>
      <c r="H26" s="8"/>
      <c r="I26" s="8"/>
      <c r="J26" s="8"/>
      <c r="K26" s="8"/>
    </row>
    <row r="27" spans="7:11">
      <c r="G27" s="8"/>
      <c r="H27" s="8"/>
      <c r="I27" s="8"/>
      <c r="J27" s="8"/>
      <c r="K27" s="8"/>
    </row>
    <row r="28" spans="7:11">
      <c r="G28" s="8"/>
      <c r="H28" s="8"/>
      <c r="I28" s="8"/>
      <c r="J28" s="8"/>
      <c r="K28" s="8"/>
    </row>
    <row r="29" spans="7:11">
      <c r="G29" s="8"/>
      <c r="H29" s="8"/>
      <c r="I29" s="8"/>
      <c r="J29" s="8"/>
      <c r="K29" s="8"/>
    </row>
    <row r="30" spans="7:11">
      <c r="G30" s="8"/>
      <c r="H30" s="8"/>
      <c r="I30" s="8"/>
      <c r="J30" s="8"/>
      <c r="K30" s="8"/>
    </row>
    <row r="31" spans="7:11">
      <c r="G31" s="8"/>
      <c r="H31" s="8"/>
      <c r="I31" s="8"/>
      <c r="J31" s="8"/>
      <c r="K31" s="8"/>
    </row>
    <row r="32" spans="7:11">
      <c r="G32" s="8"/>
      <c r="H32" s="8"/>
      <c r="I32" s="8"/>
      <c r="J32" s="8"/>
      <c r="K32" s="8"/>
    </row>
  </sheetData>
  <mergeCells count="5">
    <mergeCell ref="B2:G2"/>
    <mergeCell ref="J2:O2"/>
    <mergeCell ref="J16:K16"/>
    <mergeCell ref="L16:M16"/>
    <mergeCell ref="N16:O16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tabSelected="1" workbookViewId="0">
      <selection activeCell="A2" sqref="A2"/>
    </sheetView>
  </sheetViews>
  <sheetFormatPr baseColWidth="10" defaultRowHeight="15" x14ac:dyDescent="0"/>
  <cols>
    <col min="1" max="1" width="16.33203125" bestFit="1" customWidth="1"/>
  </cols>
  <sheetData>
    <row r="1" spans="1:15">
      <c r="A1" s="15" t="s">
        <v>45</v>
      </c>
    </row>
    <row r="2" spans="1:15">
      <c r="A2" t="s">
        <v>27</v>
      </c>
    </row>
    <row r="3" spans="1:15">
      <c r="B3" s="13" t="s">
        <v>25</v>
      </c>
      <c r="C3" s="13"/>
      <c r="D3" s="13"/>
      <c r="E3" s="13"/>
      <c r="F3" s="13"/>
      <c r="G3" s="13"/>
      <c r="J3" s="13" t="s">
        <v>8</v>
      </c>
      <c r="K3" s="13"/>
      <c r="L3" s="13"/>
      <c r="M3" s="13"/>
      <c r="N3" s="13"/>
      <c r="O3" s="13"/>
    </row>
    <row r="4" spans="1:15">
      <c r="B4" s="1" t="s">
        <v>6</v>
      </c>
      <c r="C4" s="1" t="s">
        <v>0</v>
      </c>
      <c r="D4" s="1" t="s">
        <v>7</v>
      </c>
      <c r="E4" s="1" t="s">
        <v>1</v>
      </c>
      <c r="F4" s="1" t="s">
        <v>20</v>
      </c>
      <c r="G4" s="1" t="s">
        <v>3</v>
      </c>
      <c r="J4" s="1" t="s">
        <v>6</v>
      </c>
      <c r="K4" s="1" t="s">
        <v>0</v>
      </c>
      <c r="L4" s="1" t="s">
        <v>7</v>
      </c>
      <c r="M4" s="1" t="s">
        <v>1</v>
      </c>
      <c r="N4" s="1" t="s">
        <v>20</v>
      </c>
      <c r="O4" s="1" t="s">
        <v>3</v>
      </c>
    </row>
    <row r="5" spans="1:15">
      <c r="B5">
        <v>6985.2444029899998</v>
      </c>
      <c r="C5">
        <v>7598.23828125</v>
      </c>
      <c r="D5">
        <v>6120.21225383</v>
      </c>
      <c r="E5">
        <v>7479.2278177500002</v>
      </c>
      <c r="F5">
        <v>6861.3015075399999</v>
      </c>
      <c r="G5">
        <v>12949.018292700001</v>
      </c>
      <c r="J5">
        <f>B5*100/$B$17</f>
        <v>104.70003169636711</v>
      </c>
      <c r="K5">
        <f>C5*100/$B$17</f>
        <v>113.88803927073756</v>
      </c>
      <c r="L5">
        <f>D5*100/$D$17</f>
        <v>101.48991995683785</v>
      </c>
      <c r="M5">
        <f>E5*100/$D$17</f>
        <v>124.026128683263</v>
      </c>
      <c r="N5">
        <f>F5*100/$F$17</f>
        <v>108.33025181252279</v>
      </c>
      <c r="O5">
        <f>G5*100/$F$17</f>
        <v>204.44669438176228</v>
      </c>
    </row>
    <row r="6" spans="1:15">
      <c r="B6">
        <v>6360.9248251700001</v>
      </c>
      <c r="C6">
        <v>6631.3883495099999</v>
      </c>
      <c r="D6">
        <v>5754.9380000000001</v>
      </c>
      <c r="E6">
        <v>5949.8857142899997</v>
      </c>
      <c r="F6">
        <v>5233.0091240900001</v>
      </c>
      <c r="G6">
        <v>12682.7156863</v>
      </c>
      <c r="J6">
        <f t="shared" ref="J6:J12" si="0">B6*100/$B$17</f>
        <v>95.342266124351212</v>
      </c>
      <c r="K6">
        <f t="shared" ref="K6:K11" si="1">C6*100/$B$17</f>
        <v>99.396174325328104</v>
      </c>
      <c r="L6">
        <f t="shared" ref="L6:L11" si="2">D6*100/$D$17</f>
        <v>95.432670102422918</v>
      </c>
      <c r="M6">
        <f t="shared" ref="M6:M12" si="3">E6*100/$D$17</f>
        <v>98.66543836249086</v>
      </c>
      <c r="N6">
        <f t="shared" ref="N6:N11" si="4">F6*100/$F$17</f>
        <v>82.621816797721323</v>
      </c>
      <c r="O6">
        <f t="shared" ref="O6:O9" si="5">G6*100/$F$17</f>
        <v>200.24215266647096</v>
      </c>
    </row>
    <row r="7" spans="1:15">
      <c r="B7">
        <v>6579.8407079600001</v>
      </c>
      <c r="C7">
        <v>6961.5863636399999</v>
      </c>
      <c r="D7">
        <v>5721.0526315799998</v>
      </c>
      <c r="E7">
        <v>6132.5855130800001</v>
      </c>
      <c r="F7">
        <v>5450.1857142899999</v>
      </c>
      <c r="G7">
        <v>10810.668421099999</v>
      </c>
      <c r="J7">
        <f t="shared" si="0"/>
        <v>98.623539984595851</v>
      </c>
      <c r="K7">
        <f t="shared" si="1"/>
        <v>104.34542742958459</v>
      </c>
      <c r="L7">
        <f t="shared" si="2"/>
        <v>94.870757674222119</v>
      </c>
      <c r="M7">
        <f t="shared" si="3"/>
        <v>101.69510256142839</v>
      </c>
      <c r="N7">
        <f t="shared" si="4"/>
        <v>86.050728160718137</v>
      </c>
      <c r="O7">
        <f t="shared" si="5"/>
        <v>170.68517263561219</v>
      </c>
    </row>
    <row r="8" spans="1:15">
      <c r="B8">
        <v>6424.04044118</v>
      </c>
      <c r="C8">
        <v>9606.51133501</v>
      </c>
      <c r="D8">
        <v>6654.2830626499999</v>
      </c>
      <c r="E8">
        <v>6042.7394209399999</v>
      </c>
      <c r="F8">
        <v>6495.5811764700002</v>
      </c>
      <c r="G8">
        <v>16477.851351400001</v>
      </c>
      <c r="J8">
        <f t="shared" si="0"/>
        <v>96.288289858889982</v>
      </c>
      <c r="K8">
        <f t="shared" si="1"/>
        <v>143.98952752984965</v>
      </c>
      <c r="L8">
        <f t="shared" si="2"/>
        <v>110.3462800617518</v>
      </c>
      <c r="M8">
        <f t="shared" si="3"/>
        <v>100.20520771439639</v>
      </c>
      <c r="N8">
        <f t="shared" si="4"/>
        <v>102.55604475949725</v>
      </c>
      <c r="O8">
        <f t="shared" si="5"/>
        <v>260.16198009442667</v>
      </c>
    </row>
    <row r="9" spans="1:15">
      <c r="B9">
        <v>6425.5798165099995</v>
      </c>
      <c r="C9">
        <v>11831.8640483</v>
      </c>
      <c r="D9">
        <v>6522.9126213600002</v>
      </c>
      <c r="E9">
        <v>7086.4681933800002</v>
      </c>
      <c r="F9">
        <v>7359.5505050499996</v>
      </c>
      <c r="G9">
        <v>13779.4198473</v>
      </c>
      <c r="J9">
        <f t="shared" si="0"/>
        <v>96.311363159771858</v>
      </c>
      <c r="K9">
        <f t="shared" si="1"/>
        <v>177.34476697105336</v>
      </c>
      <c r="L9">
        <f t="shared" si="2"/>
        <v>108.16779751600789</v>
      </c>
      <c r="M9">
        <f t="shared" si="3"/>
        <v>117.51309593433437</v>
      </c>
      <c r="N9">
        <f t="shared" si="4"/>
        <v>116.19689916889983</v>
      </c>
      <c r="O9">
        <f t="shared" si="5"/>
        <v>217.55756109072007</v>
      </c>
    </row>
    <row r="10" spans="1:15">
      <c r="B10">
        <v>7054.5753424699997</v>
      </c>
      <c r="C10">
        <v>11492.9723077</v>
      </c>
      <c r="D10">
        <v>5491.5497076000001</v>
      </c>
      <c r="E10">
        <v>6666.7877095000003</v>
      </c>
      <c r="F10">
        <v>6015.1599190300003</v>
      </c>
      <c r="J10">
        <f t="shared" si="0"/>
        <v>105.73921531576741</v>
      </c>
      <c r="K10">
        <f t="shared" si="1"/>
        <v>172.26520583683319</v>
      </c>
      <c r="L10">
        <f t="shared" si="2"/>
        <v>91.064969178894344</v>
      </c>
      <c r="M10">
        <f t="shared" si="3"/>
        <v>110.55364143342659</v>
      </c>
      <c r="N10">
        <f t="shared" si="4"/>
        <v>94.970872217907029</v>
      </c>
    </row>
    <row r="11" spans="1:15">
      <c r="B11">
        <v>6714.5773710499998</v>
      </c>
      <c r="C11">
        <v>7757.4163265300003</v>
      </c>
      <c r="D11">
        <v>5947.6042553200004</v>
      </c>
      <c r="E11">
        <v>7847.3425076499998</v>
      </c>
      <c r="F11">
        <v>6921.0367647100002</v>
      </c>
      <c r="J11">
        <f t="shared" si="0"/>
        <v>100.64307317231756</v>
      </c>
      <c r="K11">
        <f t="shared" si="1"/>
        <v>116.2739180495886</v>
      </c>
      <c r="L11">
        <f t="shared" si="2"/>
        <v>98.627605509863045</v>
      </c>
      <c r="M11">
        <f t="shared" si="3"/>
        <v>130.13048076508949</v>
      </c>
      <c r="N11">
        <f t="shared" si="4"/>
        <v>109.27338708273366</v>
      </c>
    </row>
    <row r="12" spans="1:15">
      <c r="B12">
        <v>6828.6061151100002</v>
      </c>
      <c r="E12">
        <v>9240.8863636400001</v>
      </c>
      <c r="J12">
        <f t="shared" si="0"/>
        <v>102.352220687939</v>
      </c>
      <c r="M12">
        <f t="shared" si="3"/>
        <v>153.23926335874245</v>
      </c>
    </row>
    <row r="15" spans="1:15">
      <c r="A15" t="s">
        <v>9</v>
      </c>
      <c r="B15">
        <f>COUNT(B5:B12)</f>
        <v>8</v>
      </c>
      <c r="C15">
        <f t="shared" ref="C15:G15" si="6">COUNT(C5:C12)</f>
        <v>7</v>
      </c>
      <c r="D15">
        <f t="shared" si="6"/>
        <v>7</v>
      </c>
      <c r="E15">
        <f t="shared" si="6"/>
        <v>8</v>
      </c>
      <c r="F15">
        <f t="shared" si="6"/>
        <v>7</v>
      </c>
      <c r="G15">
        <f t="shared" si="6"/>
        <v>5</v>
      </c>
      <c r="I15" t="s">
        <v>10</v>
      </c>
      <c r="J15">
        <f>AVERAGE(J5:J12)</f>
        <v>100</v>
      </c>
      <c r="K15">
        <f t="shared" ref="K15:O15" si="7">AVERAGE(K5:K12)</f>
        <v>132.50043705899643</v>
      </c>
      <c r="L15">
        <f t="shared" si="7"/>
        <v>100</v>
      </c>
      <c r="M15">
        <f t="shared" si="7"/>
        <v>117.00354485164644</v>
      </c>
      <c r="N15">
        <f t="shared" si="7"/>
        <v>100</v>
      </c>
      <c r="O15">
        <f t="shared" si="7"/>
        <v>210.61871217379843</v>
      </c>
    </row>
    <row r="16" spans="1:15">
      <c r="I16" t="s">
        <v>11</v>
      </c>
      <c r="J16">
        <f>STDEV(J5:J12)</f>
        <v>3.999059471540015</v>
      </c>
      <c r="K16">
        <f t="shared" ref="K16:O16" si="8">STDEV(K5:K12)</f>
        <v>32.203954234500436</v>
      </c>
      <c r="L16">
        <f t="shared" si="8"/>
        <v>7.1281853756409648</v>
      </c>
      <c r="M16">
        <f t="shared" si="8"/>
        <v>18.629239720015875</v>
      </c>
      <c r="N16">
        <f t="shared" si="8"/>
        <v>12.557449802494883</v>
      </c>
      <c r="O16">
        <f t="shared" si="8"/>
        <v>32.569684491215106</v>
      </c>
    </row>
    <row r="17" spans="1:15">
      <c r="A17" t="s">
        <v>5</v>
      </c>
      <c r="B17">
        <f>AVERAGE(B5:B12)</f>
        <v>6671.6736278050003</v>
      </c>
      <c r="D17">
        <f t="shared" ref="D17:F17" si="9">AVERAGE(D5:D12)</f>
        <v>6030.3646474771431</v>
      </c>
      <c r="F17">
        <f t="shared" si="9"/>
        <v>6333.6892444542855</v>
      </c>
      <c r="I17" t="s">
        <v>31</v>
      </c>
      <c r="K17">
        <f>K15-J15</f>
        <v>32.500437058996425</v>
      </c>
      <c r="M17">
        <f>M15-L15</f>
        <v>17.003544851646438</v>
      </c>
      <c r="O17">
        <f>O15-N15</f>
        <v>110.61871217379843</v>
      </c>
    </row>
    <row r="18" spans="1:15">
      <c r="I18" t="s">
        <v>13</v>
      </c>
      <c r="J18" s="13" t="s">
        <v>39</v>
      </c>
      <c r="K18" s="13"/>
      <c r="L18" s="13" t="s">
        <v>40</v>
      </c>
      <c r="M18" s="13"/>
      <c r="N18" s="13" t="s">
        <v>16</v>
      </c>
      <c r="O18" s="13"/>
    </row>
    <row r="21" spans="1:15">
      <c r="B21" s="13" t="s">
        <v>26</v>
      </c>
      <c r="C21" s="13"/>
      <c r="D21" s="13"/>
      <c r="E21" s="13"/>
      <c r="F21" s="13"/>
      <c r="G21" s="13"/>
      <c r="J21" s="13" t="s">
        <v>30</v>
      </c>
      <c r="K21" s="13"/>
      <c r="L21" s="13"/>
      <c r="M21" s="13"/>
      <c r="N21" s="13"/>
      <c r="O21" s="13"/>
    </row>
    <row r="22" spans="1:15">
      <c r="B22" s="1" t="s">
        <v>6</v>
      </c>
      <c r="C22" s="1" t="s">
        <v>0</v>
      </c>
      <c r="D22" s="1" t="s">
        <v>7</v>
      </c>
      <c r="E22" s="1" t="s">
        <v>1</v>
      </c>
      <c r="F22" s="1" t="s">
        <v>20</v>
      </c>
      <c r="G22" s="1" t="s">
        <v>3</v>
      </c>
      <c r="J22" s="1" t="s">
        <v>6</v>
      </c>
      <c r="K22" s="1" t="s">
        <v>0</v>
      </c>
      <c r="L22" s="1" t="s">
        <v>7</v>
      </c>
      <c r="M22" s="1" t="s">
        <v>1</v>
      </c>
      <c r="N22" s="1" t="s">
        <v>20</v>
      </c>
      <c r="O22" s="1" t="s">
        <v>3</v>
      </c>
    </row>
    <row r="23" spans="1:15">
      <c r="B23" s="9">
        <v>9016.5635223099998</v>
      </c>
      <c r="C23" s="9">
        <v>7401.3563981899997</v>
      </c>
      <c r="D23" s="9">
        <v>6214.5614185200002</v>
      </c>
      <c r="E23" s="9">
        <v>8490.3569738200003</v>
      </c>
      <c r="F23" s="9">
        <v>8313.2606534999995</v>
      </c>
      <c r="G23" s="9">
        <v>14589.8452413</v>
      </c>
      <c r="J23">
        <f>B23*100/$B$34</f>
        <v>118.6330208492416</v>
      </c>
      <c r="K23">
        <f>C23*100/$B$34</f>
        <v>97.381365497682523</v>
      </c>
      <c r="L23">
        <f>D23*100/$D$34</f>
        <v>98.245709160153709</v>
      </c>
      <c r="M23">
        <f>E23*100/$D$34</f>
        <v>134.22365405062703</v>
      </c>
      <c r="N23">
        <f>F23*100/$F$34</f>
        <v>118.46793345605475</v>
      </c>
      <c r="O23">
        <f>G23*100/$F$34</f>
        <v>207.91226057043849</v>
      </c>
    </row>
    <row r="24" spans="1:15">
      <c r="B24" s="9">
        <v>7325.0552299600004</v>
      </c>
      <c r="C24" s="9">
        <v>6535.2400344199996</v>
      </c>
      <c r="D24" s="9">
        <v>5627.3744199399998</v>
      </c>
      <c r="E24" s="9">
        <v>5594.1930678899998</v>
      </c>
      <c r="F24" s="9">
        <v>5502.5282926299997</v>
      </c>
      <c r="G24" s="9">
        <v>14781.666924499999</v>
      </c>
      <c r="J24">
        <f t="shared" ref="J24:J30" si="10">B24*100/$B$34</f>
        <v>96.377453302193231</v>
      </c>
      <c r="K24">
        <f t="shared" ref="K24:K29" si="11">C24*100/$B$34</f>
        <v>85.985671297030834</v>
      </c>
      <c r="L24">
        <f t="shared" ref="L24:L29" si="12">D24*100/$D$34</f>
        <v>88.962897518257861</v>
      </c>
      <c r="M24">
        <f t="shared" ref="M24:M30" si="13">E24*100/$D$34</f>
        <v>88.438335084402084</v>
      </c>
      <c r="N24">
        <f t="shared" ref="N24:N29" si="14">F24*100/$F$34</f>
        <v>78.413655337139176</v>
      </c>
      <c r="O24">
        <f t="shared" ref="O24:O27" si="15">G24*100/$F$34</f>
        <v>210.64581114077919</v>
      </c>
    </row>
    <row r="25" spans="1:15">
      <c r="B25" s="9">
        <v>7153.65401991</v>
      </c>
      <c r="C25" s="9">
        <v>7201.6066194699997</v>
      </c>
      <c r="D25" s="9">
        <v>6058.30270552</v>
      </c>
      <c r="E25" s="9">
        <v>5976.8940243500001</v>
      </c>
      <c r="F25" s="9">
        <v>4829.3530267899996</v>
      </c>
      <c r="G25" s="9">
        <v>12434.0942455</v>
      </c>
      <c r="J25">
        <f t="shared" si="10"/>
        <v>94.12228776433237</v>
      </c>
      <c r="K25">
        <f t="shared" si="11"/>
        <v>94.753211256336925</v>
      </c>
      <c r="L25">
        <f t="shared" si="12"/>
        <v>95.775422516049076</v>
      </c>
      <c r="M25">
        <f t="shared" si="13"/>
        <v>94.488436504533524</v>
      </c>
      <c r="N25">
        <f t="shared" si="14"/>
        <v>68.820586393220125</v>
      </c>
      <c r="O25">
        <f t="shared" si="15"/>
        <v>177.19177962284107</v>
      </c>
    </row>
    <row r="26" spans="1:15">
      <c r="B26" s="9">
        <v>7800.72175831</v>
      </c>
      <c r="C26" s="9">
        <v>10163.044100700001</v>
      </c>
      <c r="D26" s="9">
        <v>7082.9446822899999</v>
      </c>
      <c r="E26" s="9">
        <v>6304.1955076699996</v>
      </c>
      <c r="F26" s="9">
        <v>6435.0270019899999</v>
      </c>
      <c r="G26" s="9">
        <v>20784.050553500001</v>
      </c>
      <c r="J26">
        <f t="shared" si="10"/>
        <v>102.63590831505991</v>
      </c>
      <c r="K26">
        <f t="shared" si="11"/>
        <v>133.71753215145293</v>
      </c>
      <c r="L26">
        <f t="shared" si="12"/>
        <v>111.97393933222115</v>
      </c>
      <c r="M26">
        <f t="shared" si="13"/>
        <v>99.662730259538606</v>
      </c>
      <c r="N26">
        <f t="shared" si="14"/>
        <v>91.702207164490758</v>
      </c>
      <c r="O26">
        <f t="shared" si="15"/>
        <v>296.1826436757612</v>
      </c>
    </row>
    <row r="27" spans="1:15">
      <c r="B27" s="9">
        <v>6780.9730901299999</v>
      </c>
      <c r="C27" s="9">
        <v>12688.443605099999</v>
      </c>
      <c r="D27" s="9">
        <v>7332.9274197499999</v>
      </c>
      <c r="E27" s="9">
        <v>8302.4722523399996</v>
      </c>
      <c r="F27" s="9">
        <v>8657.6512899600002</v>
      </c>
      <c r="G27" s="9">
        <v>14623.006897200001</v>
      </c>
      <c r="J27">
        <f t="shared" si="10"/>
        <v>89.218838195845478</v>
      </c>
      <c r="K27">
        <f t="shared" si="11"/>
        <v>166.94480009193259</v>
      </c>
      <c r="L27">
        <f t="shared" si="12"/>
        <v>115.92590467065418</v>
      </c>
      <c r="M27">
        <f t="shared" si="13"/>
        <v>131.25339332600834</v>
      </c>
      <c r="N27">
        <f t="shared" si="14"/>
        <v>123.37566445398211</v>
      </c>
      <c r="O27">
        <f t="shared" si="15"/>
        <v>208.38482999995588</v>
      </c>
    </row>
    <row r="28" spans="1:15">
      <c r="B28" s="9">
        <v>7554.2727416500002</v>
      </c>
      <c r="C28" s="9">
        <v>12199.206205799999</v>
      </c>
      <c r="D28" s="9">
        <v>5542.1815605600004</v>
      </c>
      <c r="E28" s="9">
        <v>5882.7631979500002</v>
      </c>
      <c r="F28" s="9">
        <v>7221.9969958499996</v>
      </c>
      <c r="G28" s="9"/>
      <c r="J28">
        <f t="shared" si="10"/>
        <v>99.393321351705339</v>
      </c>
      <c r="K28">
        <f t="shared" si="11"/>
        <v>160.50778997740548</v>
      </c>
      <c r="L28">
        <f t="shared" si="12"/>
        <v>87.616087611411274</v>
      </c>
      <c r="M28">
        <f t="shared" si="13"/>
        <v>93.000326697469816</v>
      </c>
      <c r="N28">
        <f t="shared" si="14"/>
        <v>102.91690531367809</v>
      </c>
    </row>
    <row r="29" spans="1:15">
      <c r="B29" s="9">
        <v>7546.6238772400002</v>
      </c>
      <c r="C29" s="9">
        <v>10288.815583400001</v>
      </c>
      <c r="D29" s="9">
        <v>6420.4150280800004</v>
      </c>
      <c r="E29" s="9">
        <v>8991.3832787299998</v>
      </c>
      <c r="F29" s="9">
        <v>8161.3439487699998</v>
      </c>
      <c r="G29" s="9"/>
      <c r="J29">
        <f t="shared" si="10"/>
        <v>99.292683465799101</v>
      </c>
      <c r="K29">
        <f t="shared" si="11"/>
        <v>135.37233676658934</v>
      </c>
      <c r="L29">
        <f t="shared" si="12"/>
        <v>101.50003919125284</v>
      </c>
      <c r="M29">
        <f t="shared" si="13"/>
        <v>142.1443553389083</v>
      </c>
      <c r="N29">
        <f t="shared" si="14"/>
        <v>116.30304788143494</v>
      </c>
    </row>
    <row r="30" spans="1:15">
      <c r="B30" s="9">
        <v>7625.1968830300002</v>
      </c>
      <c r="C30" s="9"/>
      <c r="D30" s="9"/>
      <c r="E30" s="9">
        <v>10539.1518203</v>
      </c>
      <c r="F30" s="9"/>
      <c r="G30" s="9"/>
      <c r="J30">
        <f t="shared" si="10"/>
        <v>100.3264867558229</v>
      </c>
      <c r="M30">
        <f t="shared" si="13"/>
        <v>166.61295541246506</v>
      </c>
    </row>
    <row r="33" spans="1:15">
      <c r="I33" t="s">
        <v>10</v>
      </c>
      <c r="J33">
        <f>AVERAGE(J23:J30)</f>
        <v>99.999999999999986</v>
      </c>
      <c r="K33">
        <f t="shared" ref="K33:O33" si="16">AVERAGE(K23:K30)</f>
        <v>124.95181529120438</v>
      </c>
      <c r="L33">
        <f t="shared" si="16"/>
        <v>100.00000000000001</v>
      </c>
      <c r="M33">
        <f t="shared" si="16"/>
        <v>118.72802333424411</v>
      </c>
      <c r="N33">
        <f t="shared" si="16"/>
        <v>100</v>
      </c>
      <c r="O33">
        <f t="shared" si="16"/>
        <v>220.06346500195519</v>
      </c>
    </row>
    <row r="34" spans="1:15">
      <c r="A34" t="s">
        <v>5</v>
      </c>
      <c r="B34">
        <f>AVERAGE(B23:B30)</f>
        <v>7600.3826403175008</v>
      </c>
      <c r="D34">
        <f>AVERAGE(D23:D30)</f>
        <v>6325.5296049514282</v>
      </c>
      <c r="F34">
        <f>AVERAGE(F23:F30)</f>
        <v>7017.3087442128572</v>
      </c>
      <c r="I34" t="s">
        <v>11</v>
      </c>
      <c r="J34">
        <f>STDEV(J23:J30)</f>
        <v>8.6107592450020736</v>
      </c>
      <c r="K34">
        <f t="shared" ref="K34:O34" si="17">STDEV(K23:K30)</f>
        <v>32.668815235887813</v>
      </c>
      <c r="L34">
        <f t="shared" si="17"/>
        <v>10.765402057789615</v>
      </c>
      <c r="M34">
        <f t="shared" si="17"/>
        <v>28.707175179793705</v>
      </c>
      <c r="N34">
        <f t="shared" si="17"/>
        <v>21.090137649081502</v>
      </c>
      <c r="O34">
        <f t="shared" si="17"/>
        <v>44.734900408170823</v>
      </c>
    </row>
    <row r="35" spans="1:15">
      <c r="I35" t="s">
        <v>31</v>
      </c>
      <c r="K35">
        <f>K33-J33</f>
        <v>24.951815291204397</v>
      </c>
      <c r="M35">
        <f>M33-L33</f>
        <v>18.728023334244099</v>
      </c>
      <c r="O35">
        <f>O33-N33</f>
        <v>120.06346500195519</v>
      </c>
    </row>
    <row r="36" spans="1:15">
      <c r="I36" t="s">
        <v>13</v>
      </c>
      <c r="J36" s="13" t="s">
        <v>34</v>
      </c>
      <c r="K36" s="13"/>
      <c r="L36" s="13" t="s">
        <v>35</v>
      </c>
      <c r="M36" s="13"/>
      <c r="N36" s="13" t="s">
        <v>16</v>
      </c>
      <c r="O36" s="13"/>
    </row>
    <row r="39" spans="1:15">
      <c r="B39" s="13" t="s">
        <v>32</v>
      </c>
      <c r="C39" s="13"/>
      <c r="D39" s="13"/>
      <c r="E39" s="13"/>
      <c r="F39" s="13"/>
      <c r="G39" s="13"/>
      <c r="J39" s="13" t="s">
        <v>33</v>
      </c>
      <c r="K39" s="13"/>
      <c r="L39" s="13"/>
      <c r="M39" s="13"/>
      <c r="N39" s="13"/>
      <c r="O39" s="13"/>
    </row>
    <row r="40" spans="1:15">
      <c r="B40" s="1" t="s">
        <v>6</v>
      </c>
      <c r="C40" s="1" t="s">
        <v>0</v>
      </c>
      <c r="D40" s="1" t="s">
        <v>7</v>
      </c>
      <c r="E40" s="1" t="s">
        <v>1</v>
      </c>
      <c r="F40" s="1" t="s">
        <v>20</v>
      </c>
      <c r="G40" s="1" t="s">
        <v>3</v>
      </c>
      <c r="J40" s="1" t="s">
        <v>6</v>
      </c>
      <c r="K40" s="1" t="s">
        <v>0</v>
      </c>
      <c r="L40" s="1" t="s">
        <v>7</v>
      </c>
      <c r="M40" s="1" t="s">
        <v>1</v>
      </c>
      <c r="N40" s="1" t="s">
        <v>20</v>
      </c>
      <c r="O40" s="1" t="s">
        <v>3</v>
      </c>
    </row>
    <row r="41" spans="1:15">
      <c r="B41">
        <v>0.52042794111099999</v>
      </c>
      <c r="C41">
        <v>0.66422534143099998</v>
      </c>
      <c r="D41">
        <v>0.98433647001199998</v>
      </c>
      <c r="E41">
        <v>0.87274782295499997</v>
      </c>
      <c r="F41">
        <v>0.67849051034499996</v>
      </c>
      <c r="G41">
        <v>0.90375049219500003</v>
      </c>
      <c r="J41">
        <f>B41*100/$B$52</f>
        <v>54.70145570969931</v>
      </c>
      <c r="K41">
        <f>C41*100/$B$52</f>
        <v>69.815800085564959</v>
      </c>
      <c r="L41">
        <f>D41*100/$D$52</f>
        <v>72.543851879037774</v>
      </c>
      <c r="M41">
        <f>E41*100/$D$52</f>
        <v>64.31996652062314</v>
      </c>
      <c r="N41">
        <f>F41*100/$F$52</f>
        <v>96.50354986116038</v>
      </c>
      <c r="O41">
        <f>G41*100/$F$52</f>
        <v>128.54288948159515</v>
      </c>
    </row>
    <row r="42" spans="1:15">
      <c r="B42">
        <v>0.56400371765799995</v>
      </c>
      <c r="C42">
        <v>0.52830785680500003</v>
      </c>
      <c r="D42">
        <v>0.79633131027000004</v>
      </c>
      <c r="E42">
        <v>0.89471662384100004</v>
      </c>
      <c r="F42">
        <v>0.73823742123199998</v>
      </c>
      <c r="G42">
        <v>1.1807977001200001</v>
      </c>
      <c r="J42">
        <f t="shared" ref="J42:J48" si="18">B42*100/$B$52</f>
        <v>59.281644862712277</v>
      </c>
      <c r="K42">
        <f t="shared" ref="K42:K47" si="19">C42*100/$B$52</f>
        <v>55.529702668176064</v>
      </c>
      <c r="L42">
        <f t="shared" ref="L42:L47" si="20">D42*100/$D$52</f>
        <v>58.68820507906478</v>
      </c>
      <c r="M42">
        <f t="shared" ref="M42:M48" si="21">E42*100/$D$52</f>
        <v>65.939028178893949</v>
      </c>
      <c r="N42">
        <f t="shared" ref="N42:N47" si="22">F42*100/$F$52</f>
        <v>105.0015154272552</v>
      </c>
      <c r="O42">
        <f t="shared" ref="O42:O45" si="23">G42*100/$F$52</f>
        <v>167.94806705775719</v>
      </c>
    </row>
    <row r="43" spans="1:15">
      <c r="B43">
        <v>0.58507045405799996</v>
      </c>
      <c r="C43">
        <v>0.56309684980100005</v>
      </c>
      <c r="D43">
        <v>1.1614525096599999</v>
      </c>
      <c r="E43">
        <v>0.92391085848800003</v>
      </c>
      <c r="F43">
        <v>0.73611779321000004</v>
      </c>
      <c r="G43">
        <v>0.98722260735800005</v>
      </c>
      <c r="J43">
        <f t="shared" si="18"/>
        <v>61.495940170670622</v>
      </c>
      <c r="K43">
        <f t="shared" si="19"/>
        <v>59.186325245920891</v>
      </c>
      <c r="L43">
        <f t="shared" si="20"/>
        <v>85.596989842593729</v>
      </c>
      <c r="M43">
        <f t="shared" si="21"/>
        <v>68.090591489281124</v>
      </c>
      <c r="N43">
        <f t="shared" si="22"/>
        <v>104.70003497117017</v>
      </c>
      <c r="O43">
        <f t="shared" si="23"/>
        <v>140.41535535227194</v>
      </c>
    </row>
    <row r="44" spans="1:15">
      <c r="B44">
        <v>0.49706718049499998</v>
      </c>
      <c r="C44">
        <v>1.26564918797</v>
      </c>
      <c r="D44">
        <v>1.07976003974</v>
      </c>
      <c r="E44">
        <v>1.0627144206600001</v>
      </c>
      <c r="F44">
        <v>0.84654166416900001</v>
      </c>
      <c r="G44">
        <v>1.5331702305499999</v>
      </c>
      <c r="J44">
        <f t="shared" si="18"/>
        <v>52.246038712961884</v>
      </c>
      <c r="K44">
        <f t="shared" si="19"/>
        <v>133.03062255258786</v>
      </c>
      <c r="L44">
        <f t="shared" si="20"/>
        <v>79.576399711013039</v>
      </c>
      <c r="M44">
        <f t="shared" si="21"/>
        <v>78.320167819380544</v>
      </c>
      <c r="N44">
        <f t="shared" si="22"/>
        <v>120.40592234096648</v>
      </c>
      <c r="O44">
        <f t="shared" si="23"/>
        <v>218.06697003661199</v>
      </c>
    </row>
    <row r="45" spans="1:15">
      <c r="B45">
        <v>0.425265420038</v>
      </c>
      <c r="C45">
        <v>1.73056183767</v>
      </c>
      <c r="D45">
        <v>2.1898768451900001</v>
      </c>
      <c r="E45">
        <v>1.8532257689</v>
      </c>
      <c r="F45">
        <v>0.76417344633700002</v>
      </c>
      <c r="G45">
        <v>1.23018311206</v>
      </c>
      <c r="J45">
        <f t="shared" si="18"/>
        <v>44.699055722132599</v>
      </c>
      <c r="K45">
        <f t="shared" si="19"/>
        <v>181.89694333881044</v>
      </c>
      <c r="L45">
        <f t="shared" si="20"/>
        <v>161.39003920972391</v>
      </c>
      <c r="M45">
        <f t="shared" si="21"/>
        <v>136.57945201995668</v>
      </c>
      <c r="N45">
        <f t="shared" si="22"/>
        <v>108.69046678878271</v>
      </c>
      <c r="O45">
        <f t="shared" si="23"/>
        <v>174.97228845938349</v>
      </c>
    </row>
    <row r="46" spans="1:15">
      <c r="B46">
        <v>1.1728592690799999</v>
      </c>
      <c r="C46">
        <v>1.9433818513000001</v>
      </c>
      <c r="D46">
        <v>1.72662888194</v>
      </c>
      <c r="E46">
        <v>3.3911072474099999</v>
      </c>
      <c r="F46">
        <v>0.58101749224099997</v>
      </c>
      <c r="J46">
        <f t="shared" si="18"/>
        <v>123.27760347441858</v>
      </c>
      <c r="K46">
        <f t="shared" si="19"/>
        <v>204.26615842143428</v>
      </c>
      <c r="L46">
        <f t="shared" si="20"/>
        <v>127.2494860014655</v>
      </c>
      <c r="M46">
        <f t="shared" si="21"/>
        <v>249.91858917819386</v>
      </c>
      <c r="N46">
        <f t="shared" si="22"/>
        <v>82.639697501701264</v>
      </c>
    </row>
    <row r="47" spans="1:15">
      <c r="B47">
        <v>2.0630999349099999</v>
      </c>
      <c r="C47">
        <v>1.64065605446</v>
      </c>
      <c r="D47">
        <v>1.55980725883</v>
      </c>
      <c r="E47">
        <v>1.8650979518499999</v>
      </c>
      <c r="F47">
        <v>0.576933450269</v>
      </c>
      <c r="J47">
        <f t="shared" si="18"/>
        <v>216.84955937078058</v>
      </c>
      <c r="K47">
        <f t="shared" si="19"/>
        <v>172.44707174312168</v>
      </c>
      <c r="L47">
        <f t="shared" si="20"/>
        <v>114.95502827710121</v>
      </c>
      <c r="M47">
        <f t="shared" si="21"/>
        <v>137.45441084515915</v>
      </c>
      <c r="N47">
        <f t="shared" si="22"/>
        <v>82.058813108963676</v>
      </c>
    </row>
    <row r="48" spans="1:15">
      <c r="B48">
        <v>1.7833810959500001</v>
      </c>
      <c r="E48">
        <v>2.6029049849899999</v>
      </c>
      <c r="J48">
        <f t="shared" si="18"/>
        <v>187.44870197662414</v>
      </c>
      <c r="M48">
        <f t="shared" si="21"/>
        <v>191.82948050682469</v>
      </c>
    </row>
    <row r="51" spans="1:15">
      <c r="I51" t="s">
        <v>10</v>
      </c>
      <c r="J51">
        <f>AVERAGE(J41:J48)</f>
        <v>100</v>
      </c>
      <c r="K51">
        <f t="shared" ref="K51:O51" si="24">AVERAGE(K41:K48)</f>
        <v>125.16751772223088</v>
      </c>
      <c r="L51">
        <f t="shared" si="24"/>
        <v>99.999999999999986</v>
      </c>
      <c r="M51">
        <f t="shared" si="24"/>
        <v>124.05646081978914</v>
      </c>
      <c r="N51">
        <f t="shared" si="24"/>
        <v>99.999999999999972</v>
      </c>
      <c r="O51">
        <f t="shared" si="24"/>
        <v>165.98911407752394</v>
      </c>
    </row>
    <row r="52" spans="1:15">
      <c r="A52" t="s">
        <v>5</v>
      </c>
      <c r="B52">
        <f>AVERAGE(B41:B48)</f>
        <v>0.95139687666249995</v>
      </c>
      <c r="D52">
        <f>AVERAGE(D41:D48)</f>
        <v>1.3568847593774287</v>
      </c>
      <c r="F52">
        <f>AVERAGE(F41:F48)</f>
        <v>0.70307311111471438</v>
      </c>
      <c r="I52" t="s">
        <v>11</v>
      </c>
      <c r="J52">
        <f>STDEV(J41:J48)</f>
        <v>68.006388634691831</v>
      </c>
      <c r="K52">
        <f t="shared" ref="K52:O52" si="25">STDEV(K41:K48)</f>
        <v>63.296607371780475</v>
      </c>
      <c r="L52">
        <f t="shared" si="25"/>
        <v>36.101705619616517</v>
      </c>
      <c r="M52">
        <f t="shared" si="25"/>
        <v>68.599104201929919</v>
      </c>
      <c r="N52">
        <f t="shared" si="25"/>
        <v>13.991204489230149</v>
      </c>
      <c r="O52">
        <f t="shared" si="25"/>
        <v>34.831289352661543</v>
      </c>
    </row>
    <row r="53" spans="1:15">
      <c r="I53" t="s">
        <v>31</v>
      </c>
      <c r="K53">
        <f>K51-J51</f>
        <v>25.167517722230883</v>
      </c>
      <c r="M53">
        <f>M51-L51</f>
        <v>24.056460819789152</v>
      </c>
      <c r="O53">
        <f>O51-N51</f>
        <v>65.989114077523965</v>
      </c>
    </row>
    <row r="54" spans="1:15">
      <c r="I54" t="s">
        <v>13</v>
      </c>
      <c r="J54" s="13" t="s">
        <v>36</v>
      </c>
      <c r="K54" s="13"/>
      <c r="L54" s="13" t="s">
        <v>37</v>
      </c>
      <c r="M54" s="13"/>
      <c r="N54" s="13" t="s">
        <v>38</v>
      </c>
      <c r="O54" s="13"/>
    </row>
    <row r="55" spans="1:15">
      <c r="J55" s="3"/>
      <c r="K55" s="3"/>
      <c r="L55" s="3"/>
      <c r="M55" s="3"/>
      <c r="N55" s="3"/>
      <c r="O55" s="3"/>
    </row>
    <row r="56" spans="1:15">
      <c r="J56" s="3"/>
      <c r="K56" s="3"/>
      <c r="L56" s="3"/>
      <c r="M56" s="3"/>
      <c r="N56" s="3"/>
      <c r="O56" s="3"/>
    </row>
    <row r="57" spans="1:15">
      <c r="J57" s="3"/>
      <c r="K57" s="3"/>
      <c r="L57" s="3"/>
      <c r="M57" s="3"/>
      <c r="N57" s="3"/>
      <c r="O57" s="3"/>
    </row>
  </sheetData>
  <mergeCells count="15">
    <mergeCell ref="N54:O54"/>
    <mergeCell ref="L54:M54"/>
    <mergeCell ref="J54:K54"/>
    <mergeCell ref="B3:G3"/>
    <mergeCell ref="B21:G21"/>
    <mergeCell ref="J3:O3"/>
    <mergeCell ref="J21:O21"/>
    <mergeCell ref="J18:K18"/>
    <mergeCell ref="L18:M18"/>
    <mergeCell ref="N18:O18"/>
    <mergeCell ref="N36:O36"/>
    <mergeCell ref="L36:M36"/>
    <mergeCell ref="J36:K36"/>
    <mergeCell ref="B39:G39"/>
    <mergeCell ref="J39:O39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2G</vt:lpstr>
      <vt:lpstr>Figure 2H</vt:lpstr>
      <vt:lpstr>Figure 2 I</vt:lpstr>
      <vt:lpstr>Figure 2J, K, L</vt:lpstr>
    </vt:vector>
  </TitlesOfParts>
  <Company>Cancer Research UK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Filipa Neto</dc:creator>
  <cp:lastModifiedBy>Filipa Neto</cp:lastModifiedBy>
  <dcterms:created xsi:type="dcterms:W3CDTF">2017-08-15T15:03:10Z</dcterms:created>
  <dcterms:modified xsi:type="dcterms:W3CDTF">2018-01-17T13:19:31Z</dcterms:modified>
</cp:coreProperties>
</file>