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17"/>
  <workbookPr showInkAnnotation="0" autoCompressPictures="0"/>
  <bookViews>
    <workbookView xWindow="3040" yWindow="0" windowWidth="22720" windowHeight="21040" tabRatio="1000" activeTab="3"/>
  </bookViews>
  <sheets>
    <sheet name="Figure 3C" sheetId="7" r:id="rId1"/>
    <sheet name="Figure 3F" sheetId="6" r:id="rId2"/>
    <sheet name="Figure 3G" sheetId="9" r:id="rId3"/>
    <sheet name="Figure 3H" sheetId="10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78" i="10" l="1"/>
  <c r="M77" i="10"/>
  <c r="M76" i="10"/>
  <c r="M75" i="10"/>
  <c r="M74" i="10"/>
  <c r="I76" i="10"/>
  <c r="H75" i="10"/>
  <c r="G75" i="10"/>
  <c r="J74" i="10"/>
  <c r="I74" i="10"/>
  <c r="H74" i="10"/>
  <c r="G74" i="10"/>
  <c r="M3" i="10"/>
  <c r="M66" i="10"/>
  <c r="M67" i="10"/>
  <c r="M68" i="10"/>
  <c r="M69" i="10"/>
  <c r="M70" i="10"/>
  <c r="J78" i="10"/>
  <c r="I78" i="10"/>
  <c r="H78" i="10"/>
  <c r="G78" i="10"/>
  <c r="E78" i="10"/>
  <c r="D78" i="10"/>
  <c r="C78" i="10"/>
  <c r="B78" i="10"/>
  <c r="M61" i="10"/>
  <c r="M62" i="10"/>
  <c r="M63" i="10"/>
  <c r="M64" i="10"/>
  <c r="M65" i="10"/>
  <c r="J77" i="10"/>
  <c r="I77" i="10"/>
  <c r="H77" i="10"/>
  <c r="G77" i="10"/>
  <c r="E77" i="10"/>
  <c r="D77" i="10"/>
  <c r="C77" i="10"/>
  <c r="B77" i="10"/>
  <c r="M56" i="10"/>
  <c r="M57" i="10"/>
  <c r="M58" i="10"/>
  <c r="M59" i="10"/>
  <c r="M60" i="10"/>
  <c r="J76" i="10"/>
  <c r="H76" i="10"/>
  <c r="G76" i="10"/>
  <c r="E76" i="10"/>
  <c r="D76" i="10"/>
  <c r="C76" i="10"/>
  <c r="B76" i="10"/>
  <c r="M51" i="10"/>
  <c r="M52" i="10"/>
  <c r="M53" i="10"/>
  <c r="M54" i="10"/>
  <c r="M55" i="10"/>
  <c r="J75" i="10"/>
  <c r="I75" i="10"/>
  <c r="E75" i="10"/>
  <c r="D75" i="10"/>
  <c r="C75" i="10"/>
  <c r="B75" i="10"/>
  <c r="M46" i="10"/>
  <c r="M47" i="10"/>
  <c r="M48" i="10"/>
  <c r="M49" i="10"/>
  <c r="M50" i="10"/>
  <c r="E74" i="10"/>
  <c r="D74" i="10"/>
  <c r="C74" i="10"/>
  <c r="B74" i="10"/>
  <c r="M42" i="10"/>
  <c r="M41" i="10"/>
  <c r="M40" i="10"/>
  <c r="M39" i="10"/>
  <c r="M38" i="10"/>
  <c r="M37" i="10"/>
  <c r="M34" i="10"/>
  <c r="M33" i="10"/>
  <c r="M32" i="10"/>
  <c r="M31" i="10"/>
  <c r="M30" i="10"/>
  <c r="M29" i="10"/>
  <c r="M26" i="10"/>
  <c r="M25" i="10"/>
  <c r="M24" i="10"/>
  <c r="M23" i="10"/>
  <c r="M22" i="10"/>
  <c r="M21" i="10"/>
  <c r="M17" i="10"/>
  <c r="M16" i="10"/>
  <c r="M15" i="10"/>
  <c r="M14" i="10"/>
  <c r="M13" i="10"/>
  <c r="M12" i="10"/>
  <c r="M8" i="10"/>
  <c r="M7" i="10"/>
  <c r="M6" i="10"/>
  <c r="M5" i="10"/>
  <c r="M4" i="10"/>
  <c r="N40" i="9"/>
  <c r="L40" i="9"/>
  <c r="N39" i="9"/>
  <c r="M39" i="9"/>
  <c r="L39" i="9"/>
  <c r="N38" i="9"/>
  <c r="M38" i="9"/>
  <c r="L38" i="9"/>
  <c r="N37" i="9"/>
  <c r="M37" i="9"/>
  <c r="L37" i="9"/>
  <c r="N61" i="9"/>
  <c r="N62" i="9"/>
  <c r="N63" i="9"/>
  <c r="N64" i="9"/>
  <c r="M64" i="9"/>
  <c r="L64" i="9"/>
  <c r="M63" i="9"/>
  <c r="L63" i="9"/>
  <c r="M62" i="9"/>
  <c r="L62" i="9"/>
  <c r="M61" i="9"/>
  <c r="L61" i="9"/>
  <c r="N16" i="9"/>
  <c r="N17" i="9"/>
  <c r="N18" i="9"/>
  <c r="N15" i="9"/>
  <c r="M16" i="9"/>
  <c r="M17" i="9"/>
  <c r="M18" i="9"/>
  <c r="M15" i="9"/>
  <c r="L18" i="9"/>
  <c r="L17" i="9"/>
  <c r="L16" i="9"/>
  <c r="L15" i="9"/>
  <c r="L4" i="6"/>
  <c r="L5" i="6"/>
  <c r="L6" i="6"/>
  <c r="L7" i="6"/>
  <c r="L14" i="6"/>
  <c r="M4" i="6"/>
  <c r="M5" i="6"/>
  <c r="M6" i="6"/>
  <c r="M7" i="6"/>
  <c r="M14" i="6"/>
  <c r="M16" i="6"/>
  <c r="J4" i="6"/>
  <c r="J5" i="6"/>
  <c r="J6" i="6"/>
  <c r="J7" i="6"/>
  <c r="J8" i="6"/>
  <c r="J9" i="6"/>
  <c r="J10" i="6"/>
  <c r="J14" i="6"/>
  <c r="K4" i="6"/>
  <c r="K5" i="6"/>
  <c r="K6" i="6"/>
  <c r="K7" i="6"/>
  <c r="K8" i="6"/>
  <c r="K9" i="6"/>
  <c r="K10" i="6"/>
  <c r="K14" i="6"/>
  <c r="K16" i="6"/>
  <c r="K15" i="6"/>
  <c r="L15" i="6"/>
  <c r="M15" i="6"/>
  <c r="N4" i="6"/>
  <c r="N5" i="6"/>
  <c r="N6" i="6"/>
  <c r="N7" i="6"/>
  <c r="N8" i="6"/>
  <c r="N15" i="6"/>
  <c r="O4" i="6"/>
  <c r="O5" i="6"/>
  <c r="O6" i="6"/>
  <c r="O7" i="6"/>
  <c r="O15" i="6"/>
  <c r="J15" i="6"/>
  <c r="N14" i="6"/>
  <c r="O14" i="6"/>
  <c r="F17" i="6"/>
  <c r="D17" i="6"/>
  <c r="B17" i="6"/>
  <c r="B14" i="6"/>
  <c r="G14" i="6"/>
  <c r="F14" i="6"/>
  <c r="E14" i="6"/>
  <c r="D14" i="6"/>
  <c r="C14" i="6"/>
  <c r="Q39" i="6"/>
  <c r="Q38" i="6"/>
  <c r="Q37" i="6"/>
  <c r="Q36" i="6"/>
  <c r="Q35" i="6"/>
  <c r="Q34" i="6"/>
  <c r="Q33" i="6"/>
  <c r="Q32" i="6"/>
  <c r="Q31" i="6"/>
  <c r="K38" i="6"/>
  <c r="K37" i="6"/>
  <c r="K36" i="6"/>
  <c r="K35" i="6"/>
  <c r="K34" i="6"/>
  <c r="K33" i="6"/>
  <c r="K32" i="6"/>
  <c r="K31" i="6"/>
  <c r="D46" i="6"/>
  <c r="D45" i="6"/>
  <c r="D44" i="6"/>
  <c r="D43" i="6"/>
  <c r="D42" i="6"/>
  <c r="D41" i="6"/>
  <c r="D39" i="6"/>
  <c r="D38" i="6"/>
  <c r="D37" i="6"/>
  <c r="D36" i="6"/>
  <c r="D35" i="6"/>
  <c r="D33" i="6"/>
  <c r="D32" i="6"/>
  <c r="D31" i="6"/>
  <c r="X85" i="7"/>
  <c r="X84" i="7"/>
  <c r="X83" i="7"/>
  <c r="X82" i="7"/>
  <c r="Y82" i="7"/>
  <c r="X81" i="7"/>
  <c r="X80" i="7"/>
  <c r="X79" i="7"/>
  <c r="X78" i="7"/>
  <c r="Y78" i="7"/>
  <c r="X77" i="7"/>
  <c r="X76" i="7"/>
  <c r="X75" i="7"/>
  <c r="X74" i="7"/>
  <c r="Y74" i="7"/>
  <c r="X73" i="7"/>
  <c r="X72" i="7"/>
  <c r="X71" i="7"/>
  <c r="X70" i="7"/>
  <c r="Y70" i="7"/>
  <c r="X69" i="7"/>
  <c r="X68" i="7"/>
  <c r="X67" i="7"/>
  <c r="X66" i="7"/>
  <c r="Y66" i="7"/>
  <c r="X65" i="7"/>
  <c r="X64" i="7"/>
  <c r="X63" i="7"/>
  <c r="X62" i="7"/>
  <c r="Y62" i="7"/>
  <c r="X61" i="7"/>
  <c r="X60" i="7"/>
  <c r="X59" i="7"/>
  <c r="X58" i="7"/>
  <c r="Y58" i="7"/>
  <c r="X57" i="7"/>
  <c r="X56" i="7"/>
  <c r="X55" i="7"/>
  <c r="X54" i="7"/>
  <c r="Y54" i="7"/>
  <c r="X53" i="7"/>
  <c r="X52" i="7"/>
  <c r="X51" i="7"/>
  <c r="X50" i="7"/>
  <c r="Y50" i="7"/>
  <c r="X49" i="7"/>
  <c r="X48" i="7"/>
  <c r="X47" i="7"/>
  <c r="X46" i="7"/>
  <c r="Y46" i="7"/>
  <c r="X45" i="7"/>
  <c r="X44" i="7"/>
  <c r="X43" i="7"/>
  <c r="X42" i="7"/>
  <c r="Y42" i="7"/>
  <c r="X41" i="7"/>
  <c r="X40" i="7"/>
  <c r="X39" i="7"/>
  <c r="X38" i="7"/>
  <c r="Y38" i="7"/>
  <c r="X37" i="7"/>
  <c r="X36" i="7"/>
  <c r="X35" i="7"/>
  <c r="X34" i="7"/>
  <c r="Y34" i="7"/>
  <c r="X33" i="7"/>
  <c r="X32" i="7"/>
  <c r="X31" i="7"/>
  <c r="X30" i="7"/>
  <c r="Y30" i="7"/>
  <c r="X29" i="7"/>
  <c r="X28" i="7"/>
  <c r="X27" i="7"/>
  <c r="X26" i="7"/>
  <c r="Y26" i="7"/>
  <c r="G73" i="7"/>
  <c r="F132" i="7"/>
  <c r="F131" i="7"/>
  <c r="F130" i="7"/>
  <c r="F129" i="7"/>
  <c r="G129" i="7"/>
  <c r="F128" i="7"/>
  <c r="F127" i="7"/>
  <c r="F126" i="7"/>
  <c r="F125" i="7"/>
  <c r="G125" i="7"/>
  <c r="F124" i="7"/>
  <c r="F123" i="7"/>
  <c r="F122" i="7"/>
  <c r="F121" i="7"/>
  <c r="G121" i="7"/>
  <c r="F120" i="7"/>
  <c r="F119" i="7"/>
  <c r="F118" i="7"/>
  <c r="F117" i="7"/>
  <c r="G117" i="7"/>
  <c r="F116" i="7"/>
  <c r="F115" i="7"/>
  <c r="F114" i="7"/>
  <c r="F113" i="7"/>
  <c r="G113" i="7"/>
  <c r="F112" i="7"/>
  <c r="F111" i="7"/>
  <c r="F110" i="7"/>
  <c r="F109" i="7"/>
  <c r="G109" i="7"/>
  <c r="F108" i="7"/>
  <c r="F107" i="7"/>
  <c r="F106" i="7"/>
  <c r="F105" i="7"/>
  <c r="G105" i="7"/>
  <c r="F104" i="7"/>
  <c r="F103" i="7"/>
  <c r="F102" i="7"/>
  <c r="F101" i="7"/>
  <c r="G101" i="7"/>
  <c r="F100" i="7"/>
  <c r="F99" i="7"/>
  <c r="F98" i="7"/>
  <c r="F97" i="7"/>
  <c r="G97" i="7"/>
  <c r="F96" i="7"/>
  <c r="F95" i="7"/>
  <c r="F94" i="7"/>
  <c r="F93" i="7"/>
  <c r="G93" i="7"/>
  <c r="F92" i="7"/>
  <c r="F91" i="7"/>
  <c r="F90" i="7"/>
  <c r="F89" i="7"/>
  <c r="G89" i="7"/>
  <c r="F88" i="7"/>
  <c r="F87" i="7"/>
  <c r="F86" i="7"/>
  <c r="F85" i="7"/>
  <c r="G85" i="7"/>
  <c r="F84" i="7"/>
  <c r="F83" i="7"/>
  <c r="F82" i="7"/>
  <c r="F81" i="7"/>
  <c r="G81" i="7"/>
  <c r="F80" i="7"/>
  <c r="F79" i="7"/>
  <c r="F78" i="7"/>
  <c r="F77" i="7"/>
  <c r="G77" i="7"/>
  <c r="F76" i="7"/>
  <c r="F75" i="7"/>
  <c r="F74" i="7"/>
  <c r="F73" i="7"/>
  <c r="F54" i="7"/>
  <c r="F53" i="7"/>
  <c r="F52" i="7"/>
  <c r="F51" i="7"/>
  <c r="G51" i="7"/>
  <c r="F50" i="7"/>
  <c r="F49" i="7"/>
  <c r="F48" i="7"/>
  <c r="F47" i="7"/>
  <c r="G47" i="7"/>
  <c r="F46" i="7"/>
  <c r="F45" i="7"/>
  <c r="F44" i="7"/>
  <c r="F43" i="7"/>
  <c r="G43" i="7"/>
  <c r="F42" i="7"/>
  <c r="F41" i="7"/>
  <c r="F40" i="7"/>
  <c r="F39" i="7"/>
  <c r="G39" i="7"/>
  <c r="F38" i="7"/>
  <c r="F37" i="7"/>
  <c r="F36" i="7"/>
  <c r="F35" i="7"/>
  <c r="G35" i="7"/>
  <c r="F34" i="7"/>
  <c r="F33" i="7"/>
  <c r="F32" i="7"/>
  <c r="F31" i="7"/>
  <c r="G31" i="7"/>
  <c r="F30" i="7"/>
  <c r="F29" i="7"/>
  <c r="F28" i="7"/>
  <c r="F27" i="7"/>
  <c r="G27" i="7"/>
  <c r="B17" i="7"/>
  <c r="J4" i="7"/>
  <c r="J5" i="7"/>
  <c r="J6" i="7"/>
  <c r="J14" i="7"/>
  <c r="K4" i="7"/>
  <c r="K5" i="7"/>
  <c r="K6" i="7"/>
  <c r="K7" i="7"/>
  <c r="K14" i="7"/>
  <c r="K16" i="7"/>
  <c r="K15" i="7"/>
  <c r="D17" i="7"/>
  <c r="L4" i="7"/>
  <c r="L5" i="7"/>
  <c r="L6" i="7"/>
  <c r="L7" i="7"/>
  <c r="L8" i="7"/>
  <c r="L15" i="7"/>
  <c r="M4" i="7"/>
  <c r="M5" i="7"/>
  <c r="M6" i="7"/>
  <c r="M7" i="7"/>
  <c r="M8" i="7"/>
  <c r="M15" i="7"/>
  <c r="F17" i="7"/>
  <c r="N4" i="7"/>
  <c r="N5" i="7"/>
  <c r="N6" i="7"/>
  <c r="N7" i="7"/>
  <c r="N8" i="7"/>
  <c r="N9" i="7"/>
  <c r="N10" i="7"/>
  <c r="N11" i="7"/>
  <c r="N15" i="7"/>
  <c r="O4" i="7"/>
  <c r="O5" i="7"/>
  <c r="O6" i="7"/>
  <c r="O7" i="7"/>
  <c r="O8" i="7"/>
  <c r="O9" i="7"/>
  <c r="O10" i="7"/>
  <c r="O15" i="7"/>
  <c r="J15" i="7"/>
  <c r="L14" i="7"/>
  <c r="M14" i="7"/>
  <c r="N14" i="7"/>
  <c r="O14" i="7"/>
  <c r="O16" i="7"/>
  <c r="M16" i="7"/>
  <c r="C14" i="7"/>
  <c r="D14" i="7"/>
  <c r="E14" i="7"/>
  <c r="F14" i="7"/>
  <c r="G14" i="7"/>
  <c r="B14" i="7"/>
</calcChain>
</file>

<file path=xl/sharedStrings.xml><?xml version="1.0" encoding="utf-8"?>
<sst xmlns="http://schemas.openxmlformats.org/spreadsheetml/2006/main" count="876" uniqueCount="465">
  <si>
    <t>Yap KO</t>
  </si>
  <si>
    <t>Taz KO</t>
  </si>
  <si>
    <t>Y/T KO</t>
  </si>
  <si>
    <t>Average of control</t>
  </si>
  <si>
    <t>Yap Control</t>
  </si>
  <si>
    <t>Taz Control</t>
  </si>
  <si>
    <t>Mean</t>
  </si>
  <si>
    <t>STD</t>
  </si>
  <si>
    <t>Decrease</t>
  </si>
  <si>
    <t>t-test</t>
  </si>
  <si>
    <t>Y/T Control</t>
  </si>
  <si>
    <t>Genotype</t>
  </si>
  <si>
    <t>KO</t>
  </si>
  <si>
    <t>WT</t>
  </si>
  <si>
    <t>YAP</t>
  </si>
  <si>
    <t>TAZ</t>
  </si>
  <si>
    <t>YAPTAZ</t>
  </si>
  <si>
    <r>
      <rPr>
        <i/>
        <sz val="12"/>
        <color theme="1"/>
        <rFont val="Calibri"/>
        <scheme val="minor"/>
      </rPr>
      <t>n</t>
    </r>
    <r>
      <rPr>
        <sz val="12"/>
        <color theme="1"/>
        <rFont val="Calibri"/>
        <family val="2"/>
        <scheme val="minor"/>
      </rPr>
      <t xml:space="preserve"> animals</t>
    </r>
  </si>
  <si>
    <t>Average per animal</t>
  </si>
  <si>
    <t>CTR</t>
  </si>
  <si>
    <t>Proliferation - Erg + EdU + cells/ vessel area</t>
  </si>
  <si>
    <t>Proliferation - Erg + EdU + cells/ vessel area - % of littermate control</t>
  </si>
  <si>
    <t>Yap Wt</t>
  </si>
  <si>
    <t>Taz WT</t>
  </si>
  <si>
    <t>Double WT</t>
  </si>
  <si>
    <t>Double KO</t>
  </si>
  <si>
    <t>p=0.0469</t>
  </si>
  <si>
    <t>p=0.7925</t>
  </si>
  <si>
    <t>p=0.0059</t>
  </si>
  <si>
    <t>MEASURED VALUES</t>
  </si>
  <si>
    <t>Proliferating EC's per µm2 vascular area</t>
  </si>
  <si>
    <t># ECs: Erg (+) MANUAL COUNT</t>
  </si>
  <si>
    <t># proliferating EC's: Erg (+) AND EdU (+) - Manual count</t>
  </si>
  <si>
    <t xml:space="preserve">Vascular area in sq µm (Ib4) </t>
  </si>
  <si>
    <t>Vascularized area sq um</t>
  </si>
  <si>
    <t>Per image</t>
  </si>
  <si>
    <t>B1225 -Litter 7 - P1A - 1</t>
  </si>
  <si>
    <t>B1225 -Litter 7 - P1A - 2</t>
  </si>
  <si>
    <t>B1225 -Litter 7 - P1A - 3</t>
  </si>
  <si>
    <t>B1225 -Litter 7 - P1B- 1</t>
  </si>
  <si>
    <t>B1225 -Litter 7 - P3A - 1</t>
  </si>
  <si>
    <t>B1225 -Litter 7 - P3A - 2</t>
  </si>
  <si>
    <t>B1225 -Litter 7 - P3A - 3</t>
  </si>
  <si>
    <t>B1225 -Litter 7 - P3B - 1</t>
  </si>
  <si>
    <t>B1225 -Litter 7 - P4A - 1</t>
  </si>
  <si>
    <t>B1225 -Litter 7 - P4A - 2</t>
  </si>
  <si>
    <t>B1225 -Litter 7 - P4A - 3</t>
  </si>
  <si>
    <t>B1225 -Litter 7 - P4B - 1</t>
  </si>
  <si>
    <t>B1225 -Litter 7 - P5A - 1</t>
  </si>
  <si>
    <t>B1225 -Litter 7 - P5A - 2</t>
  </si>
  <si>
    <t>B1225 -Litter 7 - P5A - 3</t>
  </si>
  <si>
    <t>B1225 -Litter 7 - P5B - 1</t>
  </si>
  <si>
    <t>B1225 -Litter 7 - P6A - 1</t>
  </si>
  <si>
    <t>B1225 -Litter 7 - P6A - 2</t>
  </si>
  <si>
    <t>B1225 -Litter 7 - P6A - 3</t>
  </si>
  <si>
    <t>B1225 -Litter 7 - P6B - 1</t>
  </si>
  <si>
    <t>B1225 -Litter 7 - P7A - 1</t>
  </si>
  <si>
    <t>B1225 -Litter 7 - P7A - 2</t>
  </si>
  <si>
    <t>B1225 -Litter 7 - P7A - 3</t>
  </si>
  <si>
    <t>B1225 -Litter 7 - P7B - 1</t>
  </si>
  <si>
    <t>B1225 -Litter 7 - P8A - 1</t>
  </si>
  <si>
    <t>B1225 -Litter 7 - P8A - 2</t>
  </si>
  <si>
    <t>B1225 -Litter 7 - P8A - 3</t>
  </si>
  <si>
    <t>B1225 -Litter 7 - P8B - 1</t>
  </si>
  <si>
    <t>B59 - 13/07/2015 - P1 - 1</t>
  </si>
  <si>
    <t>B59 - 13/07/2015 - P1 - 2</t>
  </si>
  <si>
    <t>B59 - 13/07/2015 - P1 - 3</t>
  </si>
  <si>
    <t>B59 - 13/07/2015 - P1 - 4</t>
  </si>
  <si>
    <t>B59 - 13/07/2015 - P2 - 1</t>
  </si>
  <si>
    <t>B59 - 13/07/2015 - P2 - 2</t>
  </si>
  <si>
    <t>B59 - 13/07/2015 - P2 - 3</t>
  </si>
  <si>
    <t>B59 - 13/07/2015 - P2 - 4</t>
  </si>
  <si>
    <t>B59 - 13/07/2015 - P3 - 1</t>
  </si>
  <si>
    <t>B59 - 13/07/2015 - P3 - 2</t>
  </si>
  <si>
    <t>B59 - 13/07/2015 - P3 - 3</t>
  </si>
  <si>
    <t>B59 - 13/07/2015 - P3 - 4</t>
  </si>
  <si>
    <t>B59 - 13/07/2015 - P6 - 1</t>
  </si>
  <si>
    <t>B59 - 13/07/2015 - P6 - 2</t>
  </si>
  <si>
    <t>B59 - 13/07/2015 - P6 - 3</t>
  </si>
  <si>
    <t>B59 - 13/07/2015 - P6 - 4</t>
  </si>
  <si>
    <t>B59 - 13/08/2015 - P1A - 1</t>
  </si>
  <si>
    <t>B59 - 13/08/2015 - P1A - 2</t>
  </si>
  <si>
    <t>B59 - 13/08/2015 - P1A - 3</t>
  </si>
  <si>
    <t>B59 - 13/08/2015 - P1B - 1</t>
  </si>
  <si>
    <t>B59 - 13/08/2015 - P2A - 1</t>
  </si>
  <si>
    <t>B59 - 13/08/2015 - P2A - 2</t>
  </si>
  <si>
    <t>B59 - 13/08/2015 - P2A - 3</t>
  </si>
  <si>
    <t>B59 - 13/08/2015 - P2B - 1</t>
  </si>
  <si>
    <t>B59 - 13/08/2015 - P3A - 1</t>
  </si>
  <si>
    <t>B59 - 13/08/2015 - P3A - 2</t>
  </si>
  <si>
    <t>B59 - 13/08/2015 - P3A - 3</t>
  </si>
  <si>
    <t>B59 - 13/08/2015 - P3B - 1</t>
  </si>
  <si>
    <t>B59 - 13/08/2015 - P4A - 1</t>
  </si>
  <si>
    <t>B59 - 13/08/2015 - P4A - 2</t>
  </si>
  <si>
    <t>B59 - 13/08/2015 - P4A - 3</t>
  </si>
  <si>
    <t>B59 - 13/08/2015 - P4B - 1</t>
  </si>
  <si>
    <t>B59 - 13/08/2015 - P5A - 1</t>
  </si>
  <si>
    <t>B59 - 13/08/2015 - P5A - 2</t>
  </si>
  <si>
    <t>B59 - 13/08/2015 - P5A - 3</t>
  </si>
  <si>
    <t>B59 - 13/08/2015 - P5B - 1</t>
  </si>
  <si>
    <t>B59 - 13/08/2015 - P6A - 1</t>
  </si>
  <si>
    <t>B59 - 13/08/2015 - P6A - 2</t>
  </si>
  <si>
    <t>B59 - 13/08/2015 - P6A - 3</t>
  </si>
  <si>
    <t>B59 - 13/08/2015 - P6B - 1</t>
  </si>
  <si>
    <t xml:space="preserve">Genotype </t>
  </si>
  <si>
    <t xml:space="preserve">Double KO 1 </t>
  </si>
  <si>
    <t>B74 - 10/09/2015 - P1A-1</t>
  </si>
  <si>
    <t>B74 - 10/09/2015 - P1A-2</t>
  </si>
  <si>
    <t>B74 - 10/09/2015 - P1A-3</t>
  </si>
  <si>
    <t>B74 - 10/09/2015 - P1A-4</t>
  </si>
  <si>
    <t>B74 - 10/09/2015 - P3A-1</t>
  </si>
  <si>
    <t>B74 - 10/09/2015 - P3A-2</t>
  </si>
  <si>
    <t>B74 - 10/09/2015 - P3A-3</t>
  </si>
  <si>
    <t>B74 - 10/09/2015 - P3A-4</t>
  </si>
  <si>
    <t>B74 - 10/09/2015 - P5A - 1</t>
  </si>
  <si>
    <t>B74 - 10/09/2015 - P5A - 2</t>
  </si>
  <si>
    <t>B74 - 10/09/2015 - P5A - 3</t>
  </si>
  <si>
    <t>B74 - 10/09/2015 - P5A - 4</t>
  </si>
  <si>
    <t>B74 - 16/10/2015 - P2A-1</t>
  </si>
  <si>
    <t>B74 - 16/10/2015 - P2A-2</t>
  </si>
  <si>
    <t>B74 - 16/10/2015 - P2A-3</t>
  </si>
  <si>
    <t>B74 - 16/10/2015 - P2A-4</t>
  </si>
  <si>
    <t>B74 - 10/09/2015 - P4A - 1</t>
  </si>
  <si>
    <t>B74 - 10/09/2015 - P4A - 2</t>
  </si>
  <si>
    <t>B74 - 10/09/2015 - P4A - 3</t>
  </si>
  <si>
    <t>B74 - 10/09/2015 - P4A - 4</t>
  </si>
  <si>
    <t>B116 (23102015) - P1A - 1.tif</t>
  </si>
  <si>
    <t>B116 (23102015) - P1A - 2.tif</t>
  </si>
  <si>
    <t>B116 (23102015) - P1A - 3.tif</t>
  </si>
  <si>
    <t>B116 (23102015) - P1A - 4.tif</t>
  </si>
  <si>
    <t>B116 (23102015) - P2A - 1.tif</t>
  </si>
  <si>
    <t>B116 (23102015) - P2A - 2.tif</t>
  </si>
  <si>
    <t>B116 (23102015) - P2A - 3.tif</t>
  </si>
  <si>
    <t>B116 (23102015 -  P2A - 4.tif</t>
  </si>
  <si>
    <t>B116 (23102015) - P3A - 1.tif</t>
  </si>
  <si>
    <t>B116 (23102015) - P3A - 2.tif</t>
  </si>
  <si>
    <t>B116 (23102015) - P3A - 3.tif</t>
  </si>
  <si>
    <t>B116 (23102015) - P3A - 4.tif</t>
  </si>
  <si>
    <t>B116 (23102015) - P4A - 1.tif</t>
  </si>
  <si>
    <t>B116 (23102015 )- P4A - 2.tif</t>
  </si>
  <si>
    <t>B116 (23102015 )- P4A - 3.tif</t>
  </si>
  <si>
    <t>B116 (23102015) - P4B - 1.tif</t>
  </si>
  <si>
    <t>B116 (23102015) - P5A - 1.tif</t>
  </si>
  <si>
    <t>B116 (23102015)- P5A - 2.tif</t>
  </si>
  <si>
    <t>B116 (23102015) - P5A - 3.tif</t>
  </si>
  <si>
    <t>B116 (23102015) - P5A - 4.tif</t>
  </si>
  <si>
    <t>B116 (23102015) - P6A - 1.tif</t>
  </si>
  <si>
    <t>B116 (23102015)  - P6A - 2.tif</t>
  </si>
  <si>
    <t>B116 (23102015)  - P6A - 3.tif</t>
  </si>
  <si>
    <t>B116 (23102015)  - P6A - 4.tif</t>
  </si>
  <si>
    <t>B116 - 27/10/2015 - P2A - 1</t>
  </si>
  <si>
    <t>B116 - 27/10/2015 - P2A - 2</t>
  </si>
  <si>
    <t>B116 - 27/10/2015 - P2A - 3</t>
  </si>
  <si>
    <t>B116 - 27/10/2015 - P2A - 4</t>
  </si>
  <si>
    <t>B116 - 27/10/2015 - P4A - 1</t>
  </si>
  <si>
    <t>B116 - 27/10/2015 - P4A - 2</t>
  </si>
  <si>
    <t>B116 - 27/10/2015 - P4A - 3</t>
  </si>
  <si>
    <t>B116 - 27/10/2015 - P4A - 4</t>
  </si>
  <si>
    <t>B116 - 27/10/2015 - P6A - 1</t>
  </si>
  <si>
    <t>B116 - 27/10/2015 - P6A - 2</t>
  </si>
  <si>
    <t>B116 - 27/10/2015 - P6A - 3</t>
  </si>
  <si>
    <t>B116 - 27/10/2015 - P6B - 2</t>
  </si>
  <si>
    <t>Area of Ib4 in sq um</t>
  </si>
  <si>
    <t># apoptosis figures/retina</t>
  </si>
  <si>
    <t>Apoptosis figures/area of Ib4</t>
  </si>
  <si>
    <t>C1-MAX_B139 (171115) - CC3 555 Ib4488 - 10x zoom1 zstack 5x5 tilescan - P6.tif</t>
  </si>
  <si>
    <t>C1-MAX_B139 (171115) - CC3 555 Ib4488 - 10x zoom1 zstack 5x5 tilescan - P7.tif</t>
  </si>
  <si>
    <t>C1-MAX_B139 (171115) - CC3 555 Ib4488 - 10x zoom1 zstack 5x5 tilescan - P8.tif</t>
  </si>
  <si>
    <t>C1-MAX_B139 (191115) - CC3 555 Ib4488 - 10x zoom1 zstack 5x5 tilescan - P1.tif</t>
  </si>
  <si>
    <t>C1-MAX_B139 (191115) - CC3 555 Ib4488 - 10x zoom1 zstack 5x5 tilescan - P2.tif</t>
  </si>
  <si>
    <t>C1-MAX_B139 (191115) - CC3 555 Ib4488 - 10x zoom1 zstack 5x5 tilescan - P3.tif</t>
  </si>
  <si>
    <t>C1-MAX_B139 (191115) - CC3 555 Ib4488 - 10x zoom1 zstack 5x5 tilescan - P4.tif</t>
  </si>
  <si>
    <t>C1-MAX_B139 (191115) - CC3 555 Ib4488 - 10x zoom1 zstack 5x5 tilescan - P5.tif</t>
  </si>
  <si>
    <t>C1-MAX_B97 (241115) - CC3 555 Ib4488 - 10x zoom1 zstack 5x5 tilescan - P1.tif</t>
  </si>
  <si>
    <t>C1-MAX_B97 (241115) - CC3 555 Ib4488 - 10x zoom1 zstack 5x5 tilescan - P2.tif</t>
  </si>
  <si>
    <t>C1-MAX_B97 (241115) - CC3 555 Ib4488 - 10x zoom1 zstack 5x5 tilescan - P3.tif</t>
  </si>
  <si>
    <t>C1-MAX_B97 (241115) - CC3 555 Ib4488 - 10x zoom1 zstack 5x5 tilescan - P4.tif</t>
  </si>
  <si>
    <t>C1-MAX_B97 (241115) - CC3 555 Ib4488 - 10x zoom1 zstack 5x5 tilescan - P5.tif</t>
  </si>
  <si>
    <t>C1-MAX_B97 (241115) - CC3 555 Ib4488 - 10x zoom1 zstack 5x5 tilescan - P6.tif</t>
  </si>
  <si>
    <t>Area Ib4 sq um</t>
  </si>
  <si>
    <t>apoptosis  per area</t>
  </si>
  <si>
    <t>B117 (191115) - CC3 555 Ib4488 - 10x zoom1 zstack 5x5 tilescan - P1-1.tif</t>
  </si>
  <si>
    <t>B117 (191115) - CC3 555 Ib4488 - 10x zoom1 zstack 5x5 tilescan - P2-1.tif</t>
  </si>
  <si>
    <t>B117 (191115) - CC3 555 Ib4488 - 10x zoom1 zstack 5x5 tilescan - P3-1.tif</t>
  </si>
  <si>
    <t>B117 (191115) - CC3 555 Ib4488 - 10x zoom1 zstack 5x5 tilescan - P4-1.tif</t>
  </si>
  <si>
    <t>B117 (191115) - CC3 555 Ib4488 - 10x zoom1 zstack 5x5 tilescan - P5-1.tif</t>
  </si>
  <si>
    <t>B117 (191115) - CC3 555 Ib4488 - 10x zoom1 zstack 5x5 tilescan - P6-1.tif</t>
  </si>
  <si>
    <t>B117 (191115) - CC3 555 Ib4488 - 10x zoom1 zstack 5x5 tilescan - P7-1.tif</t>
  </si>
  <si>
    <t>B117 (191115) - CC3 555 Ib4488 - 10x zoom1 zstack 5x5 tilescan - P8-1.tif</t>
  </si>
  <si>
    <t>Area of Ib4</t>
  </si>
  <si>
    <t>B116 (251115) - CC3 555 Ib4488 - 10x zoom1 zstack 5x5 tilescan - P1-1.tif</t>
  </si>
  <si>
    <t>B116 (251115) - CC3 555 Ib4488 - 10x zoom1 zstack 5x5 tilescan - P2-1.tif</t>
  </si>
  <si>
    <t>B116 (251115) - CC3 555 Ib4488 - 10x zoom1 zstack 5x5 tilescan - P3-1.tif</t>
  </si>
  <si>
    <t>B116 (251115) - CC3 555 Ib4488 - 10x zoom1 zstack 5x5 tilescan - P4-1.tif</t>
  </si>
  <si>
    <t>B116 (251115) - CC3 555 Ib4488 - 10x zoom1 zstack 5x5 tilescan - P5-1.tif</t>
  </si>
  <si>
    <t>B116 (251115) - CC3 555 Ib4488 - 10x zoom1 zstack 5x5 tilescan - P6-1.tif</t>
  </si>
  <si>
    <t>B116 (251115) - CC3 555 Ib4488 - 10x zoom1 zstack 5x5 tilescan - P7-1.tif</t>
  </si>
  <si>
    <t>B116 (251115) - CC3 555 Ib4488 - 10x zoom1 zstack 5x5 tilescan - P8-1.tif</t>
  </si>
  <si>
    <t>B116 (251115) - CC3 555 Ib4488 - 10x zoom1 zstack 5x5 tilescan - P9-1.tif</t>
  </si>
  <si>
    <t>Apoptosis per area of IB4</t>
  </si>
  <si>
    <t>Apoptosis per area of IB4 - % of littermate control</t>
  </si>
  <si>
    <t>p=0.1165</t>
  </si>
  <si>
    <t>p=0.0539</t>
  </si>
  <si>
    <t>p=0.0982</t>
  </si>
  <si>
    <t>Cells/single cells/Apoptosis | Freq. of Parent (%)</t>
  </si>
  <si>
    <t>Cells/single cells/G0-G1 | Freq. of Parent (%)</t>
  </si>
  <si>
    <t>Cells/single cells/G2-M | Freq. of Parent (%)</t>
  </si>
  <si>
    <t>Cells/single cells/polyploidy | Freq. of Parent (%)</t>
  </si>
  <si>
    <t>Cells/single cells/S | Freq. of Parent (%)</t>
  </si>
  <si>
    <t>siCTR</t>
  </si>
  <si>
    <t>siTaz</t>
  </si>
  <si>
    <t>siYapTaz</t>
  </si>
  <si>
    <t>siYap</t>
  </si>
  <si>
    <t>SD</t>
  </si>
  <si>
    <t>EXP1</t>
  </si>
  <si>
    <r>
      <t>HUVECs YAP-TAZ  VEGF_</t>
    </r>
    <r>
      <rPr>
        <sz val="12"/>
        <color indexed="10"/>
        <rFont val="Calibri"/>
        <family val="2"/>
      </rPr>
      <t>siCTR</t>
    </r>
    <r>
      <rPr>
        <sz val="12"/>
        <color theme="1"/>
        <rFont val="Calibri"/>
        <family val="2"/>
        <scheme val="minor"/>
      </rPr>
      <t xml:space="preserve"> VEGF0_001.fcs</t>
    </r>
  </si>
  <si>
    <t>HUVECs YAP-TAZ  VEGF_siCTR VEGF4_002.fcs</t>
  </si>
  <si>
    <t>HUVECs YAP-TAZ  VEGF_siCTR VEGF20_003.fcs</t>
  </si>
  <si>
    <t>HUVECs YAP-TAZ  VEGF_siCTR VEGF100_004.fcs</t>
  </si>
  <si>
    <r>
      <t>HUVECs YAP-TAZ  VEGF_</t>
    </r>
    <r>
      <rPr>
        <sz val="12"/>
        <color indexed="10"/>
        <rFont val="Calibri"/>
        <family val="2"/>
      </rPr>
      <t>siTAZ</t>
    </r>
    <r>
      <rPr>
        <sz val="12"/>
        <color theme="1"/>
        <rFont val="Calibri"/>
        <family val="2"/>
        <scheme val="minor"/>
      </rPr>
      <t xml:space="preserve"> VEGF0_005.fcs</t>
    </r>
  </si>
  <si>
    <t>HUVECs YAP-TAZ  VEGF_siTAZ VEGF4_006.fcs</t>
  </si>
  <si>
    <t>HUVECs YAP-TAZ  VEGF_siTAZ VEGF20_007.fcs</t>
  </si>
  <si>
    <t>HUVECs YAP-TAZ  VEGF_siTAZ VEGF100_008.fcs</t>
  </si>
  <si>
    <r>
      <t>HUVECs YAP-TAZ  VEGF_</t>
    </r>
    <r>
      <rPr>
        <sz val="12"/>
        <color indexed="10"/>
        <rFont val="Calibri"/>
        <family val="2"/>
      </rPr>
      <t>siTAZ-YAP</t>
    </r>
    <r>
      <rPr>
        <sz val="12"/>
        <color theme="1"/>
        <rFont val="Calibri"/>
        <family val="2"/>
        <scheme val="minor"/>
      </rPr>
      <t xml:space="preserve"> VEGF0_013.fcs</t>
    </r>
  </si>
  <si>
    <t>HUVECs YAP-TAZ  VEGF_siTAZ-YAP VEGF4_014.fcs</t>
  </si>
  <si>
    <t>HUVECs YAP-TAZ  VEGF_siTAZ-YAP VEGF20_015.fcs</t>
  </si>
  <si>
    <t>HUVECs YAP-TAZ  VEGF_siTAZ-YAP VEGF100_016.fcs</t>
  </si>
  <si>
    <r>
      <t>HUVECs YAP-TAZ  VEGF_</t>
    </r>
    <r>
      <rPr>
        <sz val="12"/>
        <color indexed="10"/>
        <rFont val="Calibri"/>
        <family val="2"/>
      </rPr>
      <t>siYAP</t>
    </r>
    <r>
      <rPr>
        <sz val="12"/>
        <color theme="1"/>
        <rFont val="Calibri"/>
        <family val="2"/>
        <scheme val="minor"/>
      </rPr>
      <t xml:space="preserve"> VEGF0_009.fcs</t>
    </r>
  </si>
  <si>
    <t>HUVECs YAP-TAZ  VEGF_siYAP VEGF4_010.fcs</t>
  </si>
  <si>
    <t>HUVECs YAP-TAZ  VEGF_siYAP VEGF20_011.fcs</t>
  </si>
  <si>
    <t>HUVECs YAP-TAZ  VEGF_siYAP VEGF100_012.fcs</t>
  </si>
  <si>
    <t>% of cells in S phase</t>
  </si>
  <si>
    <t>Increment of S phase cells with VEGF</t>
  </si>
  <si>
    <t>Cells/single cells/Apoptosis | Freq. of Parent</t>
  </si>
  <si>
    <t>Cells/single cells/G0-G1 | Freq. of Parent</t>
  </si>
  <si>
    <t>Cells/single cells/G2-M | Freq. of Parent</t>
  </si>
  <si>
    <t>Cells/single cells/polyploidy | Freq. of Parent</t>
  </si>
  <si>
    <t>Cells/single cells/S | Freq. of Parent</t>
  </si>
  <si>
    <t>30.8 %</t>
  </si>
  <si>
    <t>55.6 %</t>
  </si>
  <si>
    <t>6.37 %</t>
  </si>
  <si>
    <t>0.94 %</t>
  </si>
  <si>
    <t>6.23 %</t>
  </si>
  <si>
    <t>32.3 %</t>
  </si>
  <si>
    <t>53.7 %</t>
  </si>
  <si>
    <t>6.47 %</t>
  </si>
  <si>
    <t>1.00 %</t>
  </si>
  <si>
    <t>6.48 %</t>
  </si>
  <si>
    <t>36.9 %</t>
  </si>
  <si>
    <t>45.8 %</t>
  </si>
  <si>
    <t>6.52 %</t>
  </si>
  <si>
    <t>1.32 %</t>
  </si>
  <si>
    <t>9.47 %</t>
  </si>
  <si>
    <t>31.3 %</t>
  </si>
  <si>
    <t>53.1 %</t>
  </si>
  <si>
    <t>6.40 %</t>
  </si>
  <si>
    <t>0.95 %</t>
  </si>
  <si>
    <t>8.32 %</t>
  </si>
  <si>
    <t>27.4 %</t>
  </si>
  <si>
    <t>60.4 %</t>
  </si>
  <si>
    <t>5.64 %</t>
  </si>
  <si>
    <t>0.56 %</t>
  </si>
  <si>
    <t>6.03 %</t>
  </si>
  <si>
    <t>29.7 %</t>
  </si>
  <si>
    <t>58.5 %</t>
  </si>
  <si>
    <t>5.30 %</t>
  </si>
  <si>
    <t>0.66 %</t>
  </si>
  <si>
    <t>5.84 %</t>
  </si>
  <si>
    <t>29.4 %</t>
  </si>
  <si>
    <t>56.3 %</t>
  </si>
  <si>
    <t>5.07 %</t>
  </si>
  <si>
    <t>0.57 %</t>
  </si>
  <si>
    <t>6.32 %</t>
  </si>
  <si>
    <t>30.6 %</t>
  </si>
  <si>
    <t>57.5 %</t>
  </si>
  <si>
    <t>4.78 %</t>
  </si>
  <si>
    <t>0.70 %</t>
  </si>
  <si>
    <t>6.41 %</t>
  </si>
  <si>
    <t>31.1 %</t>
  </si>
  <si>
    <t>4.06 %</t>
  </si>
  <si>
    <t>0.26 %</t>
  </si>
  <si>
    <t>4.19 %</t>
  </si>
  <si>
    <t>47.7 %</t>
  </si>
  <si>
    <t>42.1 %</t>
  </si>
  <si>
    <t>3.92 %</t>
  </si>
  <si>
    <t>0.35 %</t>
  </si>
  <si>
    <t>5.85 %</t>
  </si>
  <si>
    <t>52.3 %</t>
  </si>
  <si>
    <t>34.3 %</t>
  </si>
  <si>
    <t>4.00 %</t>
  </si>
  <si>
    <t>0.52 %</t>
  </si>
  <si>
    <t>8.90 %</t>
  </si>
  <si>
    <t>53.9 %</t>
  </si>
  <si>
    <t>32.0 %</t>
  </si>
  <si>
    <t>4.29 %</t>
  </si>
  <si>
    <t>0.49 %</t>
  </si>
  <si>
    <t>9.40 %</t>
  </si>
  <si>
    <t>22.1 %</t>
  </si>
  <si>
    <t>65.7 %</t>
  </si>
  <si>
    <t>4.71 %</t>
  </si>
  <si>
    <t>0.69 %</t>
  </si>
  <si>
    <t>6.82 %</t>
  </si>
  <si>
    <t>30.4 %</t>
  </si>
  <si>
    <t>58.8 %</t>
  </si>
  <si>
    <t>5.05 %</t>
  </si>
  <si>
    <t>0.44 %</t>
  </si>
  <si>
    <t>5.39 %</t>
  </si>
  <si>
    <t>24.5 %</t>
  </si>
  <si>
    <t>56.8 %</t>
  </si>
  <si>
    <t>7.33 %</t>
  </si>
  <si>
    <t>0.64 %</t>
  </si>
  <si>
    <t>10.7 %</t>
  </si>
  <si>
    <t>25.8 %</t>
  </si>
  <si>
    <t>57.0 %</t>
  </si>
  <si>
    <t>0.55 %</t>
  </si>
  <si>
    <t>10.3 %</t>
  </si>
  <si>
    <t>33.5 %</t>
  </si>
  <si>
    <t>53.0 %</t>
  </si>
  <si>
    <t>7.29 %</t>
  </si>
  <si>
    <t>9.52 %</t>
  </si>
  <si>
    <t>9.54 %</t>
  </si>
  <si>
    <t>1.07 %</t>
  </si>
  <si>
    <t>0.27 %</t>
  </si>
  <si>
    <t>1.94 %</t>
  </si>
  <si>
    <t>EXP2</t>
  </si>
  <si>
    <r>
      <t>HUVECs YAP-TAZ  VEGF 0304_</t>
    </r>
    <r>
      <rPr>
        <sz val="10"/>
        <color indexed="10"/>
        <rFont val="Arial"/>
      </rPr>
      <t>siCTR</t>
    </r>
    <r>
      <rPr>
        <sz val="12"/>
        <color theme="1"/>
        <rFont val="Calibri"/>
        <family val="2"/>
        <scheme val="minor"/>
      </rPr>
      <t xml:space="preserve"> VEGF0_025.fcs</t>
    </r>
  </si>
  <si>
    <t>HUVECs YAP-TAZ  VEGF 0304_siCTR VEGF4_026.fcs</t>
  </si>
  <si>
    <t>HUVECs YAP-TAZ  VEGF 0304_siCTR VEGF20_027.fcs</t>
  </si>
  <si>
    <t>HUVECs YAP-TAZ  VEGF 0304_siCTR VEGF100_028.fcs</t>
  </si>
  <si>
    <r>
      <t>HUVECs YAP-TAZ  VEGF 0304_si</t>
    </r>
    <r>
      <rPr>
        <sz val="10"/>
        <color indexed="10"/>
        <rFont val="Arial"/>
      </rPr>
      <t>TAZ</t>
    </r>
    <r>
      <rPr>
        <sz val="12"/>
        <color theme="1"/>
        <rFont val="Calibri"/>
        <family val="2"/>
        <scheme val="minor"/>
      </rPr>
      <t xml:space="preserve"> VEGF0_029.fcs</t>
    </r>
  </si>
  <si>
    <t>HUVECs YAP-TAZ  VEGF 0304_siTAZ VEGF4_030.fcs</t>
  </si>
  <si>
    <t>HUVECs YAP-TAZ  VEGF 0304_siTAZ VEGF20_031.fcs</t>
  </si>
  <si>
    <t>HUVECs YAP-TAZ  VEGF 0304_siTAZ VEGF100_032.fcs</t>
  </si>
  <si>
    <r>
      <t>HUVECs YAP-TAZ  VEGF 0304_si</t>
    </r>
    <r>
      <rPr>
        <sz val="10"/>
        <color indexed="10"/>
        <rFont val="Arial"/>
      </rPr>
      <t>TAZ-YAP</t>
    </r>
    <r>
      <rPr>
        <sz val="12"/>
        <color theme="1"/>
        <rFont val="Calibri"/>
        <family val="2"/>
        <scheme val="minor"/>
      </rPr>
      <t xml:space="preserve"> VEGF0_037.fcs</t>
    </r>
  </si>
  <si>
    <t>HUVECs YAP-TAZ  VEGF 0304_siTAZ-YAP VEGF4_038.fcs</t>
  </si>
  <si>
    <t>HUVECs YAP-TAZ  VEGF 0304_siTAZ-YAP VEGF20_039.fcs</t>
  </si>
  <si>
    <t>HUVECs YAP-TAZ  VEGF 0304_siTAZ-YAP VEGF100_040.fcs</t>
  </si>
  <si>
    <r>
      <t>HUVECs YAP-TAZ  VEGF 0304_si</t>
    </r>
    <r>
      <rPr>
        <sz val="10"/>
        <color indexed="10"/>
        <rFont val="Arial"/>
      </rPr>
      <t xml:space="preserve">YAP </t>
    </r>
    <r>
      <rPr>
        <sz val="12"/>
        <color theme="1"/>
        <rFont val="Calibri"/>
        <family val="2"/>
        <scheme val="minor"/>
      </rPr>
      <t>VEGF0_033.fcs</t>
    </r>
  </si>
  <si>
    <t>HUVECs YAP-TAZ  VEGF 0304_siYAP VEGF4_034.fcs</t>
  </si>
  <si>
    <t>HUVECs YAP-TAZ  VEGF 0304_siYAP VEGF20_035.fcs</t>
  </si>
  <si>
    <t>HUVECs YAP-TAZ  VEGF 0304_siYAP VEGF100_036.fcs</t>
  </si>
  <si>
    <t>8.73 %</t>
  </si>
  <si>
    <t>0.73 %</t>
  </si>
  <si>
    <t>6.98 %</t>
  </si>
  <si>
    <t>EXP3</t>
  </si>
  <si>
    <t>20.0 %</t>
  </si>
  <si>
    <t>67.1 %</t>
  </si>
  <si>
    <t>7.03 %</t>
  </si>
  <si>
    <t>5.43 %</t>
  </si>
  <si>
    <t>27.1 %</t>
  </si>
  <si>
    <t>56.6 %</t>
  </si>
  <si>
    <t>6.28 %</t>
  </si>
  <si>
    <t>0.75 %</t>
  </si>
  <si>
    <t>30.7 %</t>
  </si>
  <si>
    <t>52.8 %</t>
  </si>
  <si>
    <t>0.97 %</t>
  </si>
  <si>
    <t>9.34 %</t>
  </si>
  <si>
    <t>76.3 %</t>
  </si>
  <si>
    <t>7.09 %</t>
  </si>
  <si>
    <t>0.93 %</t>
  </si>
  <si>
    <t>8.64 %</t>
  </si>
  <si>
    <t>19.1 %</t>
  </si>
  <si>
    <t>70.6 %</t>
  </si>
  <si>
    <t>6.29 %</t>
  </si>
  <si>
    <t>3.38 %</t>
  </si>
  <si>
    <t>18.8 %</t>
  </si>
  <si>
    <t>70.2 %</t>
  </si>
  <si>
    <t>5.81 %</t>
  </si>
  <si>
    <t>4.60 %</t>
  </si>
  <si>
    <t>15.9 %</t>
  </si>
  <si>
    <t>63.9 %</t>
  </si>
  <si>
    <t>8.49 %</t>
  </si>
  <si>
    <t>0.90 %</t>
  </si>
  <si>
    <t>6.33 %</t>
  </si>
  <si>
    <t>15.4 %</t>
  </si>
  <si>
    <t>68.1 %</t>
  </si>
  <si>
    <t>1.12 %</t>
  </si>
  <si>
    <t>6.70 %</t>
  </si>
  <si>
    <t>21.4 %</t>
  </si>
  <si>
    <t>70.9 %</t>
  </si>
  <si>
    <t>4.69 %</t>
  </si>
  <si>
    <t>0.36 %</t>
  </si>
  <si>
    <t>2.89 %</t>
  </si>
  <si>
    <t>16.9 %</t>
  </si>
  <si>
    <t>72.3 %</t>
  </si>
  <si>
    <t>4.85 %</t>
  </si>
  <si>
    <t>5.53 %</t>
  </si>
  <si>
    <t>5.82 %</t>
  </si>
  <si>
    <t>70.0 %</t>
  </si>
  <si>
    <t>8.77 %</t>
  </si>
  <si>
    <t>1.33 %</t>
  </si>
  <si>
    <t>14.6 %</t>
  </si>
  <si>
    <t>17.8 %</t>
  </si>
  <si>
    <t>60.2 %</t>
  </si>
  <si>
    <t>10.8 %</t>
  </si>
  <si>
    <t>1.06 %</t>
  </si>
  <si>
    <t>10.1 %</t>
  </si>
  <si>
    <t>31.6 %</t>
  </si>
  <si>
    <t>57.3 %</t>
  </si>
  <si>
    <t>5.08 %</t>
  </si>
  <si>
    <t>5.48 %</t>
  </si>
  <si>
    <t>33.1 %</t>
  </si>
  <si>
    <t>60.6 %</t>
  </si>
  <si>
    <t>4.41 %</t>
  </si>
  <si>
    <t>0.39 %</t>
  </si>
  <si>
    <t>24.3 %</t>
  </si>
  <si>
    <t>7.99 %</t>
  </si>
  <si>
    <t>0.58 %</t>
  </si>
  <si>
    <t>11.2 %</t>
  </si>
  <si>
    <t>16.7 %</t>
  </si>
  <si>
    <t>61.9 %</t>
  </si>
  <si>
    <t>10.4 %</t>
  </si>
  <si>
    <t>20.1 %</t>
  </si>
  <si>
    <t>64.6 %</t>
  </si>
  <si>
    <t>7.11 %</t>
  </si>
  <si>
    <t>0.74 %</t>
  </si>
  <si>
    <t>7.24 %</t>
  </si>
  <si>
    <t>7.82 %</t>
  </si>
  <si>
    <t>1.97 %</t>
  </si>
  <si>
    <t>0.28 %</t>
  </si>
  <si>
    <t>3.21 %</t>
  </si>
  <si>
    <t>HUVECs YAP-TAZ  VEGF 3103_siCTR VEGF0_001.fcs</t>
  </si>
  <si>
    <t>HUVECs YAP-TAZ  VEGF 3103_siCTR VEGF4_002.fcs</t>
  </si>
  <si>
    <t>HUVECs YAP-TAZ  VEGF 3103_siCTR VEGF20_003.fcs</t>
  </si>
  <si>
    <t>HUVECs YAP-TAZ  VEGF 3103_siCTR VEGF100_004.fcs</t>
  </si>
  <si>
    <t>HUVECs YAP-TAZ  VEGF 3103_siTAZ VEGF0_005.fcs</t>
  </si>
  <si>
    <t>HUVECs YAP-TAZ  VEGF 3103_siTAZ VEGF4_006.fcs</t>
  </si>
  <si>
    <t>HUVECs YAP-TAZ  VEGF 3103_siTAZ VEGF20_007.fcs</t>
  </si>
  <si>
    <t>HUVECs YAP-TAZ  VEGF 3103_siTAZ VEGF100_008.fcs</t>
  </si>
  <si>
    <t>HUVECs YAP-TAZ  VEGF 3103_siTAZ-YAP VEGF0_013.fcs</t>
  </si>
  <si>
    <t>HUVECs YAP-TAZ  VEGF 3103_siTAZ-YAP VEGF4_014.fcs</t>
  </si>
  <si>
    <t>HUVECs YAP-TAZ  VEGF 3103_siTAZ-YAP VEGF20_015.fcs</t>
  </si>
  <si>
    <t>HUVECs YAP-TAZ  VEGF 3103_siTAZ-YAP VEGF100_016.fcs</t>
  </si>
  <si>
    <t>HUVECs YAP-TAZ  VEGF 3103_siYAP VEGF0_009.fcs</t>
  </si>
  <si>
    <t>HUVECs YAP-TAZ  VEGF 3103_siYAP VEGF4_010.fcs</t>
  </si>
  <si>
    <t>HUVECs YAP-TAZ  VEGF 3103_siYAP VEGF20_011.fcs</t>
  </si>
  <si>
    <t>HUVECs YAP-TAZ  VEGF 3103_siYAP VEGF100_012.fcs</t>
  </si>
  <si>
    <t>wrongh FACS</t>
  </si>
  <si>
    <t>siYAP</t>
  </si>
  <si>
    <t>siTAZ</t>
  </si>
  <si>
    <t>VEGF0</t>
  </si>
  <si>
    <t>VEGF4</t>
  </si>
  <si>
    <t>VEGF20</t>
  </si>
  <si>
    <t>VEGF100</t>
  </si>
  <si>
    <t>S phase %</t>
  </si>
  <si>
    <t>Increase in S phase</t>
  </si>
  <si>
    <t>ctr</t>
  </si>
  <si>
    <t>stretch</t>
  </si>
  <si>
    <t xml:space="preserve">fold change </t>
  </si>
  <si>
    <t>notreat</t>
  </si>
  <si>
    <t>siCtr</t>
  </si>
  <si>
    <t>siYAP/TAZ</t>
  </si>
  <si>
    <t>siVEcadh</t>
  </si>
  <si>
    <t>EXP4</t>
  </si>
  <si>
    <t>EXP5</t>
  </si>
  <si>
    <t>cell numbers</t>
  </si>
  <si>
    <t>ctr (average)</t>
  </si>
  <si>
    <t>stretch (average)</t>
  </si>
  <si>
    <t>ctr (STD)</t>
  </si>
  <si>
    <t>stretch (STD)</t>
  </si>
  <si>
    <t>EdUpos - Sphase</t>
  </si>
  <si>
    <t>Figure 3C - Quantification of endothelial proliferation in vivo</t>
  </si>
  <si>
    <t>Figure 3F - Quantification of apoptosis in vivo</t>
  </si>
  <si>
    <t>Figure 3G - Quantification of VEGF induced proliferation in vitro</t>
  </si>
  <si>
    <t>Figure 3G - Quantification of stretch induced proliferation in vitro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</si>
</sst>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00"/>
    <numFmt numFmtId="166" formatCode="0.00000"/>
  </numFmts>
  <fonts count="16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scheme val="minor"/>
    </font>
    <font>
      <i/>
      <sz val="12"/>
      <color theme="1"/>
      <name val="Calibri"/>
      <scheme val="minor"/>
    </font>
    <font>
      <sz val="12"/>
      <color rgb="FF000000"/>
      <name val="Calibri"/>
      <family val="2"/>
      <scheme val="minor"/>
    </font>
    <font>
      <sz val="14"/>
      <name val="Arial"/>
    </font>
    <font>
      <sz val="12"/>
      <color rgb="FFFF6600"/>
      <name val="Calibri"/>
      <scheme val="minor"/>
    </font>
    <font>
      <sz val="12"/>
      <color indexed="10"/>
      <name val="Calibri"/>
      <family val="2"/>
    </font>
    <font>
      <sz val="10"/>
      <color indexed="10"/>
      <name val="Arial"/>
    </font>
    <font>
      <b/>
      <sz val="10"/>
      <name val="Arial"/>
    </font>
    <font>
      <sz val="12"/>
      <name val="Arial"/>
    </font>
    <font>
      <b/>
      <i/>
      <sz val="10"/>
      <color rgb="FFFF0000"/>
      <name val="Arial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75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0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0" xfId="0" applyFill="1"/>
    <xf numFmtId="0" fontId="4" fillId="0" borderId="0" xfId="0" applyFont="1"/>
    <xf numFmtId="0" fontId="0" fillId="0" borderId="0" xfId="0" applyBorder="1"/>
    <xf numFmtId="0" fontId="0" fillId="0" borderId="0" xfId="0" applyFill="1" applyBorder="1"/>
    <xf numFmtId="0" fontId="6" fillId="0" borderId="0" xfId="0" applyFont="1"/>
    <xf numFmtId="0" fontId="6" fillId="2" borderId="0" xfId="0" applyFont="1" applyFill="1"/>
    <xf numFmtId="0" fontId="4" fillId="0" borderId="0" xfId="0" applyFont="1" applyFill="1"/>
    <xf numFmtId="0" fontId="0" fillId="0" borderId="1" xfId="0" applyBorder="1"/>
    <xf numFmtId="0" fontId="7" fillId="0" borderId="0" xfId="0" applyFont="1"/>
    <xf numFmtId="165" fontId="7" fillId="0" borderId="0" xfId="0" applyNumberFormat="1" applyFont="1"/>
    <xf numFmtId="0" fontId="7" fillId="0" borderId="0" xfId="0" applyFont="1" applyFill="1" applyBorder="1"/>
    <xf numFmtId="0" fontId="0" fillId="0" borderId="0" xfId="0" applyFont="1" applyFill="1" applyBorder="1"/>
    <xf numFmtId="0" fontId="4" fillId="0" borderId="0" xfId="0" applyFont="1" applyFill="1" applyBorder="1"/>
    <xf numFmtId="0" fontId="0" fillId="0" borderId="0" xfId="0" applyFill="1" applyBorder="1" applyAlignment="1"/>
    <xf numFmtId="165" fontId="4" fillId="0" borderId="0" xfId="0" applyNumberFormat="1" applyFont="1" applyFill="1" applyBorder="1"/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center"/>
    </xf>
    <xf numFmtId="0" fontId="0" fillId="3" borderId="0" xfId="0" applyFill="1"/>
    <xf numFmtId="0" fontId="0" fillId="3" borderId="0" xfId="0" applyFill="1" applyBorder="1"/>
    <xf numFmtId="0" fontId="4" fillId="0" borderId="2" xfId="0" applyFont="1" applyFill="1" applyBorder="1"/>
    <xf numFmtId="0" fontId="8" fillId="0" borderId="0" xfId="0" applyFont="1" applyFill="1" applyBorder="1"/>
    <xf numFmtId="0" fontId="0" fillId="0" borderId="0" xfId="0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166" fontId="8" fillId="0" borderId="0" xfId="0" applyNumberFormat="1" applyFont="1" applyFill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2" xfId="0" applyBorder="1"/>
    <xf numFmtId="0" fontId="0" fillId="2" borderId="0" xfId="0" applyFill="1"/>
    <xf numFmtId="0" fontId="0" fillId="0" borderId="6" xfId="0" applyBorder="1"/>
    <xf numFmtId="0" fontId="4" fillId="0" borderId="0" xfId="0" applyFont="1" applyBorder="1"/>
    <xf numFmtId="0" fontId="4" fillId="0" borderId="7" xfId="0" applyFont="1" applyBorder="1"/>
    <xf numFmtId="0" fontId="4" fillId="0" borderId="2" xfId="0" applyFont="1" applyBorder="1"/>
    <xf numFmtId="0" fontId="4" fillId="0" borderId="8" xfId="0" applyFont="1" applyBorder="1"/>
    <xf numFmtId="0" fontId="0" fillId="0" borderId="7" xfId="0" applyBorder="1"/>
    <xf numFmtId="0" fontId="0" fillId="0" borderId="8" xfId="0" applyBorder="1"/>
    <xf numFmtId="0" fontId="0" fillId="0" borderId="3" xfId="0" applyFont="1" applyBorder="1"/>
    <xf numFmtId="0" fontId="11" fillId="0" borderId="6" xfId="0" applyFont="1" applyBorder="1"/>
    <xf numFmtId="0" fontId="11" fillId="0" borderId="7" xfId="0" applyFont="1" applyBorder="1"/>
    <xf numFmtId="0" fontId="11" fillId="0" borderId="8" xfId="0" applyFont="1" applyBorder="1"/>
    <xf numFmtId="0" fontId="11" fillId="0" borderId="0" xfId="0" applyFont="1"/>
    <xf numFmtId="10" fontId="0" fillId="0" borderId="4" xfId="0" applyNumberFormat="1" applyBorder="1"/>
    <xf numFmtId="10" fontId="11" fillId="0" borderId="6" xfId="0" applyNumberFormat="1" applyFont="1" applyBorder="1"/>
    <xf numFmtId="10" fontId="0" fillId="0" borderId="0" xfId="0" applyNumberFormat="1" applyBorder="1"/>
    <xf numFmtId="10" fontId="11" fillId="0" borderId="7" xfId="0" applyNumberFormat="1" applyFont="1" applyBorder="1"/>
    <xf numFmtId="10" fontId="0" fillId="0" borderId="2" xfId="0" applyNumberFormat="1" applyBorder="1"/>
    <xf numFmtId="10" fontId="11" fillId="0" borderId="8" xfId="0" applyNumberFormat="1" applyFont="1" applyBorder="1"/>
    <xf numFmtId="10" fontId="0" fillId="0" borderId="0" xfId="0" applyNumberFormat="1"/>
    <xf numFmtId="10" fontId="11" fillId="0" borderId="0" xfId="0" applyNumberFormat="1" applyFont="1"/>
    <xf numFmtId="0" fontId="0" fillId="0" borderId="0" xfId="0" applyFont="1" applyBorder="1"/>
    <xf numFmtId="0" fontId="0" fillId="0" borderId="7" xfId="0" applyFont="1" applyBorder="1"/>
    <xf numFmtId="0" fontId="0" fillId="0" borderId="2" xfId="0" applyFont="1" applyBorder="1"/>
    <xf numFmtId="0" fontId="0" fillId="0" borderId="8" xfId="0" applyFont="1" applyBorder="1"/>
    <xf numFmtId="0" fontId="12" fillId="0" borderId="0" xfId="0" applyFont="1"/>
    <xf numFmtId="0" fontId="13" fillId="0" borderId="7" xfId="0" applyFont="1" applyBorder="1"/>
    <xf numFmtId="0" fontId="4" fillId="0" borderId="4" xfId="0" applyFont="1" applyBorder="1"/>
    <xf numFmtId="0" fontId="0" fillId="0" borderId="1" xfId="0" applyBorder="1" applyAlignment="1">
      <alignment vertical="center"/>
    </xf>
    <xf numFmtId="0" fontId="0" fillId="4" borderId="4" xfId="0" applyFill="1" applyBorder="1"/>
    <xf numFmtId="0" fontId="0" fillId="3" borderId="6" xfId="0" applyFill="1" applyBorder="1"/>
    <xf numFmtId="0" fontId="0" fillId="5" borderId="6" xfId="0" applyFill="1" applyBorder="1"/>
    <xf numFmtId="0" fontId="14" fillId="0" borderId="1" xfId="0" applyFont="1" applyBorder="1"/>
    <xf numFmtId="0" fontId="14" fillId="0" borderId="0" xfId="0" applyFont="1" applyFill="1" applyBorder="1"/>
    <xf numFmtId="0" fontId="14" fillId="0" borderId="0" xfId="0" applyFont="1" applyBorder="1"/>
    <xf numFmtId="0" fontId="14" fillId="0" borderId="5" xfId="0" applyFont="1" applyBorder="1"/>
    <xf numFmtId="0" fontId="14" fillId="0" borderId="2" xfId="0" applyFont="1" applyBorder="1"/>
    <xf numFmtId="0" fontId="0" fillId="4" borderId="0" xfId="0" applyFill="1"/>
    <xf numFmtId="0" fontId="14" fillId="0" borderId="0" xfId="0" applyFont="1"/>
    <xf numFmtId="0" fontId="0" fillId="2" borderId="3" xfId="0" applyFill="1" applyBorder="1"/>
    <xf numFmtId="0" fontId="0" fillId="6" borderId="4" xfId="0" applyFill="1" applyBorder="1"/>
    <xf numFmtId="0" fontId="0" fillId="6" borderId="0" xfId="0" applyFill="1"/>
    <xf numFmtId="0" fontId="0" fillId="0" borderId="0" xfId="0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15" fillId="0" borderId="0" xfId="0" applyFont="1"/>
  </cellXfs>
  <cellStyles count="75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32"/>
  <sheetViews>
    <sheetView workbookViewId="0"/>
  </sheetViews>
  <sheetFormatPr baseColWidth="10" defaultRowHeight="15" x14ac:dyDescent="0"/>
  <cols>
    <col min="3" max="3" width="10" customWidth="1"/>
  </cols>
  <sheetData>
    <row r="1" spans="1:15">
      <c r="A1" s="79" t="s">
        <v>461</v>
      </c>
    </row>
    <row r="2" spans="1:15">
      <c r="B2" s="75" t="s">
        <v>20</v>
      </c>
      <c r="C2" s="75"/>
      <c r="D2" s="75"/>
      <c r="E2" s="75"/>
      <c r="F2" s="75"/>
      <c r="G2" s="75"/>
      <c r="J2" s="75" t="s">
        <v>21</v>
      </c>
      <c r="K2" s="75"/>
      <c r="L2" s="75"/>
      <c r="M2" s="75"/>
      <c r="N2" s="75"/>
      <c r="O2" s="75"/>
    </row>
    <row r="3" spans="1:15">
      <c r="B3" s="1" t="s">
        <v>4</v>
      </c>
      <c r="C3" s="1" t="s">
        <v>0</v>
      </c>
      <c r="D3" s="1" t="s">
        <v>5</v>
      </c>
      <c r="E3" s="1" t="s">
        <v>1</v>
      </c>
      <c r="F3" s="1" t="s">
        <v>10</v>
      </c>
      <c r="G3" s="1" t="s">
        <v>2</v>
      </c>
      <c r="J3" s="1" t="s">
        <v>4</v>
      </c>
      <c r="K3" s="1" t="s">
        <v>0</v>
      </c>
      <c r="L3" s="1" t="s">
        <v>5</v>
      </c>
      <c r="M3" s="1" t="s">
        <v>1</v>
      </c>
      <c r="N3" s="1" t="s">
        <v>10</v>
      </c>
      <c r="O3" s="1" t="s">
        <v>2</v>
      </c>
    </row>
    <row r="4" spans="1:15">
      <c r="B4" t="s">
        <v>22</v>
      </c>
      <c r="C4" t="s">
        <v>0</v>
      </c>
      <c r="D4" t="s">
        <v>23</v>
      </c>
      <c r="E4" t="s">
        <v>1</v>
      </c>
      <c r="F4" t="s">
        <v>24</v>
      </c>
      <c r="G4" t="s">
        <v>25</v>
      </c>
      <c r="J4">
        <f>B5*100/$B$17</f>
        <v>107.38768561625294</v>
      </c>
      <c r="K4">
        <f>C5*100/$B$17</f>
        <v>83.109873322410564</v>
      </c>
      <c r="L4">
        <f>D5*100/$D$17</f>
        <v>103.92762853932976</v>
      </c>
      <c r="M4">
        <f>E5*100/$D$17</f>
        <v>97.848684516267511</v>
      </c>
      <c r="N4">
        <f>F5*100/$F$17</f>
        <v>91.828955596226521</v>
      </c>
      <c r="O4">
        <f>G5*100/$F$17</f>
        <v>84.45566612684641</v>
      </c>
    </row>
    <row r="5" spans="1:15" ht="17">
      <c r="B5" s="11">
        <v>6.7417499999999995E-4</v>
      </c>
      <c r="C5" s="11">
        <v>5.2176000000000002E-4</v>
      </c>
      <c r="D5" s="11">
        <v>8.4532800000000001E-4</v>
      </c>
      <c r="E5" s="11">
        <v>7.9588300000000005E-4</v>
      </c>
      <c r="F5" s="11">
        <v>7.3808999999999995E-4</v>
      </c>
      <c r="G5" s="11">
        <v>6.78826E-4</v>
      </c>
      <c r="H5" s="26"/>
      <c r="J5">
        <f t="shared" ref="J5:J6" si="0">B6*100/$B$17</f>
        <v>108.89661659981475</v>
      </c>
      <c r="K5">
        <f t="shared" ref="K5:K7" si="1">C6*100/$B$17</f>
        <v>61.398183497182153</v>
      </c>
      <c r="L5">
        <f t="shared" ref="L5:L8" si="2">D6*100/$D$17</f>
        <v>98.816496172644221</v>
      </c>
      <c r="M5">
        <f t="shared" ref="M5:M8" si="3">E6*100/$D$17</f>
        <v>81.32556264502729</v>
      </c>
      <c r="N5">
        <f t="shared" ref="N5:N11" si="4">F6*100/$F$17</f>
        <v>119.88400850316511</v>
      </c>
      <c r="O5">
        <f t="shared" ref="O5:O10" si="5">G6*100/$F$17</f>
        <v>88.905219389921967</v>
      </c>
    </row>
    <row r="6" spans="1:15" ht="17">
      <c r="B6" s="11">
        <v>6.8364800000000002E-4</v>
      </c>
      <c r="C6" s="11">
        <v>3.8545499999999999E-4</v>
      </c>
      <c r="D6" s="11">
        <v>8.0375499999999996E-4</v>
      </c>
      <c r="E6" s="11">
        <v>6.6148699999999999E-4</v>
      </c>
      <c r="F6" s="11">
        <v>9.6358700000000002E-4</v>
      </c>
      <c r="G6" s="11">
        <v>7.1458999999999997E-4</v>
      </c>
      <c r="H6" s="26"/>
      <c r="J6">
        <f t="shared" si="0"/>
        <v>83.715697783932328</v>
      </c>
      <c r="K6">
        <f t="shared" si="1"/>
        <v>81.853731684453393</v>
      </c>
      <c r="L6">
        <f t="shared" si="2"/>
        <v>95.827738377100815</v>
      </c>
      <c r="M6">
        <f t="shared" si="3"/>
        <v>106.33277328446408</v>
      </c>
      <c r="N6">
        <f t="shared" si="4"/>
        <v>105.05009072113569</v>
      </c>
      <c r="O6">
        <f t="shared" si="5"/>
        <v>64.662469667391221</v>
      </c>
    </row>
    <row r="7" spans="1:15" ht="17">
      <c r="B7" s="12">
        <v>5.2556333838095699E-4</v>
      </c>
      <c r="C7" s="11">
        <v>5.1387399999999999E-4</v>
      </c>
      <c r="D7" s="11">
        <v>7.7944500000000003E-4</v>
      </c>
      <c r="E7" s="11">
        <v>8.6489100000000001E-4</v>
      </c>
      <c r="F7" s="11">
        <v>8.4435700000000001E-4</v>
      </c>
      <c r="G7" s="11">
        <v>5.1973500000000001E-4</v>
      </c>
      <c r="H7" s="26"/>
      <c r="K7">
        <f t="shared" si="1"/>
        <v>77.020788058120871</v>
      </c>
      <c r="L7">
        <f t="shared" si="2"/>
        <v>94.659159897189667</v>
      </c>
      <c r="M7">
        <f t="shared" si="3"/>
        <v>97.193272430375217</v>
      </c>
      <c r="N7">
        <f t="shared" si="4"/>
        <v>91.385169764401482</v>
      </c>
      <c r="O7">
        <f t="shared" si="5"/>
        <v>34.474706715836803</v>
      </c>
    </row>
    <row r="8" spans="1:15" ht="17">
      <c r="B8" s="11"/>
      <c r="C8" s="11">
        <v>4.8353300000000002E-4</v>
      </c>
      <c r="D8" s="11">
        <v>7.6993999999999999E-4</v>
      </c>
      <c r="E8" s="11">
        <v>7.9055200000000003E-4</v>
      </c>
      <c r="F8" s="11">
        <v>7.3452299999999995E-4</v>
      </c>
      <c r="G8" s="11">
        <v>2.77096E-4</v>
      </c>
      <c r="H8" s="26"/>
      <c r="L8">
        <f t="shared" si="2"/>
        <v>106.76897701373549</v>
      </c>
      <c r="M8">
        <f t="shared" si="3"/>
        <v>109.8726870321844</v>
      </c>
      <c r="N8">
        <f t="shared" si="4"/>
        <v>104.33669908679737</v>
      </c>
      <c r="O8">
        <f t="shared" si="5"/>
        <v>28.340832569316508</v>
      </c>
    </row>
    <row r="9" spans="1:15" ht="17">
      <c r="B9" s="11"/>
      <c r="C9" s="11"/>
      <c r="D9" s="11">
        <v>8.6843900000000004E-4</v>
      </c>
      <c r="E9" s="11">
        <v>8.9368399999999995E-4</v>
      </c>
      <c r="F9" s="11">
        <v>8.3862300000000004E-4</v>
      </c>
      <c r="G9" s="11">
        <v>2.2779399999999999E-4</v>
      </c>
      <c r="H9" s="26"/>
      <c r="N9">
        <f t="shared" si="4"/>
        <v>105.5122898703451</v>
      </c>
      <c r="O9">
        <f t="shared" si="5"/>
        <v>73.457412020810793</v>
      </c>
    </row>
    <row r="10" spans="1:15" ht="17">
      <c r="B10" s="11"/>
      <c r="C10" s="11"/>
      <c r="F10" s="11">
        <v>8.4807199999999995E-4</v>
      </c>
      <c r="G10" s="13">
        <v>5.9042576370832867E-4</v>
      </c>
      <c r="H10" s="26"/>
      <c r="N10">
        <f t="shared" si="4"/>
        <v>83.744638364334463</v>
      </c>
      <c r="O10">
        <f t="shared" si="5"/>
        <v>93.328837428443208</v>
      </c>
    </row>
    <row r="11" spans="1:15" ht="17">
      <c r="B11" s="11"/>
      <c r="C11" s="11"/>
      <c r="D11" s="11"/>
      <c r="E11" s="11"/>
      <c r="F11" s="11">
        <v>6.73111E-4</v>
      </c>
      <c r="G11" s="13">
        <v>7.501455414613287E-4</v>
      </c>
      <c r="H11" s="26"/>
      <c r="N11">
        <f t="shared" si="4"/>
        <v>98.258148093594286</v>
      </c>
    </row>
    <row r="12" spans="1:15" ht="17">
      <c r="B12" s="11"/>
      <c r="C12" s="11"/>
      <c r="D12" s="11"/>
      <c r="E12" s="11"/>
      <c r="F12" s="11">
        <v>7.8976566874273773E-4</v>
      </c>
      <c r="G12" s="11"/>
      <c r="H12" s="26"/>
    </row>
    <row r="13" spans="1:15" ht="17">
      <c r="B13" s="11"/>
      <c r="C13" s="11"/>
      <c r="D13" s="11"/>
      <c r="E13" s="11"/>
    </row>
    <row r="14" spans="1:15">
      <c r="A14" t="s">
        <v>17</v>
      </c>
      <c r="B14">
        <f>COUNT(B5:B12)</f>
        <v>3</v>
      </c>
      <c r="C14">
        <f t="shared" ref="C14:G14" si="6">COUNT(C5:C12)</f>
        <v>4</v>
      </c>
      <c r="D14">
        <f t="shared" si="6"/>
        <v>5</v>
      </c>
      <c r="E14">
        <f t="shared" si="6"/>
        <v>5</v>
      </c>
      <c r="F14">
        <f t="shared" si="6"/>
        <v>8</v>
      </c>
      <c r="G14">
        <f t="shared" si="6"/>
        <v>7</v>
      </c>
      <c r="I14" t="s">
        <v>6</v>
      </c>
      <c r="J14" s="2">
        <f>AVERAGE(J4:J11)</f>
        <v>100</v>
      </c>
      <c r="K14" s="2">
        <f t="shared" ref="K14:O14" si="7">AVERAGE(K4:K11)</f>
        <v>75.845644140541737</v>
      </c>
      <c r="L14" s="2">
        <f t="shared" si="7"/>
        <v>99.999999999999986</v>
      </c>
      <c r="M14" s="2">
        <f t="shared" si="7"/>
        <v>98.514595981663689</v>
      </c>
      <c r="N14" s="2">
        <f t="shared" si="7"/>
        <v>100</v>
      </c>
      <c r="O14" s="2">
        <f t="shared" si="7"/>
        <v>66.803591988366705</v>
      </c>
    </row>
    <row r="15" spans="1:15">
      <c r="I15" t="s">
        <v>7</v>
      </c>
      <c r="J15" s="2">
        <f>STDEV(J4:J11)</f>
        <v>14.122786275252484</v>
      </c>
      <c r="K15" s="2">
        <f t="shared" ref="K15:O15" si="8">STDEV(K4:K11)</f>
        <v>9.9829224814259288</v>
      </c>
      <c r="L15" s="2">
        <f t="shared" si="8"/>
        <v>5.210046475764571</v>
      </c>
      <c r="M15" s="2">
        <f t="shared" si="8"/>
        <v>11.042897374612279</v>
      </c>
      <c r="N15" s="2">
        <f t="shared" si="8"/>
        <v>11.201540746296176</v>
      </c>
      <c r="O15" s="2">
        <f t="shared" si="8"/>
        <v>26.067427669262962</v>
      </c>
    </row>
    <row r="16" spans="1:15">
      <c r="G16" s="3"/>
      <c r="I16" t="s">
        <v>8</v>
      </c>
      <c r="J16" s="2"/>
      <c r="K16" s="2">
        <f>J14-K14</f>
        <v>24.154355859458263</v>
      </c>
      <c r="L16" s="2"/>
      <c r="M16" s="2">
        <f>L14-M14</f>
        <v>1.4854040183362969</v>
      </c>
      <c r="N16" s="2"/>
      <c r="O16" s="2">
        <f>N14-O14</f>
        <v>33.196408011633295</v>
      </c>
    </row>
    <row r="17" spans="1:26">
      <c r="A17" t="s">
        <v>3</v>
      </c>
      <c r="B17">
        <f>AVERAGE(B5:B12)</f>
        <v>6.2779544612698562E-4</v>
      </c>
      <c r="D17">
        <f t="shared" ref="D17:F17" si="9">AVERAGE(D5:D12)</f>
        <v>8.1338140000000009E-4</v>
      </c>
      <c r="F17">
        <f t="shared" si="9"/>
        <v>8.037660835928422E-4</v>
      </c>
      <c r="I17" t="s">
        <v>9</v>
      </c>
      <c r="J17" s="76" t="s">
        <v>26</v>
      </c>
      <c r="K17" s="76"/>
      <c r="L17" s="76" t="s">
        <v>27</v>
      </c>
      <c r="M17" s="76"/>
      <c r="N17" s="76" t="s">
        <v>28</v>
      </c>
      <c r="O17" s="76"/>
    </row>
    <row r="24" spans="1:26">
      <c r="A24" s="8" t="s">
        <v>14</v>
      </c>
      <c r="J24" s="8" t="s">
        <v>15</v>
      </c>
      <c r="K24" s="16" t="s">
        <v>29</v>
      </c>
      <c r="L24" s="16"/>
      <c r="M24" s="16"/>
      <c r="N24" s="16"/>
      <c r="O24" s="19" t="s">
        <v>30</v>
      </c>
      <c r="P24" s="19"/>
      <c r="Q24" s="19"/>
      <c r="S24" s="8" t="s">
        <v>16</v>
      </c>
      <c r="T24" s="73" t="s">
        <v>29</v>
      </c>
      <c r="U24" s="73"/>
      <c r="V24" s="73"/>
      <c r="W24" s="73"/>
      <c r="X24" s="74" t="s">
        <v>30</v>
      </c>
      <c r="Y24" s="74"/>
      <c r="Z24" s="74"/>
    </row>
    <row r="25" spans="1:26" s="9" customFormat="1">
      <c r="B25" s="74" t="s">
        <v>29</v>
      </c>
      <c r="C25" s="74"/>
      <c r="D25" s="74"/>
      <c r="E25" s="74"/>
      <c r="F25" s="74" t="s">
        <v>30</v>
      </c>
      <c r="G25" s="74"/>
      <c r="H25" s="74"/>
      <c r="K25" s="15" t="s">
        <v>31</v>
      </c>
      <c r="L25" s="15" t="s">
        <v>32</v>
      </c>
      <c r="M25" s="15" t="s">
        <v>33</v>
      </c>
      <c r="N25" s="15" t="s">
        <v>34</v>
      </c>
      <c r="O25" s="17" t="s">
        <v>35</v>
      </c>
      <c r="P25" s="15" t="s">
        <v>18</v>
      </c>
      <c r="Q25" s="15" t="s">
        <v>104</v>
      </c>
      <c r="S25" s="9" t="s">
        <v>105</v>
      </c>
      <c r="T25" s="14" t="s">
        <v>31</v>
      </c>
      <c r="U25" s="14" t="s">
        <v>32</v>
      </c>
      <c r="V25" s="15" t="s">
        <v>33</v>
      </c>
      <c r="W25" s="6" t="s">
        <v>34</v>
      </c>
      <c r="X25" s="17" t="s">
        <v>35</v>
      </c>
      <c r="Y25" s="15" t="s">
        <v>18</v>
      </c>
      <c r="Z25" s="15" t="s">
        <v>104</v>
      </c>
    </row>
    <row r="26" spans="1:26" s="9" customFormat="1">
      <c r="B26" s="15" t="s">
        <v>31</v>
      </c>
      <c r="C26" s="15" t="s">
        <v>32</v>
      </c>
      <c r="D26" s="15" t="s">
        <v>33</v>
      </c>
      <c r="E26" s="15" t="s">
        <v>34</v>
      </c>
      <c r="F26" s="17" t="s">
        <v>35</v>
      </c>
      <c r="G26" s="15" t="s">
        <v>18</v>
      </c>
      <c r="H26" s="15" t="s">
        <v>11</v>
      </c>
      <c r="J26" s="9" t="s">
        <v>64</v>
      </c>
      <c r="K26" s="15">
        <v>95</v>
      </c>
      <c r="L26" s="15">
        <v>30</v>
      </c>
      <c r="M26" s="15">
        <v>32228.243999999999</v>
      </c>
      <c r="N26" s="15">
        <v>75639.513999999996</v>
      </c>
      <c r="O26" s="15">
        <v>9.3086052097656954E-4</v>
      </c>
      <c r="P26" s="15">
        <v>7.9588335972544479E-4</v>
      </c>
      <c r="Q26" s="18" t="s">
        <v>12</v>
      </c>
      <c r="S26" s="3" t="s">
        <v>106</v>
      </c>
      <c r="T26" s="6">
        <v>157</v>
      </c>
      <c r="U26" s="6">
        <v>30</v>
      </c>
      <c r="V26" s="6">
        <v>44731.19</v>
      </c>
      <c r="W26" s="6">
        <v>135220.17000000001</v>
      </c>
      <c r="X26" s="6">
        <f t="shared" ref="X26:X57" si="10">U26/V26</f>
        <v>6.7067296890603622E-4</v>
      </c>
      <c r="Y26" s="23">
        <f>AVERAGE(X26:X29)</f>
        <v>7.3809026644332167E-4</v>
      </c>
      <c r="Z26" s="24" t="s">
        <v>13</v>
      </c>
    </row>
    <row r="27" spans="1:26" s="9" customFormat="1">
      <c r="A27" s="9" t="s">
        <v>36</v>
      </c>
      <c r="B27" s="15">
        <v>111</v>
      </c>
      <c r="C27" s="15">
        <v>27</v>
      </c>
      <c r="D27" s="15">
        <v>42318.012999999999</v>
      </c>
      <c r="E27" s="15">
        <v>108221.861</v>
      </c>
      <c r="F27" s="15">
        <f t="shared" ref="F27:F54" si="11">C27/D27</f>
        <v>6.3802617575640897E-4</v>
      </c>
      <c r="G27" s="15">
        <f>AVERAGE(F27:F30)</f>
        <v>5.217599041891888E-4</v>
      </c>
      <c r="H27" s="9" t="s">
        <v>13</v>
      </c>
      <c r="J27" s="9" t="s">
        <v>65</v>
      </c>
      <c r="K27" s="15">
        <v>113</v>
      </c>
      <c r="L27" s="15">
        <v>29</v>
      </c>
      <c r="M27" s="15">
        <v>32241.141</v>
      </c>
      <c r="N27" s="15">
        <v>68483.088000000003</v>
      </c>
      <c r="O27" s="15">
        <v>8.9947188903767399E-4</v>
      </c>
      <c r="P27" s="15"/>
      <c r="Q27" s="18"/>
      <c r="S27" s="3" t="s">
        <v>107</v>
      </c>
      <c r="T27" s="6">
        <v>151</v>
      </c>
      <c r="U27" s="6">
        <v>31</v>
      </c>
      <c r="V27" s="6">
        <v>50514.419000000002</v>
      </c>
      <c r="W27" s="6">
        <v>136011.01699999999</v>
      </c>
      <c r="X27" s="6">
        <f t="shared" si="10"/>
        <v>6.1368616354866908E-4</v>
      </c>
      <c r="Y27" s="23"/>
      <c r="Z27" s="24"/>
    </row>
    <row r="28" spans="1:26" s="9" customFormat="1">
      <c r="A28" s="9" t="s">
        <v>37</v>
      </c>
      <c r="B28" s="15">
        <v>117</v>
      </c>
      <c r="C28" s="15">
        <v>21</v>
      </c>
      <c r="D28" s="15">
        <v>50551.512999999999</v>
      </c>
      <c r="E28" s="15">
        <v>118944.575</v>
      </c>
      <c r="F28" s="15">
        <f t="shared" si="11"/>
        <v>4.1541783329017277E-4</v>
      </c>
      <c r="G28" s="15"/>
      <c r="H28" s="15"/>
      <c r="J28" s="9" t="s">
        <v>66</v>
      </c>
      <c r="K28" s="15">
        <v>117</v>
      </c>
      <c r="L28" s="15">
        <v>20</v>
      </c>
      <c r="M28" s="15">
        <v>31284.957999999999</v>
      </c>
      <c r="N28" s="15">
        <v>70910.676000000007</v>
      </c>
      <c r="O28" s="15">
        <v>6.3928486015547793E-4</v>
      </c>
      <c r="P28" s="15"/>
      <c r="Q28" s="18"/>
      <c r="S28" s="3" t="s">
        <v>108</v>
      </c>
      <c r="T28" s="6">
        <v>135</v>
      </c>
      <c r="U28" s="6">
        <v>33</v>
      </c>
      <c r="V28" s="6">
        <v>49109.540999999997</v>
      </c>
      <c r="W28" s="6">
        <v>131251.28700000001</v>
      </c>
      <c r="X28" s="6">
        <f t="shared" si="10"/>
        <v>6.719671845436308E-4</v>
      </c>
      <c r="Y28" s="23"/>
      <c r="Z28" s="24"/>
    </row>
    <row r="29" spans="1:26" s="9" customFormat="1">
      <c r="A29" s="9" t="s">
        <v>38</v>
      </c>
      <c r="B29" s="15">
        <v>126</v>
      </c>
      <c r="C29" s="15">
        <v>25</v>
      </c>
      <c r="D29" s="15">
        <v>46503.008000000002</v>
      </c>
      <c r="E29" s="15">
        <v>118684.003</v>
      </c>
      <c r="F29" s="15">
        <f t="shared" si="11"/>
        <v>5.3759963226464834E-4</v>
      </c>
      <c r="G29" s="15"/>
      <c r="H29" s="15"/>
      <c r="J29" s="9" t="s">
        <v>67</v>
      </c>
      <c r="K29" s="15">
        <v>75</v>
      </c>
      <c r="L29" s="15">
        <v>19</v>
      </c>
      <c r="M29" s="15">
        <v>26613.769</v>
      </c>
      <c r="N29" s="15">
        <v>60321.527000000002</v>
      </c>
      <c r="O29" s="15">
        <v>7.139161687320575E-4</v>
      </c>
      <c r="P29" s="15"/>
      <c r="Q29" s="18"/>
      <c r="S29" s="3" t="s">
        <v>109</v>
      </c>
      <c r="T29" s="6">
        <v>161</v>
      </c>
      <c r="U29" s="6">
        <v>54</v>
      </c>
      <c r="V29" s="6">
        <v>54214.976000000002</v>
      </c>
      <c r="W29" s="6">
        <v>124603.452</v>
      </c>
      <c r="X29" s="6">
        <f t="shared" si="10"/>
        <v>9.9603474877495092E-4</v>
      </c>
      <c r="Y29" s="23"/>
      <c r="Z29" s="24"/>
    </row>
    <row r="30" spans="1:26" s="9" customFormat="1">
      <c r="A30" s="9" t="s">
        <v>39</v>
      </c>
      <c r="B30" s="15">
        <v>142</v>
      </c>
      <c r="C30" s="15">
        <v>23</v>
      </c>
      <c r="D30" s="15">
        <v>46371.343999999997</v>
      </c>
      <c r="E30" s="15">
        <v>126332.25199999999</v>
      </c>
      <c r="F30" s="15">
        <f t="shared" si="11"/>
        <v>4.9599597544552519E-4</v>
      </c>
      <c r="G30" s="15"/>
      <c r="H30" s="15"/>
      <c r="J30" s="9" t="s">
        <v>68</v>
      </c>
      <c r="K30" s="15">
        <v>69</v>
      </c>
      <c r="L30" s="15">
        <v>20</v>
      </c>
      <c r="M30" s="15">
        <v>27071.342000000001</v>
      </c>
      <c r="N30" s="15">
        <v>62912.582999999999</v>
      </c>
      <c r="O30" s="15">
        <v>7.387886422475842E-4</v>
      </c>
      <c r="P30" s="15">
        <v>8.4532787766178612E-4</v>
      </c>
      <c r="Q30" s="18" t="s">
        <v>13</v>
      </c>
      <c r="S30" s="3" t="s">
        <v>110</v>
      </c>
      <c r="T30" s="6">
        <v>186</v>
      </c>
      <c r="U30" s="6">
        <v>21</v>
      </c>
      <c r="V30" s="6">
        <v>48446.911999999997</v>
      </c>
      <c r="W30" s="6">
        <v>129997.89200000001</v>
      </c>
      <c r="X30" s="6">
        <f t="shared" si="10"/>
        <v>4.3346415969711344E-4</v>
      </c>
      <c r="Y30" s="23">
        <f t="shared" ref="Y30" si="12">AVERAGE(X30:X33)</f>
        <v>6.78825736566202E-4</v>
      </c>
      <c r="Z30" s="24" t="s">
        <v>12</v>
      </c>
    </row>
    <row r="31" spans="1:26" s="9" customFormat="1">
      <c r="A31" s="9" t="s">
        <v>40</v>
      </c>
      <c r="B31" s="15">
        <v>153</v>
      </c>
      <c r="C31" s="15">
        <v>28</v>
      </c>
      <c r="D31" s="15">
        <v>53741.097999999998</v>
      </c>
      <c r="E31" s="15">
        <v>124692.997</v>
      </c>
      <c r="F31" s="15">
        <f t="shared" si="11"/>
        <v>5.2101652258761068E-4</v>
      </c>
      <c r="G31" s="15">
        <f t="shared" ref="G31" si="13">AVERAGE(F31:F34)</f>
        <v>3.8545464139323819E-4</v>
      </c>
      <c r="H31" s="15" t="s">
        <v>12</v>
      </c>
      <c r="J31" s="9" t="s">
        <v>69</v>
      </c>
      <c r="K31" s="15">
        <v>104</v>
      </c>
      <c r="L31" s="15">
        <v>28</v>
      </c>
      <c r="M31" s="15">
        <v>22665.921999999999</v>
      </c>
      <c r="N31" s="15">
        <v>48522.932000000001</v>
      </c>
      <c r="O31" s="15">
        <v>1.2353347020253578E-3</v>
      </c>
      <c r="P31" s="15"/>
      <c r="Q31" s="18"/>
      <c r="S31" s="3" t="s">
        <v>111</v>
      </c>
      <c r="T31" s="6">
        <v>163</v>
      </c>
      <c r="U31" s="6">
        <v>40</v>
      </c>
      <c r="V31" s="6">
        <v>52537.981</v>
      </c>
      <c r="W31" s="6">
        <v>119502.325</v>
      </c>
      <c r="X31" s="6">
        <f t="shared" si="10"/>
        <v>7.6135396219356049E-4</v>
      </c>
      <c r="Y31" s="23"/>
      <c r="Z31" s="24"/>
    </row>
    <row r="32" spans="1:26" s="9" customFormat="1">
      <c r="A32" s="9" t="s">
        <v>41</v>
      </c>
      <c r="B32" s="15">
        <v>108</v>
      </c>
      <c r="C32" s="15">
        <v>11</v>
      </c>
      <c r="D32" s="15">
        <v>53741.097999999998</v>
      </c>
      <c r="E32" s="15">
        <v>131172.81099999999</v>
      </c>
      <c r="F32" s="15">
        <f t="shared" si="11"/>
        <v>2.0468506244513277E-4</v>
      </c>
      <c r="G32" s="15"/>
      <c r="H32" s="15"/>
      <c r="J32" s="9" t="s">
        <v>70</v>
      </c>
      <c r="K32" s="15">
        <v>125</v>
      </c>
      <c r="L32" s="15">
        <v>27</v>
      </c>
      <c r="M32" s="15">
        <v>34902.449999999997</v>
      </c>
      <c r="N32" s="15">
        <v>74183.937999999995</v>
      </c>
      <c r="O32" s="15">
        <v>7.7358466239476037E-4</v>
      </c>
      <c r="P32" s="15"/>
      <c r="Q32" s="18"/>
      <c r="S32" s="3" t="s">
        <v>112</v>
      </c>
      <c r="T32" s="6">
        <v>157</v>
      </c>
      <c r="U32" s="6">
        <v>30</v>
      </c>
      <c r="V32" s="6">
        <v>54632.027000000002</v>
      </c>
      <c r="W32" s="6">
        <v>136612.98499999999</v>
      </c>
      <c r="X32" s="6">
        <f t="shared" si="10"/>
        <v>5.49128444382999E-4</v>
      </c>
      <c r="Y32" s="23"/>
      <c r="Z32" s="24"/>
    </row>
    <row r="33" spans="1:26" s="9" customFormat="1">
      <c r="A33" s="9" t="s">
        <v>42</v>
      </c>
      <c r="B33" s="15">
        <v>175</v>
      </c>
      <c r="C33" s="15">
        <v>22</v>
      </c>
      <c r="D33" s="15">
        <v>57876.461000000003</v>
      </c>
      <c r="E33" s="15">
        <v>132876.86499999999</v>
      </c>
      <c r="F33" s="15">
        <f t="shared" si="11"/>
        <v>3.8011999386071654E-4</v>
      </c>
      <c r="G33" s="15"/>
      <c r="H33" s="15"/>
      <c r="J33" s="9" t="s">
        <v>71</v>
      </c>
      <c r="K33" s="15">
        <v>87</v>
      </c>
      <c r="L33" s="15">
        <v>20</v>
      </c>
      <c r="M33" s="15">
        <v>31565.482</v>
      </c>
      <c r="N33" s="15">
        <v>56153.248</v>
      </c>
      <c r="O33" s="15">
        <v>6.3360350397944189E-4</v>
      </c>
      <c r="P33" s="15"/>
      <c r="Q33" s="18"/>
      <c r="S33" s="3" t="s">
        <v>113</v>
      </c>
      <c r="T33" s="6">
        <v>158</v>
      </c>
      <c r="U33" s="6">
        <v>48</v>
      </c>
      <c r="V33" s="6">
        <v>49415.436999999998</v>
      </c>
      <c r="W33" s="6">
        <v>118880.19500000001</v>
      </c>
      <c r="X33" s="6">
        <f t="shared" si="10"/>
        <v>9.7135637999113517E-4</v>
      </c>
      <c r="Y33" s="23"/>
      <c r="Z33" s="24"/>
    </row>
    <row r="34" spans="1:26" s="9" customFormat="1">
      <c r="A34" s="9" t="s">
        <v>43</v>
      </c>
      <c r="B34" s="15">
        <v>108</v>
      </c>
      <c r="C34" s="15">
        <v>18</v>
      </c>
      <c r="D34" s="15">
        <v>41284.688999999998</v>
      </c>
      <c r="E34" s="15">
        <v>109122.141</v>
      </c>
      <c r="F34" s="15">
        <f t="shared" si="11"/>
        <v>4.3599698667949274E-4</v>
      </c>
      <c r="G34" s="15"/>
      <c r="H34" s="15"/>
      <c r="J34" s="9" t="s">
        <v>72</v>
      </c>
      <c r="K34" s="15">
        <v>126</v>
      </c>
      <c r="L34" s="15">
        <v>24</v>
      </c>
      <c r="M34" s="15">
        <v>36155.082999999999</v>
      </c>
      <c r="N34" s="15">
        <v>61829.67</v>
      </c>
      <c r="O34" s="15">
        <v>6.6380707797019853E-4</v>
      </c>
      <c r="P34" s="15">
        <v>8.0375468685799502E-4</v>
      </c>
      <c r="Q34" s="18" t="s">
        <v>13</v>
      </c>
      <c r="S34" s="3" t="s">
        <v>114</v>
      </c>
      <c r="T34" s="6">
        <v>100</v>
      </c>
      <c r="U34" s="6">
        <v>16</v>
      </c>
      <c r="V34" s="6">
        <v>36785.495999999999</v>
      </c>
      <c r="W34" s="6">
        <v>112011.59699999999</v>
      </c>
      <c r="X34" s="6">
        <f t="shared" si="10"/>
        <v>4.3495403731949134E-4</v>
      </c>
      <c r="Y34" s="23">
        <f t="shared" ref="Y34" si="14">AVERAGE(X34:X37)</f>
        <v>7.1459011881570128E-4</v>
      </c>
      <c r="Z34" s="24" t="s">
        <v>12</v>
      </c>
    </row>
    <row r="35" spans="1:26" s="9" customFormat="1">
      <c r="A35" s="9" t="s">
        <v>44</v>
      </c>
      <c r="B35" s="15">
        <v>142</v>
      </c>
      <c r="C35" s="15">
        <v>29</v>
      </c>
      <c r="D35" s="15">
        <v>54304.290999999997</v>
      </c>
      <c r="E35" s="15">
        <v>121706.07799999999</v>
      </c>
      <c r="F35" s="15">
        <f t="shared" si="11"/>
        <v>5.3402778060393052E-4</v>
      </c>
      <c r="G35" s="15">
        <f t="shared" ref="G35" si="15">AVERAGE(F35:F38)</f>
        <v>5.1387389300421146E-4</v>
      </c>
      <c r="H35" s="15" t="s">
        <v>12</v>
      </c>
      <c r="J35" s="9" t="s">
        <v>73</v>
      </c>
      <c r="K35" s="15">
        <v>68</v>
      </c>
      <c r="L35" s="15">
        <v>20</v>
      </c>
      <c r="M35" s="15">
        <v>24379.45</v>
      </c>
      <c r="N35" s="15">
        <v>54455.841999999997</v>
      </c>
      <c r="O35" s="15">
        <v>8.2036305166851588E-4</v>
      </c>
      <c r="P35" s="15"/>
      <c r="Q35" s="18"/>
      <c r="S35" s="3" t="s">
        <v>115</v>
      </c>
      <c r="T35" s="6">
        <v>167</v>
      </c>
      <c r="U35" s="6">
        <v>39</v>
      </c>
      <c r="V35" s="6">
        <v>43387.491000000002</v>
      </c>
      <c r="W35" s="6">
        <v>115838.476</v>
      </c>
      <c r="X35" s="6">
        <f t="shared" si="10"/>
        <v>8.9887659095106462E-4</v>
      </c>
      <c r="Y35" s="23"/>
      <c r="Z35" s="24"/>
    </row>
    <row r="36" spans="1:26" s="9" customFormat="1">
      <c r="A36" s="9" t="s">
        <v>45</v>
      </c>
      <c r="B36" s="15">
        <v>136</v>
      </c>
      <c r="C36" s="15">
        <v>34</v>
      </c>
      <c r="D36" s="15">
        <v>62847.305</v>
      </c>
      <c r="E36" s="15">
        <v>131087.33300000001</v>
      </c>
      <c r="F36" s="15">
        <f t="shared" si="11"/>
        <v>5.4099376258059115E-4</v>
      </c>
      <c r="G36" s="15"/>
      <c r="H36" s="15"/>
      <c r="J36" s="9" t="s">
        <v>74</v>
      </c>
      <c r="K36" s="15">
        <v>83</v>
      </c>
      <c r="L36" s="15">
        <v>25</v>
      </c>
      <c r="M36" s="15">
        <v>33673.754999999997</v>
      </c>
      <c r="N36" s="15">
        <v>76541.077000000005</v>
      </c>
      <c r="O36" s="15">
        <v>7.4241794537021494E-4</v>
      </c>
      <c r="P36" s="15"/>
      <c r="Q36" s="18"/>
      <c r="S36" s="3" t="s">
        <v>116</v>
      </c>
      <c r="T36" s="6">
        <v>161</v>
      </c>
      <c r="U36" s="6">
        <v>35</v>
      </c>
      <c r="V36" s="6">
        <v>50710.881000000001</v>
      </c>
      <c r="W36" s="6">
        <v>110703.4</v>
      </c>
      <c r="X36" s="6">
        <f t="shared" si="10"/>
        <v>6.9018718093262867E-4</v>
      </c>
      <c r="Y36" s="23"/>
      <c r="Z36" s="24"/>
    </row>
    <row r="37" spans="1:26" s="9" customFormat="1">
      <c r="A37" s="9" t="s">
        <v>46</v>
      </c>
      <c r="B37" s="15">
        <v>168</v>
      </c>
      <c r="C37" s="15">
        <v>37</v>
      </c>
      <c r="D37" s="15">
        <v>68356.525999999998</v>
      </c>
      <c r="E37" s="15">
        <v>141764.54999999999</v>
      </c>
      <c r="F37" s="15">
        <f t="shared" si="11"/>
        <v>5.4127970166301315E-4</v>
      </c>
      <c r="G37" s="15"/>
      <c r="H37" s="15"/>
      <c r="J37" s="9" t="s">
        <v>75</v>
      </c>
      <c r="K37" s="15">
        <v>102</v>
      </c>
      <c r="L37" s="15">
        <v>39</v>
      </c>
      <c r="M37" s="15">
        <v>39456.485000000001</v>
      </c>
      <c r="N37" s="15">
        <v>66159.755999999994</v>
      </c>
      <c r="O37" s="15">
        <v>9.8843067242305039E-4</v>
      </c>
      <c r="P37" s="15"/>
      <c r="Q37" s="18"/>
      <c r="S37" s="3" t="s">
        <v>117</v>
      </c>
      <c r="T37" s="6">
        <v>209</v>
      </c>
      <c r="U37" s="6">
        <v>47</v>
      </c>
      <c r="V37" s="6">
        <v>56331.771000000001</v>
      </c>
      <c r="W37" s="6">
        <v>135244.47</v>
      </c>
      <c r="X37" s="6">
        <f t="shared" si="10"/>
        <v>8.3434266605962029E-4</v>
      </c>
      <c r="Y37" s="23"/>
      <c r="Z37" s="24"/>
    </row>
    <row r="38" spans="1:26" s="9" customFormat="1">
      <c r="A38" s="9" t="s">
        <v>47</v>
      </c>
      <c r="B38" s="15">
        <v>125</v>
      </c>
      <c r="C38" s="15">
        <v>25</v>
      </c>
      <c r="D38" s="15">
        <v>56922.411</v>
      </c>
      <c r="E38" s="15">
        <v>133957.753</v>
      </c>
      <c r="F38" s="15">
        <f t="shared" si="11"/>
        <v>4.3919432716931124E-4</v>
      </c>
      <c r="G38" s="15"/>
      <c r="H38" s="15"/>
      <c r="J38" s="9" t="s">
        <v>76</v>
      </c>
      <c r="K38" s="15">
        <v>86</v>
      </c>
      <c r="L38" s="15">
        <v>19</v>
      </c>
      <c r="M38" s="15">
        <v>31866.328000000001</v>
      </c>
      <c r="N38" s="15">
        <v>67974.217999999993</v>
      </c>
      <c r="O38" s="15">
        <v>5.9624064623950391E-4</v>
      </c>
      <c r="P38" s="15">
        <v>6.6148680702354779E-4</v>
      </c>
      <c r="Q38" s="18" t="s">
        <v>12</v>
      </c>
      <c r="S38" s="3" t="s">
        <v>118</v>
      </c>
      <c r="T38" s="6">
        <v>109</v>
      </c>
      <c r="U38" s="6">
        <v>31</v>
      </c>
      <c r="V38" s="6">
        <v>28830.401999999998</v>
      </c>
      <c r="W38" s="6">
        <v>70431.899999999994</v>
      </c>
      <c r="X38" s="6">
        <f t="shared" si="10"/>
        <v>1.0752538240708541E-3</v>
      </c>
      <c r="Y38" s="23">
        <f>AVERAGE(X38:X41)</f>
        <v>7.8976566874273773E-4</v>
      </c>
      <c r="Z38" s="24" t="s">
        <v>13</v>
      </c>
    </row>
    <row r="39" spans="1:26" s="9" customFormat="1">
      <c r="A39" s="9" t="s">
        <v>48</v>
      </c>
      <c r="B39" s="15">
        <v>123</v>
      </c>
      <c r="C39" s="15">
        <v>25</v>
      </c>
      <c r="D39" s="15">
        <v>46730.491000000002</v>
      </c>
      <c r="E39" s="15">
        <v>119722.842</v>
      </c>
      <c r="F39" s="15">
        <f t="shared" si="11"/>
        <v>5.3498260910633268E-4</v>
      </c>
      <c r="G39" s="15">
        <f t="shared" ref="G39" si="16">AVERAGE(F39:F42)</f>
        <v>6.7417484296495211E-4</v>
      </c>
      <c r="H39" s="15" t="s">
        <v>13</v>
      </c>
      <c r="J39" s="9" t="s">
        <v>77</v>
      </c>
      <c r="K39" s="15">
        <v>77</v>
      </c>
      <c r="L39" s="15">
        <v>20</v>
      </c>
      <c r="M39" s="15">
        <v>28348.206999999999</v>
      </c>
      <c r="N39" s="15">
        <v>69103.542000000001</v>
      </c>
      <c r="O39" s="15">
        <v>7.055119923457593E-4</v>
      </c>
      <c r="P39" s="15"/>
      <c r="Q39" s="18"/>
      <c r="S39" s="3" t="s">
        <v>119</v>
      </c>
      <c r="T39" s="6">
        <v>87</v>
      </c>
      <c r="U39" s="6">
        <v>15</v>
      </c>
      <c r="V39" s="6">
        <v>25714.55</v>
      </c>
      <c r="W39" s="6">
        <v>55414.271999999997</v>
      </c>
      <c r="X39" s="6">
        <f t="shared" si="10"/>
        <v>5.8332733802458144E-4</v>
      </c>
      <c r="Y39" s="23"/>
      <c r="Z39" s="24"/>
    </row>
    <row r="40" spans="1:26" s="9" customFormat="1">
      <c r="A40" s="9" t="s">
        <v>49</v>
      </c>
      <c r="B40" s="15">
        <v>179</v>
      </c>
      <c r="C40" s="15">
        <v>47</v>
      </c>
      <c r="D40" s="15">
        <v>66319.520999999993</v>
      </c>
      <c r="E40" s="15">
        <v>121457.91499999999</v>
      </c>
      <c r="F40" s="15">
        <f t="shared" si="11"/>
        <v>7.0869028140296733E-4</v>
      </c>
      <c r="G40" s="15"/>
      <c r="H40" s="15"/>
      <c r="J40" s="9" t="s">
        <v>78</v>
      </c>
      <c r="K40" s="15">
        <v>98</v>
      </c>
      <c r="L40" s="15">
        <v>12</v>
      </c>
      <c r="M40" s="15">
        <v>25242.321</v>
      </c>
      <c r="N40" s="15">
        <v>65287.798000000003</v>
      </c>
      <c r="O40" s="15">
        <v>4.753921004332367E-4</v>
      </c>
      <c r="P40" s="15"/>
      <c r="Q40" s="18"/>
      <c r="S40" s="3" t="s">
        <v>120</v>
      </c>
      <c r="T40" s="6">
        <v>83</v>
      </c>
      <c r="U40" s="6">
        <v>15</v>
      </c>
      <c r="V40" s="6">
        <v>29978.974999999999</v>
      </c>
      <c r="W40" s="6">
        <v>69940.422999999995</v>
      </c>
      <c r="X40" s="6">
        <f t="shared" si="10"/>
        <v>5.0035066242258119E-4</v>
      </c>
      <c r="Y40" s="23"/>
      <c r="Z40" s="24"/>
    </row>
    <row r="41" spans="1:26" s="9" customFormat="1">
      <c r="A41" s="9" t="s">
        <v>50</v>
      </c>
      <c r="B41" s="15">
        <v>171</v>
      </c>
      <c r="C41" s="15">
        <v>31</v>
      </c>
      <c r="D41" s="15">
        <v>49407.894999999997</v>
      </c>
      <c r="E41" s="15">
        <v>121118.07</v>
      </c>
      <c r="F41" s="15">
        <f t="shared" si="11"/>
        <v>6.2743008986721664E-4</v>
      </c>
      <c r="G41" s="15"/>
      <c r="H41" s="15"/>
      <c r="J41" s="9" t="s">
        <v>79</v>
      </c>
      <c r="K41" s="15">
        <v>118</v>
      </c>
      <c r="L41" s="15">
        <v>32</v>
      </c>
      <c r="M41" s="15">
        <v>36832.307000000001</v>
      </c>
      <c r="N41" s="15">
        <v>72756.894</v>
      </c>
      <c r="O41" s="15">
        <v>8.6880248907569109E-4</v>
      </c>
      <c r="P41" s="15"/>
      <c r="Q41" s="18"/>
      <c r="S41" s="3" t="s">
        <v>121</v>
      </c>
      <c r="T41" s="6">
        <v>96</v>
      </c>
      <c r="U41" s="6">
        <v>30</v>
      </c>
      <c r="V41" s="6">
        <v>29996.075000000001</v>
      </c>
      <c r="W41" s="6">
        <v>65922.909</v>
      </c>
      <c r="X41" s="6">
        <f t="shared" si="10"/>
        <v>1.0001308504529343E-3</v>
      </c>
      <c r="Y41" s="23"/>
      <c r="Z41" s="24"/>
    </row>
    <row r="42" spans="1:26" s="9" customFormat="1">
      <c r="A42" s="9" t="s">
        <v>51</v>
      </c>
      <c r="B42" s="15">
        <v>157</v>
      </c>
      <c r="C42" s="15">
        <v>48</v>
      </c>
      <c r="D42" s="15">
        <v>58139.788999999997</v>
      </c>
      <c r="E42" s="15">
        <v>108473.47</v>
      </c>
      <c r="F42" s="15">
        <f t="shared" si="11"/>
        <v>8.2559639148329213E-4</v>
      </c>
      <c r="G42" s="15"/>
      <c r="H42" s="15"/>
      <c r="J42" s="9" t="s">
        <v>80</v>
      </c>
      <c r="K42" s="15">
        <v>55</v>
      </c>
      <c r="L42" s="15">
        <v>20</v>
      </c>
      <c r="M42" s="15">
        <v>27484.75</v>
      </c>
      <c r="N42" s="15">
        <v>59013.786</v>
      </c>
      <c r="O42" s="15">
        <v>7.2767625683333489E-4</v>
      </c>
      <c r="P42" s="15">
        <v>8.6489148996388219E-4</v>
      </c>
      <c r="Q42" s="18" t="s">
        <v>12</v>
      </c>
      <c r="S42" s="3" t="s">
        <v>110</v>
      </c>
      <c r="T42" s="6">
        <v>106</v>
      </c>
      <c r="U42" s="6">
        <v>24</v>
      </c>
      <c r="V42" s="6">
        <v>42732.678999999996</v>
      </c>
      <c r="W42" s="6">
        <v>64938.097000000002</v>
      </c>
      <c r="X42" s="6">
        <f t="shared" si="10"/>
        <v>5.6163106460046662E-4</v>
      </c>
      <c r="Y42" s="23">
        <f t="shared" ref="Y42" si="17">AVERAGE(X42:X45)</f>
        <v>5.9042576370832867E-4</v>
      </c>
      <c r="Z42" s="24" t="s">
        <v>12</v>
      </c>
    </row>
    <row r="43" spans="1:26" s="9" customFormat="1">
      <c r="A43" s="9" t="s">
        <v>52</v>
      </c>
      <c r="B43" s="15">
        <v>147</v>
      </c>
      <c r="C43" s="15">
        <v>40</v>
      </c>
      <c r="D43" s="15">
        <v>59793.521000000001</v>
      </c>
      <c r="E43" s="15">
        <v>122299.602</v>
      </c>
      <c r="F43" s="15">
        <f t="shared" si="11"/>
        <v>6.6896880014809625E-4</v>
      </c>
      <c r="G43" s="15">
        <f t="shared" ref="G43" si="18">AVERAGE(F43:F46)</f>
        <v>6.8364832837668091E-4</v>
      </c>
      <c r="H43" s="15" t="s">
        <v>13</v>
      </c>
      <c r="J43" s="9" t="s">
        <v>81</v>
      </c>
      <c r="K43" s="15">
        <v>101</v>
      </c>
      <c r="L43" s="15">
        <v>32</v>
      </c>
      <c r="M43" s="15">
        <v>27897.376</v>
      </c>
      <c r="N43" s="15">
        <v>75219.460999999996</v>
      </c>
      <c r="O43" s="15">
        <v>1.1470612863374676E-3</v>
      </c>
      <c r="P43" s="15"/>
      <c r="Q43" s="18"/>
      <c r="S43" s="3" t="s">
        <v>111</v>
      </c>
      <c r="T43" s="6">
        <v>85</v>
      </c>
      <c r="U43" s="6">
        <v>23</v>
      </c>
      <c r="V43" s="6">
        <v>35220.591</v>
      </c>
      <c r="W43" s="6">
        <v>75334.953999999998</v>
      </c>
      <c r="X43" s="6">
        <f t="shared" si="10"/>
        <v>6.530270886141575E-4</v>
      </c>
      <c r="Y43" s="23"/>
      <c r="Z43" s="24"/>
    </row>
    <row r="44" spans="1:26" s="9" customFormat="1">
      <c r="A44" s="9" t="s">
        <v>53</v>
      </c>
      <c r="B44" s="15">
        <v>167</v>
      </c>
      <c r="C44" s="15">
        <v>39</v>
      </c>
      <c r="D44" s="15">
        <v>49340.339</v>
      </c>
      <c r="E44" s="15">
        <v>125704.262</v>
      </c>
      <c r="F44" s="15">
        <f t="shared" si="11"/>
        <v>7.9042829438200654E-4</v>
      </c>
      <c r="G44" s="15"/>
      <c r="H44" s="15"/>
      <c r="J44" s="9" t="s">
        <v>82</v>
      </c>
      <c r="K44" s="15">
        <v>105</v>
      </c>
      <c r="L44" s="15">
        <v>29</v>
      </c>
      <c r="M44" s="15">
        <v>27516.017</v>
      </c>
      <c r="N44" s="15">
        <v>71917.081999999995</v>
      </c>
      <c r="O44" s="15">
        <v>1.0539316064530706E-3</v>
      </c>
      <c r="P44" s="15"/>
      <c r="Q44" s="18"/>
      <c r="S44" s="3" t="s">
        <v>112</v>
      </c>
      <c r="T44" s="6">
        <v>158</v>
      </c>
      <c r="U44" s="6">
        <v>26</v>
      </c>
      <c r="V44" s="6">
        <v>45479.580999999998</v>
      </c>
      <c r="W44" s="6">
        <v>75359.380999999994</v>
      </c>
      <c r="X44" s="6">
        <f t="shared" si="10"/>
        <v>5.7168512612286383E-4</v>
      </c>
      <c r="Y44" s="23"/>
      <c r="Z44" s="24"/>
    </row>
    <row r="45" spans="1:26" s="9" customFormat="1">
      <c r="A45" s="9" t="s">
        <v>54</v>
      </c>
      <c r="B45" s="15">
        <v>145</v>
      </c>
      <c r="C45" s="15">
        <v>32</v>
      </c>
      <c r="D45" s="15">
        <v>62427.495999999999</v>
      </c>
      <c r="E45" s="15">
        <v>137012.916</v>
      </c>
      <c r="F45" s="15">
        <f t="shared" si="11"/>
        <v>5.1259464259146323E-4</v>
      </c>
      <c r="G45" s="15"/>
      <c r="H45" s="15"/>
      <c r="J45" s="9" t="s">
        <v>83</v>
      </c>
      <c r="K45" s="15">
        <v>70</v>
      </c>
      <c r="L45" s="15">
        <v>14</v>
      </c>
      <c r="M45" s="15">
        <v>26370.473000000002</v>
      </c>
      <c r="N45" s="15">
        <v>64718.544000000002</v>
      </c>
      <c r="O45" s="15">
        <v>5.3089681023165563E-4</v>
      </c>
      <c r="P45" s="15"/>
      <c r="Q45" s="18"/>
      <c r="S45" s="3" t="s">
        <v>113</v>
      </c>
      <c r="T45" s="6">
        <v>115</v>
      </c>
      <c r="U45" s="6">
        <v>19</v>
      </c>
      <c r="V45" s="6">
        <v>33022.815999999999</v>
      </c>
      <c r="W45" s="6">
        <v>64442.807999999997</v>
      </c>
      <c r="X45" s="6">
        <f t="shared" si="10"/>
        <v>5.7535977549582696E-4</v>
      </c>
      <c r="Y45" s="23"/>
      <c r="Z45" s="24"/>
    </row>
    <row r="46" spans="1:26" s="9" customFormat="1">
      <c r="A46" s="9" t="s">
        <v>55</v>
      </c>
      <c r="B46" s="15">
        <v>148</v>
      </c>
      <c r="C46" s="15">
        <v>40</v>
      </c>
      <c r="D46" s="15">
        <v>52452.029000000002</v>
      </c>
      <c r="E46" s="15">
        <v>116124.477</v>
      </c>
      <c r="F46" s="15">
        <f t="shared" si="11"/>
        <v>7.626015763851575E-4</v>
      </c>
      <c r="G46" s="15"/>
      <c r="H46" s="15"/>
      <c r="J46" s="9" t="s">
        <v>84</v>
      </c>
      <c r="K46" s="15">
        <v>95</v>
      </c>
      <c r="L46" s="15">
        <v>21</v>
      </c>
      <c r="M46" s="15">
        <v>33022.230000000003</v>
      </c>
      <c r="N46" s="15">
        <v>72457.316999999995</v>
      </c>
      <c r="O46" s="15">
        <v>6.3593524725616651E-4</v>
      </c>
      <c r="P46" s="15">
        <v>7.7944489008740852E-4</v>
      </c>
      <c r="Q46" s="18" t="s">
        <v>13</v>
      </c>
      <c r="S46" s="3" t="s">
        <v>122</v>
      </c>
      <c r="T46" s="6">
        <v>130</v>
      </c>
      <c r="U46" s="6">
        <v>30</v>
      </c>
      <c r="V46" s="6">
        <v>43564.966999999997</v>
      </c>
      <c r="W46" s="6">
        <v>62432.438999999998</v>
      </c>
      <c r="X46" s="6">
        <f t="shared" si="10"/>
        <v>6.8862671237648367E-4</v>
      </c>
      <c r="Y46" s="23">
        <f t="shared" ref="Y46" si="19">AVERAGE(X46:X49)</f>
        <v>7.501455414613287E-4</v>
      </c>
      <c r="Z46" s="24" t="s">
        <v>12</v>
      </c>
    </row>
    <row r="47" spans="1:26" s="9" customFormat="1">
      <c r="A47" s="9" t="s">
        <v>56</v>
      </c>
      <c r="B47" s="15">
        <v>120</v>
      </c>
      <c r="C47" s="15">
        <v>28</v>
      </c>
      <c r="D47" s="15">
        <v>40589.142999999996</v>
      </c>
      <c r="E47" s="15">
        <v>102268.704</v>
      </c>
      <c r="F47" s="15">
        <f t="shared" si="11"/>
        <v>6.8983964504990914E-4</v>
      </c>
      <c r="G47" s="15">
        <f t="shared" ref="G47" si="20">AVERAGE(F47:F50)</f>
        <v>4.8353315407547186E-4</v>
      </c>
      <c r="H47" s="15" t="s">
        <v>12</v>
      </c>
      <c r="J47" s="9" t="s">
        <v>85</v>
      </c>
      <c r="K47" s="15">
        <v>142</v>
      </c>
      <c r="L47" s="15">
        <v>40</v>
      </c>
      <c r="M47" s="15">
        <v>45895.430999999997</v>
      </c>
      <c r="N47" s="15">
        <v>69576.357999999993</v>
      </c>
      <c r="O47" s="15">
        <v>8.715464508874533E-4</v>
      </c>
      <c r="P47" s="15"/>
      <c r="Q47" s="18"/>
      <c r="S47" s="3" t="s">
        <v>123</v>
      </c>
      <c r="T47" s="6">
        <v>93</v>
      </c>
      <c r="U47" s="6">
        <v>28</v>
      </c>
      <c r="V47" s="6">
        <v>36288.652000000002</v>
      </c>
      <c r="W47" s="6">
        <v>63874.629000000001</v>
      </c>
      <c r="X47" s="6">
        <f t="shared" si="10"/>
        <v>7.7159107480762848E-4</v>
      </c>
      <c r="Y47" s="23"/>
      <c r="Z47" s="24"/>
    </row>
    <row r="48" spans="1:26" s="9" customFormat="1">
      <c r="A48" s="9" t="s">
        <v>57</v>
      </c>
      <c r="B48" s="15">
        <v>132</v>
      </c>
      <c r="C48" s="15">
        <v>23</v>
      </c>
      <c r="D48" s="15">
        <v>50315.758000000002</v>
      </c>
      <c r="E48" s="15">
        <v>124943.228</v>
      </c>
      <c r="F48" s="15">
        <f t="shared" si="11"/>
        <v>4.5711325664615841E-4</v>
      </c>
      <c r="G48" s="15"/>
      <c r="H48" s="15"/>
      <c r="J48" s="9" t="s">
        <v>86</v>
      </c>
      <c r="K48" s="15">
        <v>120</v>
      </c>
      <c r="L48" s="15">
        <v>24</v>
      </c>
      <c r="M48" s="15">
        <v>29519.449000000001</v>
      </c>
      <c r="N48" s="15">
        <v>73437.634000000005</v>
      </c>
      <c r="O48" s="15">
        <v>8.1302330541467766E-4</v>
      </c>
      <c r="P48" s="15"/>
      <c r="Q48" s="18"/>
      <c r="S48" s="3" t="s">
        <v>124</v>
      </c>
      <c r="T48" s="6">
        <v>125</v>
      </c>
      <c r="U48" s="6">
        <v>33</v>
      </c>
      <c r="V48" s="6">
        <v>40232.493000000002</v>
      </c>
      <c r="W48" s="6">
        <v>70708.516000000003</v>
      </c>
      <c r="X48" s="6">
        <f t="shared" si="10"/>
        <v>8.2023254189095361E-4</v>
      </c>
      <c r="Y48" s="23"/>
      <c r="Z48" s="24"/>
    </row>
    <row r="49" spans="1:26" s="9" customFormat="1">
      <c r="A49" s="9" t="s">
        <v>58</v>
      </c>
      <c r="B49" s="15">
        <v>133</v>
      </c>
      <c r="C49" s="15">
        <v>28</v>
      </c>
      <c r="D49" s="15">
        <v>55414.131000000001</v>
      </c>
      <c r="E49" s="15">
        <v>102156.341</v>
      </c>
      <c r="F49" s="15">
        <f t="shared" si="11"/>
        <v>5.0528627797122717E-4</v>
      </c>
      <c r="G49" s="15"/>
      <c r="H49" s="15"/>
      <c r="J49" s="9" t="s">
        <v>87</v>
      </c>
      <c r="K49" s="15">
        <v>145</v>
      </c>
      <c r="L49" s="15">
        <v>32</v>
      </c>
      <c r="M49" s="15">
        <v>40136.737999999998</v>
      </c>
      <c r="N49" s="15">
        <v>84145.989000000001</v>
      </c>
      <c r="O49" s="15">
        <v>7.9727455679133672E-4</v>
      </c>
      <c r="P49" s="15"/>
      <c r="Q49" s="18"/>
      <c r="S49" s="3" t="s">
        <v>125</v>
      </c>
      <c r="T49" s="6">
        <v>148</v>
      </c>
      <c r="U49" s="6">
        <v>29</v>
      </c>
      <c r="V49" s="6">
        <v>40270.404000000002</v>
      </c>
      <c r="W49" s="6">
        <v>78631.176999999996</v>
      </c>
      <c r="X49" s="6">
        <f t="shared" si="10"/>
        <v>7.2013183677024938E-4</v>
      </c>
      <c r="Y49" s="23"/>
      <c r="Z49" s="24"/>
    </row>
    <row r="50" spans="1:26" s="9" customFormat="1">
      <c r="A50" s="9" t="s">
        <v>59</v>
      </c>
      <c r="B50" s="15">
        <v>164</v>
      </c>
      <c r="C50" s="15">
        <v>16</v>
      </c>
      <c r="D50" s="15">
        <v>56759.036999999997</v>
      </c>
      <c r="E50" s="15">
        <v>129840.31299999999</v>
      </c>
      <c r="F50" s="15">
        <f t="shared" si="11"/>
        <v>2.8189343663459265E-4</v>
      </c>
      <c r="G50" s="15"/>
      <c r="H50" s="15"/>
      <c r="J50" s="9" t="s">
        <v>88</v>
      </c>
      <c r="K50" s="15">
        <v>153</v>
      </c>
      <c r="L50" s="15">
        <v>31</v>
      </c>
      <c r="M50" s="15">
        <v>40910.205000000002</v>
      </c>
      <c r="N50" s="15">
        <v>77754.040999999997</v>
      </c>
      <c r="O50" s="15">
        <v>7.5775714152495686E-4</v>
      </c>
      <c r="P50" s="15">
        <v>7.6993999856146277E-4</v>
      </c>
      <c r="Q50" s="18" t="s">
        <v>13</v>
      </c>
      <c r="S50" s="3" t="s">
        <v>126</v>
      </c>
      <c r="T50" s="6">
        <v>69</v>
      </c>
      <c r="U50" s="6">
        <v>18</v>
      </c>
      <c r="V50" s="6">
        <v>28993.968000000001</v>
      </c>
      <c r="W50" s="6">
        <v>60278.34</v>
      </c>
      <c r="X50" s="6">
        <f t="shared" si="10"/>
        <v>6.208187854797936E-4</v>
      </c>
      <c r="Y50" s="23">
        <f>AVERAGE(X50:X53)</f>
        <v>9.6358706867818631E-4</v>
      </c>
      <c r="Z50" s="24" t="s">
        <v>13</v>
      </c>
    </row>
    <row r="51" spans="1:26" s="9" customFormat="1">
      <c r="A51" s="9" t="s">
        <v>60</v>
      </c>
      <c r="B51" s="15">
        <v>129</v>
      </c>
      <c r="C51" s="15">
        <v>25</v>
      </c>
      <c r="D51" s="15">
        <v>49881.472999999998</v>
      </c>
      <c r="E51" s="15">
        <v>96547.164999999994</v>
      </c>
      <c r="F51" s="15">
        <f t="shared" si="11"/>
        <v>5.011880864063497E-4</v>
      </c>
      <c r="G51" s="15">
        <f>AVERAGE(F51:F54)</f>
        <v>5.2556333838095699E-4</v>
      </c>
      <c r="H51" s="15" t="s">
        <v>13</v>
      </c>
      <c r="J51" s="9" t="s">
        <v>89</v>
      </c>
      <c r="K51" s="15">
        <v>97</v>
      </c>
      <c r="L51" s="15">
        <v>20</v>
      </c>
      <c r="M51" s="15">
        <v>38277.525000000001</v>
      </c>
      <c r="N51" s="15">
        <v>75375.796000000002</v>
      </c>
      <c r="O51" s="15">
        <v>5.2249982202349815E-4</v>
      </c>
      <c r="P51" s="15"/>
      <c r="Q51" s="18"/>
      <c r="S51" s="3" t="s">
        <v>127</v>
      </c>
      <c r="T51" s="6">
        <v>120</v>
      </c>
      <c r="U51" s="6">
        <v>29</v>
      </c>
      <c r="V51" s="6">
        <v>32532.314999999999</v>
      </c>
      <c r="W51" s="6">
        <v>72191.645000000004</v>
      </c>
      <c r="X51" s="6">
        <f t="shared" si="10"/>
        <v>8.9142134520706572E-4</v>
      </c>
      <c r="Y51" s="23"/>
      <c r="Z51" s="24"/>
    </row>
    <row r="52" spans="1:26" s="9" customFormat="1">
      <c r="A52" s="9" t="s">
        <v>61</v>
      </c>
      <c r="B52" s="15">
        <v>209</v>
      </c>
      <c r="C52" s="15">
        <v>37</v>
      </c>
      <c r="D52" s="15">
        <v>77719.857999999993</v>
      </c>
      <c r="E52" s="15">
        <v>126869.939</v>
      </c>
      <c r="F52" s="15">
        <f t="shared" si="11"/>
        <v>4.7606880599292915E-4</v>
      </c>
      <c r="G52" s="15"/>
      <c r="H52" s="15"/>
      <c r="J52" s="9" t="s">
        <v>90</v>
      </c>
      <c r="K52" s="15">
        <v>102</v>
      </c>
      <c r="L52" s="15">
        <v>31</v>
      </c>
      <c r="M52" s="15">
        <v>29699.135999999999</v>
      </c>
      <c r="N52" s="15">
        <v>73443.399000000005</v>
      </c>
      <c r="O52" s="15">
        <v>1.0438014089029391E-3</v>
      </c>
      <c r="P52" s="15"/>
      <c r="Q52" s="18"/>
      <c r="S52" s="3" t="s">
        <v>128</v>
      </c>
      <c r="T52" s="6">
        <v>116</v>
      </c>
      <c r="U52" s="6">
        <v>32</v>
      </c>
      <c r="V52" s="6">
        <v>35670.25</v>
      </c>
      <c r="W52" s="6">
        <v>67281.850000000006</v>
      </c>
      <c r="X52" s="6">
        <f t="shared" si="10"/>
        <v>8.9710613186058414E-4</v>
      </c>
      <c r="Y52" s="23"/>
      <c r="Z52" s="24"/>
    </row>
    <row r="53" spans="1:26" s="9" customFormat="1">
      <c r="A53" s="9" t="s">
        <v>62</v>
      </c>
      <c r="B53" s="15">
        <v>157</v>
      </c>
      <c r="C53" s="15">
        <v>36</v>
      </c>
      <c r="D53" s="15">
        <v>65122.133999999998</v>
      </c>
      <c r="E53" s="15">
        <v>109954.177</v>
      </c>
      <c r="F53" s="15">
        <f t="shared" si="11"/>
        <v>5.5280743717642917E-4</v>
      </c>
      <c r="G53" s="15"/>
      <c r="H53" s="15"/>
      <c r="J53" s="9" t="s">
        <v>91</v>
      </c>
      <c r="K53" s="15">
        <v>113</v>
      </c>
      <c r="L53" s="15">
        <v>27</v>
      </c>
      <c r="M53" s="15">
        <v>35728.387000000002</v>
      </c>
      <c r="N53" s="15">
        <v>71063.395999999993</v>
      </c>
      <c r="O53" s="15">
        <v>7.5570162179445708E-4</v>
      </c>
      <c r="P53" s="15"/>
      <c r="Q53" s="18"/>
      <c r="S53" s="3" t="s">
        <v>129</v>
      </c>
      <c r="T53" s="6">
        <v>87</v>
      </c>
      <c r="U53" s="6">
        <v>34</v>
      </c>
      <c r="V53" s="6">
        <v>23529.379000000001</v>
      </c>
      <c r="W53" s="6">
        <v>63335.273000000001</v>
      </c>
      <c r="X53" s="6">
        <f t="shared" si="10"/>
        <v>1.4450020121653019E-3</v>
      </c>
      <c r="Y53" s="23"/>
      <c r="Z53" s="24"/>
    </row>
    <row r="54" spans="1:26" s="9" customFormat="1">
      <c r="A54" s="9" t="s">
        <v>63</v>
      </c>
      <c r="B54" s="15">
        <v>176</v>
      </c>
      <c r="C54" s="15">
        <v>43</v>
      </c>
      <c r="D54" s="15">
        <v>75149.990999999995</v>
      </c>
      <c r="E54" s="15">
        <v>135229.58900000001</v>
      </c>
      <c r="F54" s="15">
        <f t="shared" si="11"/>
        <v>5.7218902394812004E-4</v>
      </c>
      <c r="G54" s="15"/>
      <c r="H54" s="15"/>
      <c r="J54" s="9" t="s">
        <v>92</v>
      </c>
      <c r="K54" s="15">
        <v>107</v>
      </c>
      <c r="L54" s="15">
        <v>43</v>
      </c>
      <c r="M54" s="15">
        <v>30365.708999999999</v>
      </c>
      <c r="N54" s="15">
        <v>61946.531000000003</v>
      </c>
      <c r="O54" s="15">
        <v>1.4160710029856376E-3</v>
      </c>
      <c r="P54" s="15">
        <v>8.6843872121208367E-4</v>
      </c>
      <c r="Q54" s="18" t="s">
        <v>13</v>
      </c>
      <c r="S54" s="3" t="s">
        <v>130</v>
      </c>
      <c r="T54" s="6">
        <v>108</v>
      </c>
      <c r="U54" s="6">
        <v>27</v>
      </c>
      <c r="V54" s="6">
        <v>34518.159</v>
      </c>
      <c r="W54" s="6">
        <v>69865.967999999993</v>
      </c>
      <c r="X54" s="6">
        <f t="shared" si="10"/>
        <v>7.8219698796798518E-4</v>
      </c>
      <c r="Y54" s="23">
        <f>AVERAGE(X54:X57)</f>
        <v>8.4435700020652231E-4</v>
      </c>
      <c r="Z54" s="24" t="s">
        <v>13</v>
      </c>
    </row>
    <row r="55" spans="1:26" s="9" customFormat="1">
      <c r="J55" s="9" t="s">
        <v>93</v>
      </c>
      <c r="K55" s="15">
        <v>75</v>
      </c>
      <c r="L55" s="15">
        <v>25</v>
      </c>
      <c r="M55" s="15">
        <v>29593.805</v>
      </c>
      <c r="N55" s="15">
        <v>70135.157000000007</v>
      </c>
      <c r="O55" s="15">
        <v>8.4477139725695966E-4</v>
      </c>
      <c r="P55" s="15"/>
      <c r="Q55" s="18"/>
      <c r="S55" s="3" t="s">
        <v>131</v>
      </c>
      <c r="T55" s="6">
        <v>136</v>
      </c>
      <c r="U55" s="6">
        <v>29</v>
      </c>
      <c r="V55" s="6">
        <v>45371.415999999997</v>
      </c>
      <c r="W55" s="6">
        <v>78756.244999999995</v>
      </c>
      <c r="X55" s="6">
        <f t="shared" si="10"/>
        <v>6.3916894284278016E-4</v>
      </c>
      <c r="Y55" s="23"/>
      <c r="Z55" s="24"/>
    </row>
    <row r="56" spans="1:26" s="9" customFormat="1">
      <c r="J56" s="9" t="s">
        <v>94</v>
      </c>
      <c r="K56" s="15">
        <v>95</v>
      </c>
      <c r="L56" s="15">
        <v>32</v>
      </c>
      <c r="M56" s="15">
        <v>29865.73</v>
      </c>
      <c r="N56" s="15">
        <v>68736.350999999995</v>
      </c>
      <c r="O56" s="15">
        <v>1.0714621742043474E-3</v>
      </c>
      <c r="P56" s="15"/>
      <c r="Q56" s="18"/>
      <c r="S56" s="3" t="s">
        <v>132</v>
      </c>
      <c r="T56" s="6">
        <v>97</v>
      </c>
      <c r="U56" s="6">
        <v>23</v>
      </c>
      <c r="V56" s="6">
        <v>37864.508000000002</v>
      </c>
      <c r="W56" s="6">
        <v>70368.585000000006</v>
      </c>
      <c r="X56" s="6">
        <f t="shared" si="10"/>
        <v>6.0742899392750586E-4</v>
      </c>
      <c r="Y56" s="23"/>
      <c r="Z56" s="24"/>
    </row>
    <row r="57" spans="1:26" s="9" customFormat="1">
      <c r="J57" s="9" t="s">
        <v>95</v>
      </c>
      <c r="K57" s="15">
        <v>121</v>
      </c>
      <c r="L57" s="15">
        <v>5</v>
      </c>
      <c r="M57" s="15">
        <v>35348.101999999999</v>
      </c>
      <c r="N57" s="15">
        <v>73987.346999999994</v>
      </c>
      <c r="O57" s="15">
        <v>1.4145031040139016E-4</v>
      </c>
      <c r="P57" s="15"/>
      <c r="Q57" s="18"/>
      <c r="S57" s="3" t="s">
        <v>133</v>
      </c>
      <c r="T57" s="6">
        <v>92</v>
      </c>
      <c r="U57" s="6">
        <v>36</v>
      </c>
      <c r="V57" s="6">
        <v>26693.695</v>
      </c>
      <c r="W57" s="6">
        <v>59892.485999999997</v>
      </c>
      <c r="X57" s="6">
        <f t="shared" si="10"/>
        <v>1.3486330760878178E-3</v>
      </c>
      <c r="Y57" s="23"/>
      <c r="Z57" s="24"/>
    </row>
    <row r="58" spans="1:26" s="9" customFormat="1">
      <c r="J58" s="9" t="s">
        <v>96</v>
      </c>
      <c r="K58" s="15">
        <v>104</v>
      </c>
      <c r="L58" s="15">
        <v>27</v>
      </c>
      <c r="M58" s="15">
        <v>30356.133000000002</v>
      </c>
      <c r="N58" s="15">
        <v>68658.281000000003</v>
      </c>
      <c r="O58" s="15">
        <v>8.8944135275728295E-4</v>
      </c>
      <c r="P58" s="15">
        <v>7.9055217613161507E-4</v>
      </c>
      <c r="Q58" s="18" t="s">
        <v>12</v>
      </c>
      <c r="S58" s="9" t="s">
        <v>134</v>
      </c>
      <c r="T58" s="15">
        <v>85</v>
      </c>
      <c r="U58" s="15">
        <v>11</v>
      </c>
      <c r="V58" s="15">
        <v>27020.631000000001</v>
      </c>
      <c r="W58" s="15">
        <v>74997.172999999995</v>
      </c>
      <c r="X58" s="15">
        <f t="shared" ref="X58:X85" si="21">U58/V58</f>
        <v>4.0709634057028494E-4</v>
      </c>
      <c r="Y58" s="23">
        <f>AVERAGE(X58:X61)</f>
        <v>5.1973482428352598E-4</v>
      </c>
      <c r="Z58" s="25" t="s">
        <v>12</v>
      </c>
    </row>
    <row r="59" spans="1:26" s="9" customFormat="1">
      <c r="J59" s="9" t="s">
        <v>97</v>
      </c>
      <c r="K59" s="15">
        <v>98</v>
      </c>
      <c r="L59" s="15">
        <v>24</v>
      </c>
      <c r="M59" s="15">
        <v>26450.496999999999</v>
      </c>
      <c r="N59" s="15">
        <v>71962.517000000007</v>
      </c>
      <c r="O59" s="15">
        <v>9.0735535139472049E-4</v>
      </c>
      <c r="P59" s="15"/>
      <c r="Q59" s="18"/>
      <c r="S59" s="9" t="s">
        <v>135</v>
      </c>
      <c r="T59" s="15">
        <v>61</v>
      </c>
      <c r="U59" s="15">
        <v>9</v>
      </c>
      <c r="V59" s="15">
        <v>27771.624</v>
      </c>
      <c r="W59" s="15">
        <v>63577.006000000001</v>
      </c>
      <c r="X59" s="15">
        <f t="shared" si="21"/>
        <v>3.2407179356886009E-4</v>
      </c>
      <c r="Y59" s="23"/>
      <c r="Z59" s="25"/>
    </row>
    <row r="60" spans="1:26" s="9" customFormat="1">
      <c r="J60" s="9" t="s">
        <v>98</v>
      </c>
      <c r="K60" s="15">
        <v>107</v>
      </c>
      <c r="L60" s="15">
        <v>26</v>
      </c>
      <c r="M60" s="15">
        <v>28353.776000000002</v>
      </c>
      <c r="N60" s="15">
        <v>61395.548000000003</v>
      </c>
      <c r="O60" s="15">
        <v>9.169854484284562E-4</v>
      </c>
      <c r="P60" s="15"/>
      <c r="Q60" s="18"/>
      <c r="S60" s="9" t="s">
        <v>136</v>
      </c>
      <c r="T60" s="15">
        <v>68</v>
      </c>
      <c r="U60" s="15">
        <v>15</v>
      </c>
      <c r="V60" s="15">
        <v>30742.475999999999</v>
      </c>
      <c r="W60" s="15">
        <v>63815.612000000001</v>
      </c>
      <c r="X60" s="15">
        <f t="shared" si="21"/>
        <v>4.8792426478595937E-4</v>
      </c>
      <c r="Y60" s="23"/>
      <c r="Z60" s="25"/>
    </row>
    <row r="61" spans="1:26" s="9" customFormat="1">
      <c r="J61" s="9" t="s">
        <v>99</v>
      </c>
      <c r="K61" s="15">
        <v>60</v>
      </c>
      <c r="L61" s="15">
        <v>10</v>
      </c>
      <c r="M61" s="15">
        <v>22300.196</v>
      </c>
      <c r="N61" s="15">
        <v>61880.675000000003</v>
      </c>
      <c r="O61" s="15">
        <v>4.4842655194600082E-4</v>
      </c>
      <c r="P61" s="15"/>
      <c r="Q61" s="18"/>
      <c r="S61" s="9" t="s">
        <v>137</v>
      </c>
      <c r="T61" s="15">
        <v>76</v>
      </c>
      <c r="U61" s="15">
        <v>27</v>
      </c>
      <c r="V61" s="15">
        <v>31400.938999999998</v>
      </c>
      <c r="W61" s="15">
        <v>74922.425000000003</v>
      </c>
      <c r="X61" s="15">
        <f t="shared" si="21"/>
        <v>8.5984689820899941E-4</v>
      </c>
      <c r="Y61" s="23"/>
      <c r="Z61" s="25"/>
    </row>
    <row r="62" spans="1:26" s="9" customFormat="1">
      <c r="J62" s="9" t="s">
        <v>100</v>
      </c>
      <c r="K62" s="15">
        <v>94</v>
      </c>
      <c r="L62" s="15">
        <v>19</v>
      </c>
      <c r="M62" s="15">
        <v>27490.905999999999</v>
      </c>
      <c r="N62" s="15">
        <v>70047.120999999999</v>
      </c>
      <c r="O62" s="15">
        <v>6.9113764384484092E-4</v>
      </c>
      <c r="P62" s="15">
        <v>8.9368363306659843E-4</v>
      </c>
      <c r="Q62" s="18" t="s">
        <v>12</v>
      </c>
      <c r="S62" s="3" t="s">
        <v>138</v>
      </c>
      <c r="T62" s="6">
        <v>58</v>
      </c>
      <c r="U62" s="6">
        <v>6</v>
      </c>
      <c r="V62" s="6">
        <v>22339.083999999999</v>
      </c>
      <c r="W62" s="6">
        <v>46004.474999999999</v>
      </c>
      <c r="X62" s="6">
        <f t="shared" si="21"/>
        <v>2.6858755712633517E-4</v>
      </c>
      <c r="Y62" s="23">
        <f>AVERAGE(X62:X65)</f>
        <v>2.7709595900469276E-4</v>
      </c>
      <c r="Z62" s="24" t="s">
        <v>12</v>
      </c>
    </row>
    <row r="63" spans="1:26" s="9" customFormat="1">
      <c r="J63" s="9" t="s">
        <v>101</v>
      </c>
      <c r="K63" s="15">
        <v>91</v>
      </c>
      <c r="L63" s="15">
        <v>34</v>
      </c>
      <c r="M63" s="15">
        <v>25413.41</v>
      </c>
      <c r="N63" s="15">
        <v>74522.012000000002</v>
      </c>
      <c r="O63" s="15">
        <v>1.3378763416637123E-3</v>
      </c>
      <c r="P63" s="15"/>
      <c r="Q63" s="18"/>
      <c r="S63" s="3" t="s">
        <v>139</v>
      </c>
      <c r="T63" s="6">
        <v>68</v>
      </c>
      <c r="U63" s="6">
        <v>8</v>
      </c>
      <c r="V63" s="6">
        <v>20622.723000000002</v>
      </c>
      <c r="W63" s="6">
        <v>50861.311999999998</v>
      </c>
      <c r="X63" s="6">
        <f t="shared" si="21"/>
        <v>3.8792161442502036E-4</v>
      </c>
      <c r="Y63" s="23"/>
      <c r="Z63" s="24"/>
    </row>
    <row r="64" spans="1:26" s="9" customFormat="1">
      <c r="J64" s="9" t="s">
        <v>102</v>
      </c>
      <c r="K64" s="15">
        <v>57</v>
      </c>
      <c r="L64" s="15">
        <v>17</v>
      </c>
      <c r="M64" s="15">
        <v>19649.929</v>
      </c>
      <c r="N64" s="15">
        <v>64543.839999999997</v>
      </c>
      <c r="O64" s="15">
        <v>8.6514307507167074E-4</v>
      </c>
      <c r="P64" s="15"/>
      <c r="Q64" s="18"/>
      <c r="S64" s="3" t="s">
        <v>140</v>
      </c>
      <c r="T64" s="6">
        <v>68</v>
      </c>
      <c r="U64" s="6">
        <v>4</v>
      </c>
      <c r="V64" s="6">
        <v>28810.177</v>
      </c>
      <c r="W64" s="6">
        <v>63486.82</v>
      </c>
      <c r="X64" s="6">
        <f t="shared" si="21"/>
        <v>1.3883982732907195E-4</v>
      </c>
      <c r="Y64" s="23"/>
      <c r="Z64" s="24"/>
    </row>
    <row r="65" spans="1:26" s="9" customFormat="1">
      <c r="J65" s="9" t="s">
        <v>103</v>
      </c>
      <c r="K65" s="15">
        <v>79</v>
      </c>
      <c r="L65" s="15">
        <v>16</v>
      </c>
      <c r="M65" s="15">
        <v>23509.447</v>
      </c>
      <c r="N65" s="15">
        <v>65983.293000000005</v>
      </c>
      <c r="O65" s="15">
        <v>6.8057747168616942E-4</v>
      </c>
      <c r="P65" s="15"/>
      <c r="Q65" s="18"/>
      <c r="S65" s="3" t="s">
        <v>141</v>
      </c>
      <c r="T65" s="6">
        <v>57</v>
      </c>
      <c r="U65" s="6">
        <v>8</v>
      </c>
      <c r="V65" s="6">
        <v>25556.260999999999</v>
      </c>
      <c r="W65" s="6">
        <v>57160.338000000003</v>
      </c>
      <c r="X65" s="6">
        <f t="shared" si="21"/>
        <v>3.1303483713834352E-4</v>
      </c>
      <c r="Y65" s="23"/>
      <c r="Z65" s="24"/>
    </row>
    <row r="66" spans="1:26">
      <c r="S66" s="3" t="s">
        <v>142</v>
      </c>
      <c r="T66" s="6">
        <v>111</v>
      </c>
      <c r="U66" s="6">
        <v>24</v>
      </c>
      <c r="V66" s="6">
        <v>33965.807999999997</v>
      </c>
      <c r="W66" s="6">
        <v>70481.634999999995</v>
      </c>
      <c r="X66" s="6">
        <f t="shared" si="21"/>
        <v>7.065929360490998E-4</v>
      </c>
      <c r="Y66" s="23">
        <f>AVERAGE(X66:X69)</f>
        <v>7.3452313851108265E-4</v>
      </c>
      <c r="Z66" s="24" t="s">
        <v>13</v>
      </c>
    </row>
    <row r="67" spans="1:26">
      <c r="S67" s="3" t="s">
        <v>143</v>
      </c>
      <c r="T67" s="6">
        <v>75</v>
      </c>
      <c r="U67" s="6">
        <v>22</v>
      </c>
      <c r="V67" s="6">
        <v>25492.065999999999</v>
      </c>
      <c r="W67" s="6">
        <v>65792.857999999993</v>
      </c>
      <c r="X67" s="6">
        <f t="shared" si="21"/>
        <v>8.6301361372593339E-4</v>
      </c>
      <c r="Y67" s="23"/>
      <c r="Z67" s="24"/>
    </row>
    <row r="68" spans="1:26">
      <c r="S68" s="3" t="s">
        <v>144</v>
      </c>
      <c r="T68" s="6">
        <v>81</v>
      </c>
      <c r="U68" s="6">
        <v>18</v>
      </c>
      <c r="V68" s="6">
        <v>24659.094000000001</v>
      </c>
      <c r="W68" s="6">
        <v>49770.68</v>
      </c>
      <c r="X68" s="6">
        <f t="shared" si="21"/>
        <v>7.2995382555417481E-4</v>
      </c>
      <c r="Y68" s="23"/>
      <c r="Z68" s="24"/>
    </row>
    <row r="69" spans="1:26">
      <c r="S69" s="3" t="s">
        <v>145</v>
      </c>
      <c r="T69" s="6">
        <v>61</v>
      </c>
      <c r="U69" s="6">
        <v>14</v>
      </c>
      <c r="V69" s="6">
        <v>21925.285</v>
      </c>
      <c r="W69" s="6">
        <v>60996.21</v>
      </c>
      <c r="X69" s="6">
        <f t="shared" si="21"/>
        <v>6.385321787151227E-4</v>
      </c>
      <c r="Y69" s="23"/>
      <c r="Z69" s="24"/>
    </row>
    <row r="70" spans="1:26">
      <c r="S70" s="3" t="s">
        <v>146</v>
      </c>
      <c r="T70" s="6">
        <v>114</v>
      </c>
      <c r="U70" s="6">
        <v>34</v>
      </c>
      <c r="V70" s="6">
        <v>40751.915999999997</v>
      </c>
      <c r="W70" s="6">
        <v>70751.995999999999</v>
      </c>
      <c r="X70" s="6">
        <f t="shared" si="21"/>
        <v>8.3431659998513936E-4</v>
      </c>
      <c r="Y70" s="23">
        <f>AVERAGE(X70:X73)</f>
        <v>8.3862305150758469E-4</v>
      </c>
      <c r="Z70" s="24" t="s">
        <v>13</v>
      </c>
    </row>
    <row r="71" spans="1:26" s="3" customFormat="1">
      <c r="B71" s="73" t="s">
        <v>29</v>
      </c>
      <c r="C71" s="73"/>
      <c r="D71" s="73"/>
      <c r="E71" s="73"/>
      <c r="F71" s="74" t="s">
        <v>30</v>
      </c>
      <c r="G71" s="74"/>
      <c r="H71" s="74"/>
      <c r="L71" s="6"/>
      <c r="S71" s="3" t="s">
        <v>147</v>
      </c>
      <c r="T71" s="6">
        <v>89</v>
      </c>
      <c r="U71" s="6">
        <v>31</v>
      </c>
      <c r="V71" s="6">
        <v>30160.324000000001</v>
      </c>
      <c r="W71" s="6">
        <v>60515.186999999998</v>
      </c>
      <c r="X71" s="6">
        <f t="shared" si="21"/>
        <v>1.0278404170989675E-3</v>
      </c>
      <c r="Y71" s="23"/>
      <c r="Z71" s="24"/>
    </row>
    <row r="72" spans="1:26" s="3" customFormat="1">
      <c r="A72" s="9" t="s">
        <v>105</v>
      </c>
      <c r="B72" s="14" t="s">
        <v>31</v>
      </c>
      <c r="C72" s="14" t="s">
        <v>32</v>
      </c>
      <c r="D72" s="15" t="s">
        <v>33</v>
      </c>
      <c r="E72" s="6" t="s">
        <v>34</v>
      </c>
      <c r="F72" s="17" t="s">
        <v>35</v>
      </c>
      <c r="G72" s="15" t="s">
        <v>18</v>
      </c>
      <c r="H72" s="15" t="s">
        <v>104</v>
      </c>
      <c r="S72" s="3" t="s">
        <v>148</v>
      </c>
      <c r="T72" s="6">
        <v>105</v>
      </c>
      <c r="U72" s="6">
        <v>28</v>
      </c>
      <c r="V72" s="6">
        <v>33111.633999999998</v>
      </c>
      <c r="W72" s="6">
        <v>70130.663</v>
      </c>
      <c r="X72" s="6">
        <f t="shared" si="21"/>
        <v>8.4562422984018248E-4</v>
      </c>
      <c r="Y72" s="23"/>
      <c r="Z72" s="24"/>
    </row>
    <row r="73" spans="1:26" s="3" customFormat="1">
      <c r="A73" s="3" t="s">
        <v>106</v>
      </c>
      <c r="B73" s="6">
        <v>157</v>
      </c>
      <c r="C73" s="6">
        <v>30</v>
      </c>
      <c r="D73" s="6">
        <v>44731.19</v>
      </c>
      <c r="E73" s="6">
        <v>135220.17000000001</v>
      </c>
      <c r="F73" s="6">
        <f t="shared" ref="F73:F104" si="22">C73/D73</f>
        <v>6.7067296890603622E-4</v>
      </c>
      <c r="G73" s="23">
        <f>AVERAGE(F73:F76)</f>
        <v>7.3809026644332167E-4</v>
      </c>
      <c r="H73" s="24" t="s">
        <v>13</v>
      </c>
      <c r="S73" s="3" t="s">
        <v>149</v>
      </c>
      <c r="T73" s="6">
        <v>95</v>
      </c>
      <c r="U73" s="6">
        <v>19</v>
      </c>
      <c r="V73" s="6">
        <v>29379.431</v>
      </c>
      <c r="W73" s="6">
        <v>66571.600999999995</v>
      </c>
      <c r="X73" s="6">
        <f t="shared" si="21"/>
        <v>6.4671095910604935E-4</v>
      </c>
      <c r="Y73" s="23"/>
      <c r="Z73" s="24"/>
    </row>
    <row r="74" spans="1:26" s="3" customFormat="1">
      <c r="A74" s="3" t="s">
        <v>107</v>
      </c>
      <c r="B74" s="6">
        <v>151</v>
      </c>
      <c r="C74" s="6">
        <v>31</v>
      </c>
      <c r="D74" s="6">
        <v>50514.419000000002</v>
      </c>
      <c r="E74" s="6">
        <v>136011.01699999999</v>
      </c>
      <c r="F74" s="6">
        <f t="shared" si="22"/>
        <v>6.1368616354866908E-4</v>
      </c>
      <c r="G74" s="23"/>
      <c r="H74" s="24"/>
      <c r="S74" s="3" t="s">
        <v>150</v>
      </c>
      <c r="T74" s="6">
        <v>81</v>
      </c>
      <c r="U74" s="6">
        <v>25</v>
      </c>
      <c r="V74" s="6">
        <v>24362.937000000002</v>
      </c>
      <c r="W74" s="6">
        <v>52809.928</v>
      </c>
      <c r="X74" s="6">
        <f t="shared" si="21"/>
        <v>1.0261488588178018E-3</v>
      </c>
      <c r="Y74" s="23">
        <f>AVERAGE(X74:X77)</f>
        <v>8.4807219421027986E-4</v>
      </c>
      <c r="Z74" s="24" t="s">
        <v>13</v>
      </c>
    </row>
    <row r="75" spans="1:26" s="3" customFormat="1">
      <c r="A75" s="3" t="s">
        <v>108</v>
      </c>
      <c r="B75" s="6">
        <v>135</v>
      </c>
      <c r="C75" s="6">
        <v>33</v>
      </c>
      <c r="D75" s="6">
        <v>49109.540999999997</v>
      </c>
      <c r="E75" s="6">
        <v>131251.28700000001</v>
      </c>
      <c r="F75" s="6">
        <f t="shared" si="22"/>
        <v>6.719671845436308E-4</v>
      </c>
      <c r="G75" s="23"/>
      <c r="H75" s="24"/>
      <c r="S75" s="3" t="s">
        <v>151</v>
      </c>
      <c r="T75" s="6">
        <v>107</v>
      </c>
      <c r="U75" s="6">
        <v>32</v>
      </c>
      <c r="V75" s="6">
        <v>30621.61</v>
      </c>
      <c r="W75" s="6">
        <v>72942.149999999994</v>
      </c>
      <c r="X75" s="6">
        <f t="shared" si="21"/>
        <v>1.0450136357951134E-3</v>
      </c>
      <c r="Y75" s="23"/>
      <c r="Z75" s="24"/>
    </row>
    <row r="76" spans="1:26" s="3" customFormat="1">
      <c r="A76" s="3" t="s">
        <v>109</v>
      </c>
      <c r="B76" s="6">
        <v>161</v>
      </c>
      <c r="C76" s="6">
        <v>54</v>
      </c>
      <c r="D76" s="6">
        <v>54214.976000000002</v>
      </c>
      <c r="E76" s="6">
        <v>124603.452</v>
      </c>
      <c r="F76" s="6">
        <f t="shared" si="22"/>
        <v>9.9603474877495092E-4</v>
      </c>
      <c r="G76" s="23"/>
      <c r="H76" s="24"/>
      <c r="S76" s="3" t="s">
        <v>152</v>
      </c>
      <c r="T76" s="6">
        <v>113</v>
      </c>
      <c r="U76" s="6">
        <v>21</v>
      </c>
      <c r="V76" s="6">
        <v>39135.413</v>
      </c>
      <c r="W76" s="6">
        <v>71431.270999999993</v>
      </c>
      <c r="X76" s="6">
        <f t="shared" si="21"/>
        <v>5.3659840002199546E-4</v>
      </c>
      <c r="Y76" s="23"/>
      <c r="Z76" s="24"/>
    </row>
    <row r="77" spans="1:26" s="3" customFormat="1">
      <c r="A77" s="3" t="s">
        <v>110</v>
      </c>
      <c r="B77" s="6">
        <v>186</v>
      </c>
      <c r="C77" s="6">
        <v>21</v>
      </c>
      <c r="D77" s="6">
        <v>48446.911999999997</v>
      </c>
      <c r="E77" s="6">
        <v>129997.89200000001</v>
      </c>
      <c r="F77" s="6">
        <f t="shared" si="22"/>
        <v>4.3346415969711344E-4</v>
      </c>
      <c r="G77" s="23">
        <f t="shared" ref="G77" si="23">AVERAGE(F77:F80)</f>
        <v>6.78825736566202E-4</v>
      </c>
      <c r="H77" s="24" t="s">
        <v>12</v>
      </c>
      <c r="S77" s="3" t="s">
        <v>153</v>
      </c>
      <c r="T77" s="6">
        <v>89</v>
      </c>
      <c r="U77" s="6">
        <v>23</v>
      </c>
      <c r="V77" s="6">
        <v>29316.994999999999</v>
      </c>
      <c r="W77" s="6">
        <v>60526.326000000001</v>
      </c>
      <c r="X77" s="6">
        <f t="shared" si="21"/>
        <v>7.845278822062084E-4</v>
      </c>
      <c r="Y77" s="23"/>
      <c r="Z77" s="24"/>
    </row>
    <row r="78" spans="1:26" s="3" customFormat="1">
      <c r="A78" s="3" t="s">
        <v>111</v>
      </c>
      <c r="B78" s="6">
        <v>163</v>
      </c>
      <c r="C78" s="6">
        <v>40</v>
      </c>
      <c r="D78" s="6">
        <v>52537.981</v>
      </c>
      <c r="E78" s="6">
        <v>119502.325</v>
      </c>
      <c r="F78" s="6">
        <f t="shared" si="22"/>
        <v>7.6135396219356049E-4</v>
      </c>
      <c r="G78" s="23"/>
      <c r="H78" s="24"/>
      <c r="S78" s="3" t="s">
        <v>154</v>
      </c>
      <c r="T78" s="6">
        <v>86</v>
      </c>
      <c r="U78" s="6">
        <v>23</v>
      </c>
      <c r="V78" s="6">
        <v>28294.368999999999</v>
      </c>
      <c r="W78" s="6">
        <v>71959.39</v>
      </c>
      <c r="X78" s="6">
        <f t="shared" si="21"/>
        <v>8.128825915856261E-4</v>
      </c>
      <c r="Y78" s="23">
        <f t="shared" ref="Y78" si="24">AVERAGE(X78:X81)</f>
        <v>6.7311064958915795E-4</v>
      </c>
      <c r="Z78" s="24" t="s">
        <v>13</v>
      </c>
    </row>
    <row r="79" spans="1:26" s="3" customFormat="1">
      <c r="A79" s="3" t="s">
        <v>112</v>
      </c>
      <c r="B79" s="6">
        <v>157</v>
      </c>
      <c r="C79" s="6">
        <v>30</v>
      </c>
      <c r="D79" s="6">
        <v>54632.027000000002</v>
      </c>
      <c r="E79" s="6">
        <v>136612.98499999999</v>
      </c>
      <c r="F79" s="6">
        <f t="shared" si="22"/>
        <v>5.49128444382999E-4</v>
      </c>
      <c r="G79" s="23"/>
      <c r="H79" s="24"/>
      <c r="S79" s="3" t="s">
        <v>155</v>
      </c>
      <c r="T79" s="6">
        <v>86</v>
      </c>
      <c r="U79" s="6">
        <v>19</v>
      </c>
      <c r="V79" s="6">
        <v>28963.483</v>
      </c>
      <c r="W79" s="6">
        <v>73896.085999999996</v>
      </c>
      <c r="X79" s="6">
        <f t="shared" si="21"/>
        <v>6.5599845156744444E-4</v>
      </c>
      <c r="Y79" s="23"/>
      <c r="Z79" s="24"/>
    </row>
    <row r="80" spans="1:26" s="3" customFormat="1">
      <c r="A80" s="3" t="s">
        <v>113</v>
      </c>
      <c r="B80" s="6">
        <v>158</v>
      </c>
      <c r="C80" s="6">
        <v>48</v>
      </c>
      <c r="D80" s="6">
        <v>49415.436999999998</v>
      </c>
      <c r="E80" s="6">
        <v>118880.19500000001</v>
      </c>
      <c r="F80" s="6">
        <f t="shared" si="22"/>
        <v>9.7135637999113517E-4</v>
      </c>
      <c r="G80" s="23"/>
      <c r="H80" s="24"/>
      <c r="S80" s="3" t="s">
        <v>156</v>
      </c>
      <c r="T80" s="6">
        <v>100</v>
      </c>
      <c r="U80" s="6">
        <v>23</v>
      </c>
      <c r="V80" s="6">
        <v>29686.434000000001</v>
      </c>
      <c r="W80" s="6">
        <v>74784.069000000003</v>
      </c>
      <c r="X80" s="6">
        <f t="shared" si="21"/>
        <v>7.7476466186541637E-4</v>
      </c>
      <c r="Y80" s="23"/>
      <c r="Z80" s="24"/>
    </row>
    <row r="81" spans="1:26" s="3" customFormat="1">
      <c r="A81" s="3" t="s">
        <v>114</v>
      </c>
      <c r="B81" s="6">
        <v>100</v>
      </c>
      <c r="C81" s="6">
        <v>16</v>
      </c>
      <c r="D81" s="6">
        <v>36785.495999999999</v>
      </c>
      <c r="E81" s="6">
        <v>112011.59699999999</v>
      </c>
      <c r="F81" s="6">
        <f t="shared" si="22"/>
        <v>4.3495403731949134E-4</v>
      </c>
      <c r="G81" s="23">
        <f t="shared" ref="G81" si="25">AVERAGE(F81:F84)</f>
        <v>7.1459011881570128E-4</v>
      </c>
      <c r="H81" s="24" t="s">
        <v>12</v>
      </c>
      <c r="S81" s="3" t="s">
        <v>157</v>
      </c>
      <c r="T81" s="6">
        <v>79</v>
      </c>
      <c r="U81" s="6">
        <v>12</v>
      </c>
      <c r="V81" s="6">
        <v>26738.152999999998</v>
      </c>
      <c r="W81" s="6">
        <v>72412.273000000001</v>
      </c>
      <c r="X81" s="6">
        <f t="shared" si="21"/>
        <v>4.4879689333814494E-4</v>
      </c>
      <c r="Y81" s="23"/>
      <c r="Z81" s="24"/>
    </row>
    <row r="82" spans="1:26" s="3" customFormat="1">
      <c r="A82" s="3" t="s">
        <v>115</v>
      </c>
      <c r="B82" s="6">
        <v>167</v>
      </c>
      <c r="C82" s="6">
        <v>39</v>
      </c>
      <c r="D82" s="6">
        <v>43387.491000000002</v>
      </c>
      <c r="E82" s="6">
        <v>115838.476</v>
      </c>
      <c r="F82" s="6">
        <f t="shared" si="22"/>
        <v>8.9887659095106462E-4</v>
      </c>
      <c r="G82" s="23"/>
      <c r="H82" s="24"/>
      <c r="S82" s="3" t="s">
        <v>158</v>
      </c>
      <c r="T82" s="6">
        <v>65</v>
      </c>
      <c r="U82" s="6">
        <v>5</v>
      </c>
      <c r="V82" s="6">
        <v>26862.243999999999</v>
      </c>
      <c r="W82" s="6">
        <v>70490.038</v>
      </c>
      <c r="X82" s="6">
        <f t="shared" si="21"/>
        <v>1.8613485902369139E-4</v>
      </c>
      <c r="Y82" s="23">
        <f t="shared" ref="Y82" si="26">AVERAGE(X82:X85)</f>
        <v>2.2779436193214243E-4</v>
      </c>
      <c r="Z82" s="24" t="s">
        <v>12</v>
      </c>
    </row>
    <row r="83" spans="1:26" s="3" customFormat="1">
      <c r="A83" s="3" t="s">
        <v>116</v>
      </c>
      <c r="B83" s="6">
        <v>161</v>
      </c>
      <c r="C83" s="6">
        <v>35</v>
      </c>
      <c r="D83" s="6">
        <v>50710.881000000001</v>
      </c>
      <c r="E83" s="6">
        <v>110703.4</v>
      </c>
      <c r="F83" s="6">
        <f t="shared" si="22"/>
        <v>6.9018718093262867E-4</v>
      </c>
      <c r="G83" s="23"/>
      <c r="H83" s="24"/>
      <c r="S83" s="3" t="s">
        <v>159</v>
      </c>
      <c r="T83" s="6">
        <v>79</v>
      </c>
      <c r="U83" s="6">
        <v>13</v>
      </c>
      <c r="V83" s="6">
        <v>29123.042000000001</v>
      </c>
      <c r="W83" s="6">
        <v>75349.805999999997</v>
      </c>
      <c r="X83" s="6">
        <f t="shared" si="21"/>
        <v>4.4638194045800572E-4</v>
      </c>
      <c r="Y83" s="23"/>
      <c r="Z83" s="24"/>
    </row>
    <row r="84" spans="1:26" s="3" customFormat="1">
      <c r="A84" s="3" t="s">
        <v>117</v>
      </c>
      <c r="B84" s="6">
        <v>209</v>
      </c>
      <c r="C84" s="6">
        <v>47</v>
      </c>
      <c r="D84" s="6">
        <v>56331.771000000001</v>
      </c>
      <c r="E84" s="6">
        <v>135244.47</v>
      </c>
      <c r="F84" s="6">
        <f t="shared" si="22"/>
        <v>8.3434266605962029E-4</v>
      </c>
      <c r="G84" s="23"/>
      <c r="H84" s="24"/>
      <c r="S84" s="3" t="s">
        <v>160</v>
      </c>
      <c r="T84" s="6">
        <v>61</v>
      </c>
      <c r="U84" s="6">
        <v>0</v>
      </c>
      <c r="V84" s="6">
        <v>29372.201000000001</v>
      </c>
      <c r="W84" s="6">
        <v>74011.774000000005</v>
      </c>
      <c r="X84" s="6">
        <f t="shared" si="21"/>
        <v>0</v>
      </c>
      <c r="Y84" s="23"/>
      <c r="Z84" s="24"/>
    </row>
    <row r="85" spans="1:26" s="3" customFormat="1">
      <c r="A85" s="3" t="s">
        <v>118</v>
      </c>
      <c r="B85" s="6">
        <v>109</v>
      </c>
      <c r="C85" s="6">
        <v>31</v>
      </c>
      <c r="D85" s="6">
        <v>28830.401999999998</v>
      </c>
      <c r="E85" s="6">
        <v>70431.899999999994</v>
      </c>
      <c r="F85" s="6">
        <f t="shared" si="22"/>
        <v>1.0752538240708541E-3</v>
      </c>
      <c r="G85" s="23">
        <f>AVERAGE(F85:F88)</f>
        <v>7.8976566874273773E-4</v>
      </c>
      <c r="H85" s="24" t="s">
        <v>13</v>
      </c>
      <c r="S85" s="3" t="s">
        <v>161</v>
      </c>
      <c r="T85" s="6">
        <v>53</v>
      </c>
      <c r="U85" s="6">
        <v>8</v>
      </c>
      <c r="V85" s="6">
        <v>28708.754000000001</v>
      </c>
      <c r="W85" s="6">
        <v>69233.006999999998</v>
      </c>
      <c r="X85" s="6">
        <f t="shared" si="21"/>
        <v>2.786606482468727E-4</v>
      </c>
      <c r="Y85" s="23"/>
      <c r="Z85" s="24"/>
    </row>
    <row r="86" spans="1:26" s="3" customFormat="1">
      <c r="A86" s="3" t="s">
        <v>119</v>
      </c>
      <c r="B86" s="6">
        <v>87</v>
      </c>
      <c r="C86" s="6">
        <v>15</v>
      </c>
      <c r="D86" s="6">
        <v>25714.55</v>
      </c>
      <c r="E86" s="6">
        <v>55414.271999999997</v>
      </c>
      <c r="F86" s="6">
        <f t="shared" si="22"/>
        <v>5.8332733802458144E-4</v>
      </c>
      <c r="G86" s="23"/>
      <c r="H86" s="24"/>
    </row>
    <row r="87" spans="1:26" s="3" customFormat="1">
      <c r="A87" s="3" t="s">
        <v>120</v>
      </c>
      <c r="B87" s="6">
        <v>83</v>
      </c>
      <c r="C87" s="6">
        <v>15</v>
      </c>
      <c r="D87" s="6">
        <v>29978.974999999999</v>
      </c>
      <c r="E87" s="6">
        <v>69940.422999999995</v>
      </c>
      <c r="F87" s="6">
        <f t="shared" si="22"/>
        <v>5.0035066242258119E-4</v>
      </c>
      <c r="G87" s="23"/>
      <c r="H87" s="24"/>
    </row>
    <row r="88" spans="1:26" s="3" customFormat="1">
      <c r="A88" s="3" t="s">
        <v>121</v>
      </c>
      <c r="B88" s="6">
        <v>96</v>
      </c>
      <c r="C88" s="6">
        <v>30</v>
      </c>
      <c r="D88" s="6">
        <v>29996.075000000001</v>
      </c>
      <c r="E88" s="6">
        <v>65922.909</v>
      </c>
      <c r="F88" s="6">
        <f t="shared" si="22"/>
        <v>1.0001308504529343E-3</v>
      </c>
      <c r="G88" s="23"/>
      <c r="H88" s="24"/>
    </row>
    <row r="89" spans="1:26" s="3" customFormat="1">
      <c r="A89" s="3" t="s">
        <v>110</v>
      </c>
      <c r="B89" s="6">
        <v>106</v>
      </c>
      <c r="C89" s="6">
        <v>24</v>
      </c>
      <c r="D89" s="6">
        <v>42732.678999999996</v>
      </c>
      <c r="E89" s="6">
        <v>64938.097000000002</v>
      </c>
      <c r="F89" s="6">
        <f t="shared" si="22"/>
        <v>5.6163106460046662E-4</v>
      </c>
      <c r="G89" s="23">
        <f t="shared" ref="G89" si="27">AVERAGE(F89:F92)</f>
        <v>5.9042576370832867E-4</v>
      </c>
      <c r="H89" s="24" t="s">
        <v>12</v>
      </c>
    </row>
    <row r="90" spans="1:26" s="3" customFormat="1">
      <c r="A90" s="3" t="s">
        <v>111</v>
      </c>
      <c r="B90" s="6">
        <v>85</v>
      </c>
      <c r="C90" s="6">
        <v>23</v>
      </c>
      <c r="D90" s="6">
        <v>35220.591</v>
      </c>
      <c r="E90" s="6">
        <v>75334.953999999998</v>
      </c>
      <c r="F90" s="6">
        <f t="shared" si="22"/>
        <v>6.530270886141575E-4</v>
      </c>
      <c r="G90" s="23"/>
      <c r="H90" s="24"/>
    </row>
    <row r="91" spans="1:26" s="3" customFormat="1">
      <c r="A91" s="3" t="s">
        <v>112</v>
      </c>
      <c r="B91" s="6">
        <v>158</v>
      </c>
      <c r="C91" s="6">
        <v>26</v>
      </c>
      <c r="D91" s="6">
        <v>45479.580999999998</v>
      </c>
      <c r="E91" s="6">
        <v>75359.380999999994</v>
      </c>
      <c r="F91" s="6">
        <f t="shared" si="22"/>
        <v>5.7168512612286383E-4</v>
      </c>
      <c r="G91" s="23"/>
      <c r="H91" s="24"/>
    </row>
    <row r="92" spans="1:26" s="3" customFormat="1">
      <c r="A92" s="3" t="s">
        <v>113</v>
      </c>
      <c r="B92" s="6">
        <v>115</v>
      </c>
      <c r="C92" s="6">
        <v>19</v>
      </c>
      <c r="D92" s="6">
        <v>33022.815999999999</v>
      </c>
      <c r="E92" s="6">
        <v>64442.807999999997</v>
      </c>
      <c r="F92" s="6">
        <f t="shared" si="22"/>
        <v>5.7535977549582696E-4</v>
      </c>
      <c r="G92" s="23"/>
      <c r="H92" s="24"/>
    </row>
    <row r="93" spans="1:26" s="3" customFormat="1">
      <c r="A93" s="3" t="s">
        <v>122</v>
      </c>
      <c r="B93" s="6">
        <v>130</v>
      </c>
      <c r="C93" s="6">
        <v>30</v>
      </c>
      <c r="D93" s="6">
        <v>43564.966999999997</v>
      </c>
      <c r="E93" s="6">
        <v>62432.438999999998</v>
      </c>
      <c r="F93" s="6">
        <f t="shared" si="22"/>
        <v>6.8862671237648367E-4</v>
      </c>
      <c r="G93" s="23">
        <f t="shared" ref="G93" si="28">AVERAGE(F93:F96)</f>
        <v>7.501455414613287E-4</v>
      </c>
      <c r="H93" s="24" t="s">
        <v>12</v>
      </c>
    </row>
    <row r="94" spans="1:26" s="3" customFormat="1">
      <c r="A94" s="3" t="s">
        <v>123</v>
      </c>
      <c r="B94" s="6">
        <v>93</v>
      </c>
      <c r="C94" s="6">
        <v>28</v>
      </c>
      <c r="D94" s="6">
        <v>36288.652000000002</v>
      </c>
      <c r="E94" s="6">
        <v>63874.629000000001</v>
      </c>
      <c r="F94" s="6">
        <f t="shared" si="22"/>
        <v>7.7159107480762848E-4</v>
      </c>
      <c r="G94" s="23"/>
      <c r="H94" s="24"/>
    </row>
    <row r="95" spans="1:26" s="3" customFormat="1">
      <c r="A95" s="3" t="s">
        <v>124</v>
      </c>
      <c r="B95" s="6">
        <v>125</v>
      </c>
      <c r="C95" s="6">
        <v>33</v>
      </c>
      <c r="D95" s="6">
        <v>40232.493000000002</v>
      </c>
      <c r="E95" s="6">
        <v>70708.516000000003</v>
      </c>
      <c r="F95" s="6">
        <f t="shared" si="22"/>
        <v>8.2023254189095361E-4</v>
      </c>
      <c r="G95" s="23"/>
      <c r="H95" s="24"/>
    </row>
    <row r="96" spans="1:26" s="3" customFormat="1">
      <c r="A96" s="3" t="s">
        <v>125</v>
      </c>
      <c r="B96" s="6">
        <v>148</v>
      </c>
      <c r="C96" s="6">
        <v>29</v>
      </c>
      <c r="D96" s="6">
        <v>40270.404000000002</v>
      </c>
      <c r="E96" s="6">
        <v>78631.176999999996</v>
      </c>
      <c r="F96" s="6">
        <f t="shared" si="22"/>
        <v>7.2013183677024938E-4</v>
      </c>
      <c r="G96" s="23"/>
      <c r="H96" s="24"/>
    </row>
    <row r="97" spans="1:8" s="3" customFormat="1">
      <c r="A97" s="3" t="s">
        <v>126</v>
      </c>
      <c r="B97" s="6">
        <v>69</v>
      </c>
      <c r="C97" s="6">
        <v>18</v>
      </c>
      <c r="D97" s="6">
        <v>28993.968000000001</v>
      </c>
      <c r="E97" s="6">
        <v>60278.34</v>
      </c>
      <c r="F97" s="6">
        <f t="shared" si="22"/>
        <v>6.208187854797936E-4</v>
      </c>
      <c r="G97" s="23">
        <f>AVERAGE(F97:F100)</f>
        <v>9.6358706867818631E-4</v>
      </c>
      <c r="H97" s="24" t="s">
        <v>13</v>
      </c>
    </row>
    <row r="98" spans="1:8" s="3" customFormat="1">
      <c r="A98" s="3" t="s">
        <v>127</v>
      </c>
      <c r="B98" s="6">
        <v>120</v>
      </c>
      <c r="C98" s="6">
        <v>29</v>
      </c>
      <c r="D98" s="6">
        <v>32532.314999999999</v>
      </c>
      <c r="E98" s="6">
        <v>72191.645000000004</v>
      </c>
      <c r="F98" s="6">
        <f t="shared" si="22"/>
        <v>8.9142134520706572E-4</v>
      </c>
      <c r="G98" s="23"/>
      <c r="H98" s="24"/>
    </row>
    <row r="99" spans="1:8" s="3" customFormat="1">
      <c r="A99" s="3" t="s">
        <v>128</v>
      </c>
      <c r="B99" s="6">
        <v>116</v>
      </c>
      <c r="C99" s="6">
        <v>32</v>
      </c>
      <c r="D99" s="6">
        <v>35670.25</v>
      </c>
      <c r="E99" s="6">
        <v>67281.850000000006</v>
      </c>
      <c r="F99" s="6">
        <f t="shared" si="22"/>
        <v>8.9710613186058414E-4</v>
      </c>
      <c r="G99" s="23"/>
      <c r="H99" s="24"/>
    </row>
    <row r="100" spans="1:8" s="3" customFormat="1">
      <c r="A100" s="3" t="s">
        <v>129</v>
      </c>
      <c r="B100" s="6">
        <v>87</v>
      </c>
      <c r="C100" s="6">
        <v>34</v>
      </c>
      <c r="D100" s="6">
        <v>23529.379000000001</v>
      </c>
      <c r="E100" s="6">
        <v>63335.273000000001</v>
      </c>
      <c r="F100" s="6">
        <f t="shared" si="22"/>
        <v>1.4450020121653019E-3</v>
      </c>
      <c r="G100" s="23"/>
      <c r="H100" s="24"/>
    </row>
    <row r="101" spans="1:8" s="3" customFormat="1">
      <c r="A101" s="3" t="s">
        <v>130</v>
      </c>
      <c r="B101" s="6">
        <v>108</v>
      </c>
      <c r="C101" s="6">
        <v>27</v>
      </c>
      <c r="D101" s="6">
        <v>34518.159</v>
      </c>
      <c r="E101" s="6">
        <v>69865.967999999993</v>
      </c>
      <c r="F101" s="6">
        <f t="shared" si="22"/>
        <v>7.8219698796798518E-4</v>
      </c>
      <c r="G101" s="23">
        <f>AVERAGE(F101:F104)</f>
        <v>8.4435700020652231E-4</v>
      </c>
      <c r="H101" s="24" t="s">
        <v>13</v>
      </c>
    </row>
    <row r="102" spans="1:8" s="3" customFormat="1">
      <c r="A102" s="3" t="s">
        <v>131</v>
      </c>
      <c r="B102" s="6">
        <v>136</v>
      </c>
      <c r="C102" s="6">
        <v>29</v>
      </c>
      <c r="D102" s="6">
        <v>45371.415999999997</v>
      </c>
      <c r="E102" s="6">
        <v>78756.244999999995</v>
      </c>
      <c r="F102" s="6">
        <f t="shared" si="22"/>
        <v>6.3916894284278016E-4</v>
      </c>
      <c r="G102" s="23"/>
      <c r="H102" s="24"/>
    </row>
    <row r="103" spans="1:8" s="3" customFormat="1">
      <c r="A103" s="3" t="s">
        <v>132</v>
      </c>
      <c r="B103" s="6">
        <v>97</v>
      </c>
      <c r="C103" s="6">
        <v>23</v>
      </c>
      <c r="D103" s="6">
        <v>37864.508000000002</v>
      </c>
      <c r="E103" s="6">
        <v>70368.585000000006</v>
      </c>
      <c r="F103" s="6">
        <f t="shared" si="22"/>
        <v>6.0742899392750586E-4</v>
      </c>
      <c r="G103" s="23"/>
      <c r="H103" s="24"/>
    </row>
    <row r="104" spans="1:8" s="3" customFormat="1">
      <c r="A104" s="3" t="s">
        <v>133</v>
      </c>
      <c r="B104" s="6">
        <v>92</v>
      </c>
      <c r="C104" s="6">
        <v>36</v>
      </c>
      <c r="D104" s="6">
        <v>26693.695</v>
      </c>
      <c r="E104" s="6">
        <v>59892.485999999997</v>
      </c>
      <c r="F104" s="6">
        <f t="shared" si="22"/>
        <v>1.3486330760878178E-3</v>
      </c>
      <c r="G104" s="23"/>
      <c r="H104" s="24"/>
    </row>
    <row r="105" spans="1:8" s="3" customFormat="1">
      <c r="A105" s="9" t="s">
        <v>134</v>
      </c>
      <c r="B105" s="15">
        <v>85</v>
      </c>
      <c r="C105" s="15">
        <v>11</v>
      </c>
      <c r="D105" s="15">
        <v>27020.631000000001</v>
      </c>
      <c r="E105" s="15">
        <v>74997.172999999995</v>
      </c>
      <c r="F105" s="15">
        <f t="shared" ref="F105:F132" si="29">C105/D105</f>
        <v>4.0709634057028494E-4</v>
      </c>
      <c r="G105" s="23">
        <f>AVERAGE(F105:F108)</f>
        <v>5.1973482428352598E-4</v>
      </c>
      <c r="H105" s="25" t="s">
        <v>12</v>
      </c>
    </row>
    <row r="106" spans="1:8" s="3" customFormat="1">
      <c r="A106" s="9" t="s">
        <v>135</v>
      </c>
      <c r="B106" s="15">
        <v>61</v>
      </c>
      <c r="C106" s="15">
        <v>9</v>
      </c>
      <c r="D106" s="15">
        <v>27771.624</v>
      </c>
      <c r="E106" s="15">
        <v>63577.006000000001</v>
      </c>
      <c r="F106" s="15">
        <f t="shared" si="29"/>
        <v>3.2407179356886009E-4</v>
      </c>
      <c r="G106" s="23"/>
      <c r="H106" s="25"/>
    </row>
    <row r="107" spans="1:8" s="3" customFormat="1">
      <c r="A107" s="9" t="s">
        <v>136</v>
      </c>
      <c r="B107" s="15">
        <v>68</v>
      </c>
      <c r="C107" s="15">
        <v>15</v>
      </c>
      <c r="D107" s="15">
        <v>30742.475999999999</v>
      </c>
      <c r="E107" s="15">
        <v>63815.612000000001</v>
      </c>
      <c r="F107" s="15">
        <f t="shared" si="29"/>
        <v>4.8792426478595937E-4</v>
      </c>
      <c r="G107" s="23"/>
      <c r="H107" s="25"/>
    </row>
    <row r="108" spans="1:8" s="3" customFormat="1">
      <c r="A108" s="9" t="s">
        <v>137</v>
      </c>
      <c r="B108" s="15">
        <v>76</v>
      </c>
      <c r="C108" s="15">
        <v>27</v>
      </c>
      <c r="D108" s="15">
        <v>31400.938999999998</v>
      </c>
      <c r="E108" s="15">
        <v>74922.425000000003</v>
      </c>
      <c r="F108" s="15">
        <f t="shared" si="29"/>
        <v>8.5984689820899941E-4</v>
      </c>
      <c r="G108" s="23"/>
      <c r="H108" s="25"/>
    </row>
    <row r="109" spans="1:8" s="3" customFormat="1">
      <c r="A109" s="3" t="s">
        <v>138</v>
      </c>
      <c r="B109" s="6">
        <v>58</v>
      </c>
      <c r="C109" s="6">
        <v>6</v>
      </c>
      <c r="D109" s="6">
        <v>22339.083999999999</v>
      </c>
      <c r="E109" s="6">
        <v>46004.474999999999</v>
      </c>
      <c r="F109" s="6">
        <f t="shared" si="29"/>
        <v>2.6858755712633517E-4</v>
      </c>
      <c r="G109" s="23">
        <f>AVERAGE(F109:F112)</f>
        <v>2.7709595900469276E-4</v>
      </c>
      <c r="H109" s="24" t="s">
        <v>12</v>
      </c>
    </row>
    <row r="110" spans="1:8" s="3" customFormat="1">
      <c r="A110" s="3" t="s">
        <v>139</v>
      </c>
      <c r="B110" s="6">
        <v>68</v>
      </c>
      <c r="C110" s="6">
        <v>8</v>
      </c>
      <c r="D110" s="6">
        <v>20622.723000000002</v>
      </c>
      <c r="E110" s="6">
        <v>50861.311999999998</v>
      </c>
      <c r="F110" s="6">
        <f t="shared" si="29"/>
        <v>3.8792161442502036E-4</v>
      </c>
      <c r="G110" s="23"/>
      <c r="H110" s="24"/>
    </row>
    <row r="111" spans="1:8" s="3" customFormat="1">
      <c r="A111" s="3" t="s">
        <v>140</v>
      </c>
      <c r="B111" s="6">
        <v>68</v>
      </c>
      <c r="C111" s="6">
        <v>4</v>
      </c>
      <c r="D111" s="6">
        <v>28810.177</v>
      </c>
      <c r="E111" s="6">
        <v>63486.82</v>
      </c>
      <c r="F111" s="6">
        <f t="shared" si="29"/>
        <v>1.3883982732907195E-4</v>
      </c>
      <c r="G111" s="23"/>
      <c r="H111" s="24"/>
    </row>
    <row r="112" spans="1:8" s="3" customFormat="1">
      <c r="A112" s="3" t="s">
        <v>141</v>
      </c>
      <c r="B112" s="6">
        <v>57</v>
      </c>
      <c r="C112" s="6">
        <v>8</v>
      </c>
      <c r="D112" s="6">
        <v>25556.260999999999</v>
      </c>
      <c r="E112" s="6">
        <v>57160.338000000003</v>
      </c>
      <c r="F112" s="6">
        <f t="shared" si="29"/>
        <v>3.1303483713834352E-4</v>
      </c>
      <c r="G112" s="23"/>
      <c r="H112" s="24"/>
    </row>
    <row r="113" spans="1:8" s="3" customFormat="1">
      <c r="A113" s="3" t="s">
        <v>142</v>
      </c>
      <c r="B113" s="6">
        <v>111</v>
      </c>
      <c r="C113" s="6">
        <v>24</v>
      </c>
      <c r="D113" s="6">
        <v>33965.807999999997</v>
      </c>
      <c r="E113" s="6">
        <v>70481.634999999995</v>
      </c>
      <c r="F113" s="6">
        <f t="shared" si="29"/>
        <v>7.065929360490998E-4</v>
      </c>
      <c r="G113" s="23">
        <f>AVERAGE(F113:F116)</f>
        <v>7.3452313851108265E-4</v>
      </c>
      <c r="H113" s="24" t="s">
        <v>13</v>
      </c>
    </row>
    <row r="114" spans="1:8" s="3" customFormat="1">
      <c r="A114" s="3" t="s">
        <v>143</v>
      </c>
      <c r="B114" s="6">
        <v>75</v>
      </c>
      <c r="C114" s="6">
        <v>22</v>
      </c>
      <c r="D114" s="6">
        <v>25492.065999999999</v>
      </c>
      <c r="E114" s="6">
        <v>65792.857999999993</v>
      </c>
      <c r="F114" s="6">
        <f t="shared" si="29"/>
        <v>8.6301361372593339E-4</v>
      </c>
      <c r="G114" s="23"/>
      <c r="H114" s="24"/>
    </row>
    <row r="115" spans="1:8" s="3" customFormat="1">
      <c r="A115" s="3" t="s">
        <v>144</v>
      </c>
      <c r="B115" s="6">
        <v>81</v>
      </c>
      <c r="C115" s="6">
        <v>18</v>
      </c>
      <c r="D115" s="6">
        <v>24659.094000000001</v>
      </c>
      <c r="E115" s="6">
        <v>49770.68</v>
      </c>
      <c r="F115" s="6">
        <f t="shared" si="29"/>
        <v>7.2995382555417481E-4</v>
      </c>
      <c r="G115" s="23"/>
      <c r="H115" s="24"/>
    </row>
    <row r="116" spans="1:8" s="3" customFormat="1">
      <c r="A116" s="3" t="s">
        <v>145</v>
      </c>
      <c r="B116" s="6">
        <v>61</v>
      </c>
      <c r="C116" s="6">
        <v>14</v>
      </c>
      <c r="D116" s="6">
        <v>21925.285</v>
      </c>
      <c r="E116" s="6">
        <v>60996.21</v>
      </c>
      <c r="F116" s="6">
        <f t="shared" si="29"/>
        <v>6.385321787151227E-4</v>
      </c>
      <c r="G116" s="23"/>
      <c r="H116" s="24"/>
    </row>
    <row r="117" spans="1:8" s="3" customFormat="1">
      <c r="A117" s="3" t="s">
        <v>146</v>
      </c>
      <c r="B117" s="6">
        <v>114</v>
      </c>
      <c r="C117" s="6">
        <v>34</v>
      </c>
      <c r="D117" s="6">
        <v>40751.915999999997</v>
      </c>
      <c r="E117" s="6">
        <v>70751.995999999999</v>
      </c>
      <c r="F117" s="6">
        <f t="shared" si="29"/>
        <v>8.3431659998513936E-4</v>
      </c>
      <c r="G117" s="23">
        <f>AVERAGE(F117:F120)</f>
        <v>8.3862305150758469E-4</v>
      </c>
      <c r="H117" s="24" t="s">
        <v>13</v>
      </c>
    </row>
    <row r="118" spans="1:8" s="3" customFormat="1">
      <c r="A118" s="3" t="s">
        <v>147</v>
      </c>
      <c r="B118" s="6">
        <v>89</v>
      </c>
      <c r="C118" s="6">
        <v>31</v>
      </c>
      <c r="D118" s="6">
        <v>30160.324000000001</v>
      </c>
      <c r="E118" s="6">
        <v>60515.186999999998</v>
      </c>
      <c r="F118" s="6">
        <f t="shared" si="29"/>
        <v>1.0278404170989675E-3</v>
      </c>
      <c r="G118" s="23"/>
      <c r="H118" s="24"/>
    </row>
    <row r="119" spans="1:8" s="3" customFormat="1">
      <c r="A119" s="3" t="s">
        <v>148</v>
      </c>
      <c r="B119" s="6">
        <v>105</v>
      </c>
      <c r="C119" s="6">
        <v>28</v>
      </c>
      <c r="D119" s="6">
        <v>33111.633999999998</v>
      </c>
      <c r="E119" s="6">
        <v>70130.663</v>
      </c>
      <c r="F119" s="6">
        <f t="shared" si="29"/>
        <v>8.4562422984018248E-4</v>
      </c>
      <c r="G119" s="23"/>
      <c r="H119" s="24"/>
    </row>
    <row r="120" spans="1:8" s="3" customFormat="1">
      <c r="A120" s="3" t="s">
        <v>149</v>
      </c>
      <c r="B120" s="6">
        <v>95</v>
      </c>
      <c r="C120" s="6">
        <v>19</v>
      </c>
      <c r="D120" s="6">
        <v>29379.431</v>
      </c>
      <c r="E120" s="6">
        <v>66571.600999999995</v>
      </c>
      <c r="F120" s="6">
        <f t="shared" si="29"/>
        <v>6.4671095910604935E-4</v>
      </c>
      <c r="G120" s="23"/>
      <c r="H120" s="24"/>
    </row>
    <row r="121" spans="1:8" s="3" customFormat="1">
      <c r="A121" s="3" t="s">
        <v>150</v>
      </c>
      <c r="B121" s="6">
        <v>81</v>
      </c>
      <c r="C121" s="6">
        <v>25</v>
      </c>
      <c r="D121" s="6">
        <v>24362.937000000002</v>
      </c>
      <c r="E121" s="6">
        <v>52809.928</v>
      </c>
      <c r="F121" s="6">
        <f t="shared" si="29"/>
        <v>1.0261488588178018E-3</v>
      </c>
      <c r="G121" s="23">
        <f>AVERAGE(F121:F124)</f>
        <v>8.4807219421027986E-4</v>
      </c>
      <c r="H121" s="24" t="s">
        <v>13</v>
      </c>
    </row>
    <row r="122" spans="1:8" s="3" customFormat="1">
      <c r="A122" s="3" t="s">
        <v>151</v>
      </c>
      <c r="B122" s="6">
        <v>107</v>
      </c>
      <c r="C122" s="6">
        <v>32</v>
      </c>
      <c r="D122" s="6">
        <v>30621.61</v>
      </c>
      <c r="E122" s="6">
        <v>72942.149999999994</v>
      </c>
      <c r="F122" s="6">
        <f t="shared" si="29"/>
        <v>1.0450136357951134E-3</v>
      </c>
      <c r="G122" s="23"/>
      <c r="H122" s="24"/>
    </row>
    <row r="123" spans="1:8" s="3" customFormat="1">
      <c r="A123" s="3" t="s">
        <v>152</v>
      </c>
      <c r="B123" s="6">
        <v>113</v>
      </c>
      <c r="C123" s="6">
        <v>21</v>
      </c>
      <c r="D123" s="6">
        <v>39135.413</v>
      </c>
      <c r="E123" s="6">
        <v>71431.270999999993</v>
      </c>
      <c r="F123" s="6">
        <f t="shared" si="29"/>
        <v>5.3659840002199546E-4</v>
      </c>
      <c r="G123" s="23"/>
      <c r="H123" s="24"/>
    </row>
    <row r="124" spans="1:8" s="3" customFormat="1">
      <c r="A124" s="3" t="s">
        <v>153</v>
      </c>
      <c r="B124" s="6">
        <v>89</v>
      </c>
      <c r="C124" s="6">
        <v>23</v>
      </c>
      <c r="D124" s="6">
        <v>29316.994999999999</v>
      </c>
      <c r="E124" s="6">
        <v>60526.326000000001</v>
      </c>
      <c r="F124" s="6">
        <f t="shared" si="29"/>
        <v>7.845278822062084E-4</v>
      </c>
      <c r="G124" s="23"/>
      <c r="H124" s="24"/>
    </row>
    <row r="125" spans="1:8" s="3" customFormat="1">
      <c r="A125" s="3" t="s">
        <v>154</v>
      </c>
      <c r="B125" s="6">
        <v>86</v>
      </c>
      <c r="C125" s="6">
        <v>23</v>
      </c>
      <c r="D125" s="6">
        <v>28294.368999999999</v>
      </c>
      <c r="E125" s="6">
        <v>71959.39</v>
      </c>
      <c r="F125" s="6">
        <f t="shared" si="29"/>
        <v>8.128825915856261E-4</v>
      </c>
      <c r="G125" s="23">
        <f t="shared" ref="G125" si="30">AVERAGE(F125:F128)</f>
        <v>6.7311064958915795E-4</v>
      </c>
      <c r="H125" s="24" t="s">
        <v>13</v>
      </c>
    </row>
    <row r="126" spans="1:8" s="3" customFormat="1">
      <c r="A126" s="3" t="s">
        <v>155</v>
      </c>
      <c r="B126" s="6">
        <v>86</v>
      </c>
      <c r="C126" s="6">
        <v>19</v>
      </c>
      <c r="D126" s="6">
        <v>28963.483</v>
      </c>
      <c r="E126" s="6">
        <v>73896.085999999996</v>
      </c>
      <c r="F126" s="6">
        <f t="shared" si="29"/>
        <v>6.5599845156744444E-4</v>
      </c>
      <c r="G126" s="23"/>
      <c r="H126" s="24"/>
    </row>
    <row r="127" spans="1:8" s="3" customFormat="1">
      <c r="A127" s="3" t="s">
        <v>156</v>
      </c>
      <c r="B127" s="6">
        <v>100</v>
      </c>
      <c r="C127" s="6">
        <v>23</v>
      </c>
      <c r="D127" s="6">
        <v>29686.434000000001</v>
      </c>
      <c r="E127" s="6">
        <v>74784.069000000003</v>
      </c>
      <c r="F127" s="6">
        <f t="shared" si="29"/>
        <v>7.7476466186541637E-4</v>
      </c>
      <c r="G127" s="23"/>
      <c r="H127" s="24"/>
    </row>
    <row r="128" spans="1:8" s="3" customFormat="1">
      <c r="A128" s="3" t="s">
        <v>157</v>
      </c>
      <c r="B128" s="6">
        <v>79</v>
      </c>
      <c r="C128" s="6">
        <v>12</v>
      </c>
      <c r="D128" s="6">
        <v>26738.152999999998</v>
      </c>
      <c r="E128" s="6">
        <v>72412.273000000001</v>
      </c>
      <c r="F128" s="6">
        <f t="shared" si="29"/>
        <v>4.4879689333814494E-4</v>
      </c>
      <c r="G128" s="23"/>
      <c r="H128" s="24"/>
    </row>
    <row r="129" spans="1:8" s="3" customFormat="1">
      <c r="A129" s="3" t="s">
        <v>158</v>
      </c>
      <c r="B129" s="6">
        <v>65</v>
      </c>
      <c r="C129" s="6">
        <v>5</v>
      </c>
      <c r="D129" s="6">
        <v>26862.243999999999</v>
      </c>
      <c r="E129" s="6">
        <v>70490.038</v>
      </c>
      <c r="F129" s="6">
        <f t="shared" si="29"/>
        <v>1.8613485902369139E-4</v>
      </c>
      <c r="G129" s="23">
        <f t="shared" ref="G129" si="31">AVERAGE(F129:F132)</f>
        <v>2.2779436193214243E-4</v>
      </c>
      <c r="H129" s="24" t="s">
        <v>12</v>
      </c>
    </row>
    <row r="130" spans="1:8" s="3" customFormat="1">
      <c r="A130" s="3" t="s">
        <v>159</v>
      </c>
      <c r="B130" s="6">
        <v>79</v>
      </c>
      <c r="C130" s="6">
        <v>13</v>
      </c>
      <c r="D130" s="6">
        <v>29123.042000000001</v>
      </c>
      <c r="E130" s="6">
        <v>75349.805999999997</v>
      </c>
      <c r="F130" s="6">
        <f t="shared" si="29"/>
        <v>4.4638194045800572E-4</v>
      </c>
      <c r="G130" s="23"/>
      <c r="H130" s="24"/>
    </row>
    <row r="131" spans="1:8" s="3" customFormat="1">
      <c r="A131" s="3" t="s">
        <v>160</v>
      </c>
      <c r="B131" s="6">
        <v>61</v>
      </c>
      <c r="C131" s="6">
        <v>0</v>
      </c>
      <c r="D131" s="6">
        <v>29372.201000000001</v>
      </c>
      <c r="E131" s="6">
        <v>74011.774000000005</v>
      </c>
      <c r="F131" s="6">
        <f t="shared" si="29"/>
        <v>0</v>
      </c>
      <c r="G131" s="23"/>
      <c r="H131" s="24"/>
    </row>
    <row r="132" spans="1:8" s="3" customFormat="1">
      <c r="A132" s="3" t="s">
        <v>161</v>
      </c>
      <c r="B132" s="6">
        <v>53</v>
      </c>
      <c r="C132" s="6">
        <v>8</v>
      </c>
      <c r="D132" s="6">
        <v>28708.754000000001</v>
      </c>
      <c r="E132" s="6">
        <v>69233.006999999998</v>
      </c>
      <c r="F132" s="6">
        <f t="shared" si="29"/>
        <v>2.786606482468727E-4</v>
      </c>
      <c r="G132" s="23"/>
      <c r="H132" s="24"/>
    </row>
  </sheetData>
  <mergeCells count="11">
    <mergeCell ref="B71:E71"/>
    <mergeCell ref="T24:W24"/>
    <mergeCell ref="X24:Z24"/>
    <mergeCell ref="F71:H71"/>
    <mergeCell ref="B2:G2"/>
    <mergeCell ref="J2:O2"/>
    <mergeCell ref="J17:K17"/>
    <mergeCell ref="L17:M17"/>
    <mergeCell ref="N17:O17"/>
    <mergeCell ref="F25:H25"/>
    <mergeCell ref="B25:E25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workbookViewId="0">
      <selection activeCell="A2" sqref="A2"/>
    </sheetView>
  </sheetViews>
  <sheetFormatPr baseColWidth="10" defaultRowHeight="15" x14ac:dyDescent="0"/>
  <cols>
    <col min="2" max="2" width="12.1640625" bestFit="1" customWidth="1"/>
    <col min="4" max="4" width="11.1640625" bestFit="1" customWidth="1"/>
    <col min="6" max="6" width="12.1640625" bestFit="1" customWidth="1"/>
  </cols>
  <sheetData>
    <row r="1" spans="1:15">
      <c r="A1" s="79" t="s">
        <v>462</v>
      </c>
    </row>
    <row r="2" spans="1:15">
      <c r="B2" s="75" t="s">
        <v>199</v>
      </c>
      <c r="C2" s="75"/>
      <c r="D2" s="75"/>
      <c r="E2" s="75"/>
      <c r="F2" s="75"/>
      <c r="G2" s="75"/>
      <c r="J2" s="75" t="s">
        <v>200</v>
      </c>
      <c r="K2" s="75"/>
      <c r="L2" s="75"/>
      <c r="M2" s="75"/>
      <c r="N2" s="75"/>
      <c r="O2" s="75"/>
    </row>
    <row r="3" spans="1:15">
      <c r="B3" s="1" t="s">
        <v>4</v>
      </c>
      <c r="C3" s="1" t="s">
        <v>0</v>
      </c>
      <c r="D3" s="1" t="s">
        <v>5</v>
      </c>
      <c r="E3" s="1" t="s">
        <v>1</v>
      </c>
      <c r="F3" s="1" t="s">
        <v>10</v>
      </c>
      <c r="G3" s="1" t="s">
        <v>2</v>
      </c>
      <c r="J3" s="1" t="s">
        <v>4</v>
      </c>
      <c r="K3" s="1" t="s">
        <v>0</v>
      </c>
      <c r="L3" s="1" t="s">
        <v>5</v>
      </c>
      <c r="M3" s="1" t="s">
        <v>1</v>
      </c>
      <c r="N3" s="1" t="s">
        <v>10</v>
      </c>
      <c r="O3" s="1" t="s">
        <v>2</v>
      </c>
    </row>
    <row r="4" spans="1:15">
      <c r="B4">
        <v>1.4761242918382276E-5</v>
      </c>
      <c r="C4">
        <v>3.6171277522922657E-6</v>
      </c>
      <c r="D4">
        <v>1.034925187552276E-5</v>
      </c>
      <c r="E4">
        <v>1.0444472174402017E-5</v>
      </c>
      <c r="F4">
        <v>1.4603577639302539E-5</v>
      </c>
      <c r="G4">
        <v>5.0573927271279304E-6</v>
      </c>
      <c r="J4">
        <f t="shared" ref="J4:K10" si="0">B4*100/$B$17</f>
        <v>146.35939158255829</v>
      </c>
      <c r="K4">
        <f t="shared" si="0"/>
        <v>35.864230405870252</v>
      </c>
      <c r="L4">
        <f t="shared" ref="L4:M7" si="1">D4*100/$D$17</f>
        <v>98.162259247401281</v>
      </c>
      <c r="M4">
        <f t="shared" si="1"/>
        <v>99.065420149911319</v>
      </c>
      <c r="N4">
        <f t="shared" ref="N4:O7" si="2">F4*100/$F$17</f>
        <v>156.33669791555042</v>
      </c>
      <c r="O4">
        <f t="shared" si="2"/>
        <v>54.141258981183626</v>
      </c>
    </row>
    <row r="5" spans="1:15">
      <c r="B5">
        <v>1.0843376494529908E-5</v>
      </c>
      <c r="C5">
        <v>4.9259581558232964E-6</v>
      </c>
      <c r="D5">
        <v>9.2107636582185718E-6</v>
      </c>
      <c r="E5">
        <v>7.1763035594776996E-6</v>
      </c>
      <c r="F5">
        <v>8.2394027635094812E-6</v>
      </c>
      <c r="G5">
        <v>6.3568663088978001E-6</v>
      </c>
      <c r="J5">
        <f t="shared" si="0"/>
        <v>107.51330326416291</v>
      </c>
      <c r="K5">
        <f t="shared" si="0"/>
        <v>48.841431757052227</v>
      </c>
      <c r="L5">
        <f t="shared" si="1"/>
        <v>87.363741936073382</v>
      </c>
      <c r="M5">
        <f t="shared" si="1"/>
        <v>68.066965507873093</v>
      </c>
      <c r="N5">
        <f t="shared" si="2"/>
        <v>88.20585288474922</v>
      </c>
      <c r="O5">
        <f t="shared" si="2"/>
        <v>68.05260412003804</v>
      </c>
    </row>
    <row r="6" spans="1:15">
      <c r="B6">
        <v>3.5854398311958761E-6</v>
      </c>
      <c r="C6">
        <v>3.8600334351850121E-6</v>
      </c>
      <c r="D6">
        <v>9.814884634390133E-6</v>
      </c>
      <c r="E6">
        <v>5.4686764608277735E-6</v>
      </c>
      <c r="F6">
        <v>6.2828475836963955E-6</v>
      </c>
      <c r="G6">
        <v>8.0464532730864001E-6</v>
      </c>
      <c r="J6">
        <f t="shared" si="0"/>
        <v>35.550041087407905</v>
      </c>
      <c r="K6">
        <f t="shared" si="0"/>
        <v>38.272667700527577</v>
      </c>
      <c r="L6">
        <f t="shared" si="1"/>
        <v>93.09380634971491</v>
      </c>
      <c r="M6">
        <f t="shared" si="1"/>
        <v>51.870187617867906</v>
      </c>
      <c r="N6">
        <f t="shared" si="2"/>
        <v>67.260206300289894</v>
      </c>
      <c r="O6">
        <f t="shared" si="2"/>
        <v>86.140257251796285</v>
      </c>
    </row>
    <row r="7" spans="1:15">
      <c r="B7">
        <v>9.2159903552080459E-6</v>
      </c>
      <c r="C7">
        <v>3.3458867976093257E-6</v>
      </c>
      <c r="D7">
        <v>1.2797119729818231E-5</v>
      </c>
      <c r="E7">
        <v>4.5054752822158191E-6</v>
      </c>
      <c r="F7">
        <v>1.1016350677792718E-5</v>
      </c>
      <c r="G7">
        <v>1.5047227887764758E-6</v>
      </c>
      <c r="J7">
        <f t="shared" si="0"/>
        <v>91.377585795248081</v>
      </c>
      <c r="K7">
        <f t="shared" si="0"/>
        <v>33.174845689476868</v>
      </c>
      <c r="L7">
        <f t="shared" si="1"/>
        <v>121.38019246681041</v>
      </c>
      <c r="M7">
        <f t="shared" si="1"/>
        <v>42.734261181877748</v>
      </c>
      <c r="N7">
        <f t="shared" si="2"/>
        <v>117.93410701023971</v>
      </c>
      <c r="O7">
        <f t="shared" si="2"/>
        <v>16.108613785329087</v>
      </c>
    </row>
    <row r="8" spans="1:15">
      <c r="B8">
        <v>7.8949740644686029E-6</v>
      </c>
      <c r="C8">
        <v>1.2523913460039959E-5</v>
      </c>
      <c r="F8">
        <v>6.5633544383331057E-6</v>
      </c>
      <c r="J8">
        <f t="shared" si="0"/>
        <v>78.279559995367705</v>
      </c>
      <c r="K8">
        <f t="shared" si="0"/>
        <v>124.17601718087187</v>
      </c>
      <c r="N8">
        <f>F8*100/$F$17</f>
        <v>70.263135889170755</v>
      </c>
    </row>
    <row r="9" spans="1:15">
      <c r="B9">
        <v>1.2481710828070953E-5</v>
      </c>
      <c r="C9">
        <v>1.0456364813096093E-5</v>
      </c>
      <c r="J9">
        <f t="shared" si="0"/>
        <v>123.75757331592644</v>
      </c>
      <c r="K9">
        <f t="shared" si="0"/>
        <v>103.67603870973583</v>
      </c>
    </row>
    <row r="10" spans="1:15">
      <c r="B10">
        <v>1.1816561741478549E-5</v>
      </c>
      <c r="C10">
        <v>8.5802314967050359E-6</v>
      </c>
      <c r="J10">
        <f t="shared" si="0"/>
        <v>117.16254495932868</v>
      </c>
      <c r="K10">
        <f t="shared" si="0"/>
        <v>85.073964871304938</v>
      </c>
    </row>
    <row r="14" spans="1:15">
      <c r="A14" t="s">
        <v>17</v>
      </c>
      <c r="B14">
        <f>COUNT(B3:B10)</f>
        <v>7</v>
      </c>
      <c r="C14">
        <f>COUNT(C3:C10)</f>
        <v>7</v>
      </c>
      <c r="D14">
        <f>COUNT(D3:D13)</f>
        <v>4</v>
      </c>
      <c r="E14">
        <f>COUNT(E3:E13)</f>
        <v>4</v>
      </c>
      <c r="F14">
        <f>COUNT(F3:F13)</f>
        <v>5</v>
      </c>
      <c r="G14">
        <f>COUNT(G3:G13)</f>
        <v>4</v>
      </c>
      <c r="I14" t="s">
        <v>6</v>
      </c>
      <c r="J14">
        <f>AVERAGE(J4:J10)</f>
        <v>100</v>
      </c>
      <c r="K14">
        <f t="shared" ref="K14:O14" si="3">AVERAGE(K4:K10)</f>
        <v>67.011313759262791</v>
      </c>
      <c r="L14">
        <f t="shared" si="3"/>
        <v>99.999999999999986</v>
      </c>
      <c r="M14">
        <f t="shared" si="3"/>
        <v>65.434208614382527</v>
      </c>
      <c r="N14">
        <f t="shared" si="3"/>
        <v>100</v>
      </c>
      <c r="O14">
        <f t="shared" si="3"/>
        <v>56.110683534586762</v>
      </c>
    </row>
    <row r="15" spans="1:15">
      <c r="I15" t="s">
        <v>7</v>
      </c>
      <c r="J15">
        <f>STDEV(J4:J10)</f>
        <v>35.973459887660709</v>
      </c>
      <c r="K15">
        <f t="shared" ref="K15:O15" si="4">STDEV(K4:K10)</f>
        <v>36.989788005822305</v>
      </c>
      <c r="L15">
        <f t="shared" si="4"/>
        <v>14.920460779133865</v>
      </c>
      <c r="M15">
        <f t="shared" si="4"/>
        <v>24.747121564874767</v>
      </c>
      <c r="N15">
        <f t="shared" si="4"/>
        <v>37.385601543590248</v>
      </c>
      <c r="O15">
        <f t="shared" si="4"/>
        <v>29.712113030449199</v>
      </c>
    </row>
    <row r="16" spans="1:15">
      <c r="G16" s="3"/>
      <c r="I16" t="s">
        <v>8</v>
      </c>
      <c r="K16">
        <f>J14-K14</f>
        <v>32.988686240737209</v>
      </c>
      <c r="M16">
        <f>L14-M14</f>
        <v>34.565791385617459</v>
      </c>
      <c r="O16" s="7">
        <v>32.98868624</v>
      </c>
    </row>
    <row r="17" spans="1:18">
      <c r="A17" t="s">
        <v>3</v>
      </c>
      <c r="B17">
        <f>AVERAGE(B3:B10)</f>
        <v>1.0085613747619173E-5</v>
      </c>
      <c r="D17">
        <f>AVERAGE(D3:D13)</f>
        <v>1.0543004974487424E-5</v>
      </c>
      <c r="F17">
        <f>AVERAGE(F3:F13)</f>
        <v>9.3411066205268478E-6</v>
      </c>
      <c r="I17" t="s">
        <v>9</v>
      </c>
      <c r="J17" s="75" t="s">
        <v>201</v>
      </c>
      <c r="K17" s="75"/>
      <c r="L17" s="75" t="s">
        <v>202</v>
      </c>
      <c r="M17" s="75"/>
      <c r="N17" s="75" t="s">
        <v>203</v>
      </c>
      <c r="O17" s="75"/>
    </row>
    <row r="30" spans="1:18">
      <c r="A30" s="8" t="s">
        <v>14</v>
      </c>
      <c r="B30" s="4" t="s">
        <v>162</v>
      </c>
      <c r="C30" s="4" t="s">
        <v>163</v>
      </c>
      <c r="D30" s="1" t="s">
        <v>164</v>
      </c>
      <c r="E30" t="s">
        <v>11</v>
      </c>
      <c r="H30" s="8" t="s">
        <v>15</v>
      </c>
      <c r="I30" s="4" t="s">
        <v>163</v>
      </c>
      <c r="J30" t="s">
        <v>179</v>
      </c>
      <c r="K30" s="1" t="s">
        <v>180</v>
      </c>
      <c r="L30" t="s">
        <v>11</v>
      </c>
      <c r="N30" s="8" t="s">
        <v>16</v>
      </c>
      <c r="O30" s="4" t="s">
        <v>163</v>
      </c>
      <c r="P30" t="s">
        <v>189</v>
      </c>
      <c r="Q30" s="1" t="s">
        <v>164</v>
      </c>
      <c r="R30" t="s">
        <v>11</v>
      </c>
    </row>
    <row r="31" spans="1:18">
      <c r="A31" t="s">
        <v>165</v>
      </c>
      <c r="B31">
        <v>3048523.7760000001</v>
      </c>
      <c r="C31" s="7">
        <v>45</v>
      </c>
      <c r="D31">
        <f>C31/B31</f>
        <v>1.4761242918382276E-5</v>
      </c>
      <c r="E31" s="7" t="s">
        <v>13</v>
      </c>
      <c r="H31" t="s">
        <v>181</v>
      </c>
      <c r="I31">
        <v>27</v>
      </c>
      <c r="J31">
        <v>2608884.2289999998</v>
      </c>
      <c r="K31">
        <f>I31/J31</f>
        <v>1.034925187552276E-5</v>
      </c>
      <c r="L31" t="s">
        <v>13</v>
      </c>
      <c r="N31" t="s">
        <v>190</v>
      </c>
      <c r="O31">
        <v>11</v>
      </c>
      <c r="P31">
        <v>2175033.7760000001</v>
      </c>
      <c r="Q31">
        <f>O31/P31</f>
        <v>5.0573927271279304E-6</v>
      </c>
      <c r="R31" t="s">
        <v>12</v>
      </c>
    </row>
    <row r="32" spans="1:18">
      <c r="A32" t="s">
        <v>166</v>
      </c>
      <c r="B32">
        <v>2764624.4989999998</v>
      </c>
      <c r="C32" s="7">
        <v>10</v>
      </c>
      <c r="D32">
        <f t="shared" ref="D32:D46" si="5">C32/B32</f>
        <v>3.6171277522922657E-6</v>
      </c>
      <c r="E32" s="7" t="s">
        <v>12</v>
      </c>
      <c r="H32" t="s">
        <v>182</v>
      </c>
      <c r="I32">
        <v>22</v>
      </c>
      <c r="J32">
        <v>2388509.88</v>
      </c>
      <c r="K32">
        <f t="shared" ref="K32:K38" si="6">I32/J32</f>
        <v>9.2107636582185718E-6</v>
      </c>
      <c r="L32" t="s">
        <v>13</v>
      </c>
      <c r="N32" t="s">
        <v>191</v>
      </c>
      <c r="O32">
        <v>41</v>
      </c>
      <c r="P32">
        <v>2807531.21</v>
      </c>
      <c r="Q32">
        <f t="shared" ref="Q32:Q39" si="7">O32/P32</f>
        <v>1.4603577639302539E-5</v>
      </c>
      <c r="R32" t="s">
        <v>13</v>
      </c>
    </row>
    <row r="33" spans="1:18">
      <c r="A33" t="s">
        <v>167</v>
      </c>
      <c r="B33">
        <v>3412221.2779999999</v>
      </c>
      <c r="C33" s="7">
        <v>37</v>
      </c>
      <c r="D33">
        <f t="shared" si="5"/>
        <v>1.0843376494529908E-5</v>
      </c>
      <c r="E33" s="7" t="s">
        <v>13</v>
      </c>
      <c r="H33" t="s">
        <v>183</v>
      </c>
      <c r="I33">
        <v>20</v>
      </c>
      <c r="J33">
        <v>1914888.5330000001</v>
      </c>
      <c r="K33">
        <f t="shared" si="6"/>
        <v>1.0444472174402017E-5</v>
      </c>
      <c r="L33" t="s">
        <v>12</v>
      </c>
      <c r="N33" t="s">
        <v>192</v>
      </c>
      <c r="O33">
        <v>11</v>
      </c>
      <c r="P33">
        <v>1730412.355</v>
      </c>
      <c r="Q33">
        <f t="shared" si="7"/>
        <v>6.3568663088978001E-6</v>
      </c>
      <c r="R33" t="s">
        <v>12</v>
      </c>
    </row>
    <row r="34" spans="1:18">
      <c r="H34" t="s">
        <v>184</v>
      </c>
      <c r="I34">
        <v>27</v>
      </c>
      <c r="J34">
        <v>2750923.827</v>
      </c>
      <c r="K34">
        <f t="shared" si="6"/>
        <v>9.814884634390133E-6</v>
      </c>
      <c r="L34" t="s">
        <v>13</v>
      </c>
      <c r="N34" t="s">
        <v>193</v>
      </c>
      <c r="O34">
        <v>27</v>
      </c>
      <c r="P34">
        <v>3276936.5419999999</v>
      </c>
      <c r="Q34">
        <f t="shared" si="7"/>
        <v>8.2394027635094812E-6</v>
      </c>
      <c r="R34" t="s">
        <v>13</v>
      </c>
    </row>
    <row r="35" spans="1:18">
      <c r="A35" t="s">
        <v>168</v>
      </c>
      <c r="B35">
        <v>3067963.909</v>
      </c>
      <c r="C35" s="7">
        <v>11</v>
      </c>
      <c r="D35">
        <f t="shared" si="5"/>
        <v>3.5854398311958761E-6</v>
      </c>
      <c r="E35" s="7" t="s">
        <v>13</v>
      </c>
      <c r="H35" t="s">
        <v>185</v>
      </c>
      <c r="I35">
        <v>26</v>
      </c>
      <c r="J35">
        <v>2031707.1769999999</v>
      </c>
      <c r="K35">
        <f t="shared" si="6"/>
        <v>1.2797119729818231E-5</v>
      </c>
      <c r="L35" t="s">
        <v>13</v>
      </c>
      <c r="N35" t="s">
        <v>194</v>
      </c>
      <c r="O35">
        <v>16</v>
      </c>
      <c r="P35">
        <v>2546615.9709999999</v>
      </c>
      <c r="Q35">
        <f t="shared" si="7"/>
        <v>6.2828475836963955E-6</v>
      </c>
      <c r="R35" t="s">
        <v>13</v>
      </c>
    </row>
    <row r="36" spans="1:18">
      <c r="A36" t="s">
        <v>169</v>
      </c>
      <c r="B36">
        <v>2233068.0959999999</v>
      </c>
      <c r="C36" s="7">
        <v>11</v>
      </c>
      <c r="D36">
        <f t="shared" si="5"/>
        <v>4.9259581558232964E-6</v>
      </c>
      <c r="E36" s="7" t="s">
        <v>12</v>
      </c>
      <c r="H36" t="s">
        <v>186</v>
      </c>
      <c r="I36">
        <v>13</v>
      </c>
      <c r="J36">
        <v>1811517.5719999999</v>
      </c>
      <c r="K36">
        <f t="shared" si="6"/>
        <v>7.1763035594776996E-6</v>
      </c>
      <c r="L36" t="s">
        <v>12</v>
      </c>
      <c r="N36" t="s">
        <v>195</v>
      </c>
      <c r="O36">
        <v>16</v>
      </c>
      <c r="P36">
        <v>1988453.727</v>
      </c>
      <c r="Q36">
        <f t="shared" si="7"/>
        <v>8.0464532730864001E-6</v>
      </c>
      <c r="R36" t="s">
        <v>12</v>
      </c>
    </row>
    <row r="37" spans="1:18">
      <c r="A37" t="s">
        <v>170</v>
      </c>
      <c r="B37">
        <v>3146704.682</v>
      </c>
      <c r="C37" s="7">
        <v>29</v>
      </c>
      <c r="D37">
        <f t="shared" si="5"/>
        <v>9.2159903552080459E-6</v>
      </c>
      <c r="E37" s="7" t="s">
        <v>13</v>
      </c>
      <c r="H37" t="s">
        <v>187</v>
      </c>
      <c r="I37">
        <v>10</v>
      </c>
      <c r="J37">
        <v>1828596.0179999999</v>
      </c>
      <c r="K37">
        <f t="shared" si="6"/>
        <v>5.4686764608277735E-6</v>
      </c>
      <c r="L37" t="s">
        <v>12</v>
      </c>
      <c r="N37" t="s">
        <v>196</v>
      </c>
      <c r="O37">
        <v>2</v>
      </c>
      <c r="P37">
        <v>1329148.4750000001</v>
      </c>
      <c r="Q37">
        <f t="shared" si="7"/>
        <v>1.5047227887764758E-6</v>
      </c>
      <c r="R37" t="s">
        <v>12</v>
      </c>
    </row>
    <row r="38" spans="1:18">
      <c r="A38" t="s">
        <v>171</v>
      </c>
      <c r="B38">
        <v>2590651.1349999998</v>
      </c>
      <c r="C38" s="7">
        <v>10</v>
      </c>
      <c r="D38">
        <f t="shared" si="5"/>
        <v>3.8600334351850121E-6</v>
      </c>
      <c r="E38" s="7" t="s">
        <v>12</v>
      </c>
      <c r="H38" t="s">
        <v>188</v>
      </c>
      <c r="I38">
        <v>8</v>
      </c>
      <c r="J38">
        <v>1775617.3319999999</v>
      </c>
      <c r="K38">
        <f t="shared" si="6"/>
        <v>4.5054752822158191E-6</v>
      </c>
      <c r="L38" t="s">
        <v>12</v>
      </c>
      <c r="N38" t="s">
        <v>197</v>
      </c>
      <c r="O38">
        <v>41</v>
      </c>
      <c r="P38">
        <v>3721740.6379999998</v>
      </c>
      <c r="Q38">
        <f t="shared" si="7"/>
        <v>1.1016350677792718E-5</v>
      </c>
      <c r="R38" t="s">
        <v>13</v>
      </c>
    </row>
    <row r="39" spans="1:18">
      <c r="A39" t="s">
        <v>172</v>
      </c>
      <c r="B39">
        <v>1793246.5630000001</v>
      </c>
      <c r="C39" s="7">
        <v>6</v>
      </c>
      <c r="D39">
        <f t="shared" si="5"/>
        <v>3.3458867976093257E-6</v>
      </c>
      <c r="E39" s="7" t="s">
        <v>12</v>
      </c>
      <c r="N39" t="s">
        <v>198</v>
      </c>
      <c r="O39">
        <v>18</v>
      </c>
      <c r="P39">
        <v>2742500.0690000001</v>
      </c>
      <c r="Q39">
        <f t="shared" si="7"/>
        <v>6.5633544383331057E-6</v>
      </c>
      <c r="R39" t="s">
        <v>13</v>
      </c>
    </row>
    <row r="41" spans="1:18">
      <c r="A41" t="s">
        <v>173</v>
      </c>
      <c r="B41">
        <v>2794653.6129999999</v>
      </c>
      <c r="C41" s="7">
        <v>35</v>
      </c>
      <c r="D41">
        <f t="shared" si="5"/>
        <v>1.2523913460039959E-5</v>
      </c>
      <c r="E41" s="7" t="s">
        <v>12</v>
      </c>
    </row>
    <row r="42" spans="1:18">
      <c r="A42" t="s">
        <v>174</v>
      </c>
      <c r="B42">
        <v>3166571.517</v>
      </c>
      <c r="C42" s="7">
        <v>25</v>
      </c>
      <c r="D42">
        <f t="shared" si="5"/>
        <v>7.8949740644686029E-6</v>
      </c>
      <c r="E42" s="7" t="s">
        <v>13</v>
      </c>
    </row>
    <row r="43" spans="1:18">
      <c r="A43" t="s">
        <v>175</v>
      </c>
      <c r="B43">
        <v>2643868.3330000001</v>
      </c>
      <c r="C43" s="7">
        <v>33</v>
      </c>
      <c r="D43">
        <f t="shared" si="5"/>
        <v>1.2481710828070953E-5</v>
      </c>
      <c r="E43" s="7" t="s">
        <v>13</v>
      </c>
    </row>
    <row r="44" spans="1:18">
      <c r="A44" t="s">
        <v>176</v>
      </c>
      <c r="B44">
        <v>2961944.4950000001</v>
      </c>
      <c r="C44" s="7">
        <v>35</v>
      </c>
      <c r="D44">
        <f t="shared" si="5"/>
        <v>1.1816561741478549E-5</v>
      </c>
      <c r="E44" s="7" t="s">
        <v>13</v>
      </c>
    </row>
    <row r="45" spans="1:18">
      <c r="A45" t="s">
        <v>177</v>
      </c>
      <c r="B45">
        <v>3251608.05</v>
      </c>
      <c r="C45" s="7">
        <v>34</v>
      </c>
      <c r="D45">
        <f t="shared" si="5"/>
        <v>1.0456364813096093E-5</v>
      </c>
      <c r="E45" s="7" t="s">
        <v>12</v>
      </c>
    </row>
    <row r="46" spans="1:18">
      <c r="A46" t="s">
        <v>178</v>
      </c>
      <c r="B46">
        <v>3379862.1880000001</v>
      </c>
      <c r="C46" s="7">
        <v>29</v>
      </c>
      <c r="D46">
        <f t="shared" si="5"/>
        <v>8.5802314967050359E-6</v>
      </c>
      <c r="E46" s="7" t="s">
        <v>12</v>
      </c>
    </row>
  </sheetData>
  <mergeCells count="5">
    <mergeCell ref="B2:G2"/>
    <mergeCell ref="J2:O2"/>
    <mergeCell ref="J17:K17"/>
    <mergeCell ref="N17:O17"/>
    <mergeCell ref="L17:M17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2"/>
  <sheetViews>
    <sheetView workbookViewId="0"/>
  </sheetViews>
  <sheetFormatPr baseColWidth="10" defaultRowHeight="15" x14ac:dyDescent="0"/>
  <cols>
    <col min="1" max="1" width="31.5" customWidth="1"/>
    <col min="2" max="2" width="10.5" customWidth="1"/>
    <col min="3" max="3" width="11.83203125" customWidth="1"/>
  </cols>
  <sheetData>
    <row r="1" spans="1:14">
      <c r="A1" s="79" t="s">
        <v>463</v>
      </c>
    </row>
    <row r="2" spans="1:14">
      <c r="A2" s="31" t="s">
        <v>214</v>
      </c>
      <c r="B2" t="s">
        <v>204</v>
      </c>
      <c r="C2" t="s">
        <v>205</v>
      </c>
      <c r="D2" t="s">
        <v>206</v>
      </c>
      <c r="E2" t="s">
        <v>207</v>
      </c>
      <c r="F2" s="4" t="s">
        <v>208</v>
      </c>
    </row>
    <row r="3" spans="1:14">
      <c r="A3" s="27" t="s">
        <v>215</v>
      </c>
      <c r="B3" s="28">
        <v>0.67</v>
      </c>
      <c r="C3" s="28">
        <v>84.2</v>
      </c>
      <c r="D3" s="28">
        <v>11</v>
      </c>
      <c r="E3" s="28">
        <v>0.91</v>
      </c>
      <c r="F3" s="58">
        <v>3.18</v>
      </c>
      <c r="G3" s="59"/>
      <c r="J3" s="77" t="s">
        <v>231</v>
      </c>
      <c r="K3" s="77"/>
      <c r="L3" s="77"/>
      <c r="M3" s="77"/>
      <c r="N3" s="77"/>
    </row>
    <row r="4" spans="1:14">
      <c r="A4" s="10" t="s">
        <v>216</v>
      </c>
      <c r="B4" s="5">
        <v>0.91</v>
      </c>
      <c r="C4" s="5">
        <v>81.2</v>
      </c>
      <c r="D4" s="5">
        <v>12.3</v>
      </c>
      <c r="E4" s="5">
        <v>1.48</v>
      </c>
      <c r="F4" s="33">
        <v>4.0599999999999996</v>
      </c>
      <c r="G4" s="59"/>
      <c r="J4" s="27"/>
      <c r="K4" s="28">
        <v>0</v>
      </c>
      <c r="L4" s="28">
        <v>4</v>
      </c>
      <c r="M4" s="28">
        <v>20</v>
      </c>
      <c r="N4" s="32">
        <v>100</v>
      </c>
    </row>
    <row r="5" spans="1:14">
      <c r="A5" s="10" t="s">
        <v>217</v>
      </c>
      <c r="B5" s="5">
        <v>1.21</v>
      </c>
      <c r="C5" s="5">
        <v>78</v>
      </c>
      <c r="D5" s="5">
        <v>14.8</v>
      </c>
      <c r="E5" s="5">
        <v>1.48</v>
      </c>
      <c r="F5" s="33">
        <v>4.43</v>
      </c>
      <c r="G5" s="59"/>
      <c r="J5" s="10" t="s">
        <v>209</v>
      </c>
      <c r="K5" s="33">
        <v>3.18</v>
      </c>
      <c r="L5" s="33">
        <v>4.0599999999999996</v>
      </c>
      <c r="M5" s="33">
        <v>4.43</v>
      </c>
      <c r="N5" s="34">
        <v>5.73</v>
      </c>
    </row>
    <row r="6" spans="1:14">
      <c r="A6" s="29" t="s">
        <v>218</v>
      </c>
      <c r="B6" s="30">
        <v>0.97</v>
      </c>
      <c r="C6" s="30">
        <v>78.3</v>
      </c>
      <c r="D6" s="30">
        <v>13.6</v>
      </c>
      <c r="E6" s="30">
        <v>1.45</v>
      </c>
      <c r="F6" s="35">
        <v>5.73</v>
      </c>
      <c r="G6" s="59"/>
      <c r="J6" s="10" t="s">
        <v>212</v>
      </c>
      <c r="K6" s="33">
        <v>3.05</v>
      </c>
      <c r="L6" s="33">
        <v>3.37</v>
      </c>
      <c r="M6" s="33">
        <v>5.94</v>
      </c>
      <c r="N6" s="34">
        <v>6.44</v>
      </c>
    </row>
    <row r="7" spans="1:14">
      <c r="A7" s="27" t="s">
        <v>219</v>
      </c>
      <c r="B7" s="28">
        <v>0.25</v>
      </c>
      <c r="C7" s="28">
        <v>79.900000000000006</v>
      </c>
      <c r="D7" s="28">
        <v>15.9</v>
      </c>
      <c r="E7" s="28">
        <v>1.38</v>
      </c>
      <c r="F7" s="58">
        <v>2.2599999999999998</v>
      </c>
      <c r="G7" s="59"/>
      <c r="J7" s="10" t="s">
        <v>210</v>
      </c>
      <c r="K7" s="33">
        <v>2.2599999999999998</v>
      </c>
      <c r="L7" s="33">
        <v>2.4</v>
      </c>
      <c r="M7" s="33">
        <v>4.26</v>
      </c>
      <c r="N7" s="34">
        <v>5.49</v>
      </c>
    </row>
    <row r="8" spans="1:14">
      <c r="A8" s="10" t="s">
        <v>220</v>
      </c>
      <c r="B8" s="5">
        <v>0.3</v>
      </c>
      <c r="C8" s="5">
        <v>78.599999999999994</v>
      </c>
      <c r="D8" s="5">
        <v>16.8</v>
      </c>
      <c r="E8" s="5">
        <v>1.39</v>
      </c>
      <c r="F8" s="33">
        <v>2.4</v>
      </c>
      <c r="G8" s="59"/>
      <c r="J8" s="29" t="s">
        <v>211</v>
      </c>
      <c r="K8" s="35">
        <v>1.66</v>
      </c>
      <c r="L8" s="35">
        <v>2.5299999999999998</v>
      </c>
      <c r="M8" s="35">
        <v>4.6399999999999997</v>
      </c>
      <c r="N8" s="36">
        <v>4.91</v>
      </c>
    </row>
    <row r="9" spans="1:14">
      <c r="A9" s="10" t="s">
        <v>221</v>
      </c>
      <c r="B9" s="5">
        <v>0.24</v>
      </c>
      <c r="C9" s="5">
        <v>77.5</v>
      </c>
      <c r="D9" s="5">
        <v>16.3</v>
      </c>
      <c r="E9" s="5">
        <v>1.37</v>
      </c>
      <c r="F9" s="33">
        <v>4.26</v>
      </c>
      <c r="G9" s="59"/>
    </row>
    <row r="10" spans="1:14">
      <c r="A10" s="29" t="s">
        <v>222</v>
      </c>
      <c r="B10" s="30">
        <v>0.25</v>
      </c>
      <c r="C10" s="30">
        <v>75.7</v>
      </c>
      <c r="D10" s="30">
        <v>16.3</v>
      </c>
      <c r="E10" s="30">
        <v>1.54</v>
      </c>
      <c r="F10" s="35">
        <v>5.49</v>
      </c>
      <c r="G10" s="59"/>
    </row>
    <row r="11" spans="1:14">
      <c r="A11" s="27" t="s">
        <v>223</v>
      </c>
      <c r="B11" s="28">
        <v>0.25</v>
      </c>
      <c r="C11" s="28">
        <v>84.9</v>
      </c>
      <c r="D11" s="28">
        <v>12.7</v>
      </c>
      <c r="E11" s="28">
        <v>0.61</v>
      </c>
      <c r="F11" s="58">
        <v>1.66</v>
      </c>
      <c r="G11" s="59"/>
    </row>
    <row r="12" spans="1:14">
      <c r="A12" s="10" t="s">
        <v>224</v>
      </c>
      <c r="B12" s="5">
        <v>0.34</v>
      </c>
      <c r="C12" s="5">
        <v>82.5</v>
      </c>
      <c r="D12" s="5">
        <v>14</v>
      </c>
      <c r="E12" s="5">
        <v>0.66</v>
      </c>
      <c r="F12" s="33">
        <v>2.5299999999999998</v>
      </c>
      <c r="G12" s="59"/>
    </row>
    <row r="13" spans="1:14">
      <c r="A13" s="10" t="s">
        <v>225</v>
      </c>
      <c r="B13" s="5">
        <v>0.16</v>
      </c>
      <c r="C13" s="5">
        <v>76.7</v>
      </c>
      <c r="D13" s="5">
        <v>17.2</v>
      </c>
      <c r="E13" s="5">
        <v>1.18</v>
      </c>
      <c r="F13" s="33">
        <v>4.6399999999999997</v>
      </c>
      <c r="G13" s="59"/>
      <c r="J13" s="77" t="s">
        <v>232</v>
      </c>
      <c r="K13" s="77"/>
      <c r="L13" s="77"/>
      <c r="M13" s="77"/>
      <c r="N13" s="77"/>
    </row>
    <row r="14" spans="1:14">
      <c r="A14" s="29" t="s">
        <v>226</v>
      </c>
      <c r="B14" s="30">
        <v>0.17</v>
      </c>
      <c r="C14" s="30">
        <v>77.400000000000006</v>
      </c>
      <c r="D14" s="30">
        <v>16.5</v>
      </c>
      <c r="E14" s="30">
        <v>0.99</v>
      </c>
      <c r="F14" s="35">
        <v>4.91</v>
      </c>
      <c r="G14" s="59"/>
      <c r="J14" s="27"/>
      <c r="K14" s="28">
        <v>0</v>
      </c>
      <c r="L14" s="28">
        <v>4</v>
      </c>
      <c r="M14" s="28">
        <v>20</v>
      </c>
      <c r="N14" s="32">
        <v>100</v>
      </c>
    </row>
    <row r="15" spans="1:14">
      <c r="A15" s="27" t="s">
        <v>227</v>
      </c>
      <c r="B15" s="28">
        <v>0.13</v>
      </c>
      <c r="C15" s="28">
        <v>82.5</v>
      </c>
      <c r="D15" s="28">
        <v>13.4</v>
      </c>
      <c r="E15" s="28">
        <v>0.85</v>
      </c>
      <c r="F15" s="58">
        <v>3.05</v>
      </c>
      <c r="G15" s="59"/>
      <c r="J15" s="10" t="s">
        <v>209</v>
      </c>
      <c r="K15" s="15">
        <v>1</v>
      </c>
      <c r="L15" s="5">
        <f>L5/K5</f>
        <v>1.2767295597484274</v>
      </c>
      <c r="M15" s="5">
        <f>M5/K5</f>
        <v>1.3930817610062891</v>
      </c>
      <c r="N15" s="37">
        <f>N5/K5</f>
        <v>1.8018867924528301</v>
      </c>
    </row>
    <row r="16" spans="1:14">
      <c r="A16" s="10" t="s">
        <v>228</v>
      </c>
      <c r="B16" s="5">
        <v>0.11</v>
      </c>
      <c r="C16" s="5">
        <v>81.099999999999994</v>
      </c>
      <c r="D16" s="5">
        <v>14.3</v>
      </c>
      <c r="E16" s="5">
        <v>0.97</v>
      </c>
      <c r="F16" s="33">
        <v>3.37</v>
      </c>
      <c r="G16" s="59"/>
      <c r="J16" s="10" t="s">
        <v>212</v>
      </c>
      <c r="K16" s="15">
        <v>1</v>
      </c>
      <c r="L16" s="5">
        <f>L6/K6</f>
        <v>1.1049180327868853</v>
      </c>
      <c r="M16" s="5">
        <f t="shared" ref="M16:M18" si="0">M6/K6</f>
        <v>1.9475409836065576</v>
      </c>
      <c r="N16" s="37">
        <f t="shared" ref="N16:N18" si="1">N6/K6</f>
        <v>2.111475409836066</v>
      </c>
    </row>
    <row r="17" spans="1:14">
      <c r="A17" s="10" t="s">
        <v>229</v>
      </c>
      <c r="B17" s="5">
        <v>0.11</v>
      </c>
      <c r="C17" s="5">
        <v>75.400000000000006</v>
      </c>
      <c r="D17" s="5">
        <v>17</v>
      </c>
      <c r="E17" s="5">
        <v>1.2</v>
      </c>
      <c r="F17" s="33">
        <v>5.94</v>
      </c>
      <c r="G17" s="59"/>
      <c r="J17" s="10" t="s">
        <v>210</v>
      </c>
      <c r="K17" s="15">
        <v>1</v>
      </c>
      <c r="L17" s="5">
        <f>L7/K7</f>
        <v>1.0619469026548674</v>
      </c>
      <c r="M17" s="5">
        <f t="shared" si="0"/>
        <v>1.8849557522123894</v>
      </c>
      <c r="N17" s="37">
        <f t="shared" si="1"/>
        <v>2.4292035398230092</v>
      </c>
    </row>
    <row r="18" spans="1:14">
      <c r="A18" s="29" t="s">
        <v>230</v>
      </c>
      <c r="B18" s="30">
        <v>9.4E-2</v>
      </c>
      <c r="C18" s="30">
        <v>76.2</v>
      </c>
      <c r="D18" s="30">
        <v>16.2</v>
      </c>
      <c r="E18" s="30">
        <v>1.03</v>
      </c>
      <c r="F18" s="35">
        <v>6.44</v>
      </c>
      <c r="G18" s="59"/>
      <c r="J18" s="29" t="s">
        <v>211</v>
      </c>
      <c r="K18" s="22">
        <v>1</v>
      </c>
      <c r="L18" s="30">
        <f>L8/K8</f>
        <v>1.5240963855421685</v>
      </c>
      <c r="M18" s="30">
        <f t="shared" si="0"/>
        <v>2.7951807228915664</v>
      </c>
      <c r="N18" s="38">
        <f t="shared" si="1"/>
        <v>2.9578313253012052</v>
      </c>
    </row>
    <row r="19" spans="1:14">
      <c r="A19" t="s">
        <v>6</v>
      </c>
      <c r="B19">
        <v>0.36</v>
      </c>
      <c r="C19">
        <v>79.400000000000006</v>
      </c>
      <c r="D19">
        <v>15.1</v>
      </c>
      <c r="E19">
        <v>1.2</v>
      </c>
      <c r="F19" s="4">
        <v>3.79</v>
      </c>
    </row>
    <row r="20" spans="1:14">
      <c r="A20" t="s">
        <v>213</v>
      </c>
      <c r="B20">
        <v>0.28999999999999998</v>
      </c>
      <c r="C20">
        <v>3.23</v>
      </c>
      <c r="D20">
        <v>1.69</v>
      </c>
      <c r="E20">
        <v>0.49</v>
      </c>
      <c r="F20" s="4">
        <v>1.66</v>
      </c>
    </row>
    <row r="21" spans="1:14">
      <c r="F21" s="1"/>
    </row>
    <row r="22" spans="1:14">
      <c r="F22" s="1"/>
    </row>
    <row r="24" spans="1:14">
      <c r="A24" s="31" t="s">
        <v>324</v>
      </c>
      <c r="B24" t="s">
        <v>233</v>
      </c>
      <c r="C24" t="s">
        <v>234</v>
      </c>
      <c r="D24" t="s">
        <v>235</v>
      </c>
      <c r="E24" t="s">
        <v>236</v>
      </c>
      <c r="F24" s="43" t="s">
        <v>237</v>
      </c>
    </row>
    <row r="25" spans="1:14">
      <c r="A25" s="27" t="s">
        <v>421</v>
      </c>
      <c r="B25" s="28" t="s">
        <v>345</v>
      </c>
      <c r="C25" s="28" t="s">
        <v>346</v>
      </c>
      <c r="D25" s="28" t="s">
        <v>347</v>
      </c>
      <c r="E25" s="28" t="s">
        <v>342</v>
      </c>
      <c r="F25" s="40" t="s">
        <v>348</v>
      </c>
      <c r="J25" s="78" t="s">
        <v>231</v>
      </c>
      <c r="K25" s="78"/>
      <c r="L25" s="78"/>
      <c r="M25" s="78"/>
      <c r="N25" s="78"/>
    </row>
    <row r="26" spans="1:14">
      <c r="A26" s="10" t="s">
        <v>422</v>
      </c>
      <c r="B26" s="5" t="s">
        <v>349</v>
      </c>
      <c r="C26" s="5" t="s">
        <v>350</v>
      </c>
      <c r="D26" s="5" t="s">
        <v>351</v>
      </c>
      <c r="E26" s="5" t="s">
        <v>352</v>
      </c>
      <c r="F26" s="41" t="s">
        <v>306</v>
      </c>
      <c r="J26" s="27"/>
      <c r="K26" s="28">
        <v>0</v>
      </c>
      <c r="L26" s="28">
        <v>4</v>
      </c>
      <c r="M26" s="28">
        <v>20</v>
      </c>
      <c r="N26" s="32">
        <v>100</v>
      </c>
    </row>
    <row r="27" spans="1:14">
      <c r="A27" s="10" t="s">
        <v>423</v>
      </c>
      <c r="B27" s="5" t="s">
        <v>353</v>
      </c>
      <c r="C27" s="5" t="s">
        <v>354</v>
      </c>
      <c r="D27" s="5" t="s">
        <v>343</v>
      </c>
      <c r="E27" s="5" t="s">
        <v>355</v>
      </c>
      <c r="F27" s="41" t="s">
        <v>356</v>
      </c>
      <c r="J27" s="10" t="s">
        <v>209</v>
      </c>
      <c r="K27" s="33">
        <v>5.43</v>
      </c>
      <c r="L27" s="33">
        <v>5.39</v>
      </c>
      <c r="M27" s="33">
        <v>9.34</v>
      </c>
      <c r="N27" s="34">
        <v>8.64</v>
      </c>
    </row>
    <row r="28" spans="1:14">
      <c r="A28" s="29" t="s">
        <v>424</v>
      </c>
      <c r="B28" s="30" t="s">
        <v>309</v>
      </c>
      <c r="C28" s="30" t="s">
        <v>357</v>
      </c>
      <c r="D28" s="30" t="s">
        <v>358</v>
      </c>
      <c r="E28" s="30" t="s">
        <v>359</v>
      </c>
      <c r="F28" s="42" t="s">
        <v>360</v>
      </c>
      <c r="J28" s="10" t="s">
        <v>212</v>
      </c>
      <c r="K28" s="52">
        <v>5.48</v>
      </c>
      <c r="L28" s="52">
        <v>5.48</v>
      </c>
      <c r="M28" s="52">
        <v>11.2</v>
      </c>
      <c r="N28" s="53">
        <v>10.7</v>
      </c>
    </row>
    <row r="29" spans="1:14">
      <c r="A29" s="27" t="s">
        <v>425</v>
      </c>
      <c r="B29" s="28" t="s">
        <v>361</v>
      </c>
      <c r="C29" s="28" t="s">
        <v>362</v>
      </c>
      <c r="D29" s="28" t="s">
        <v>363</v>
      </c>
      <c r="E29" s="28" t="s">
        <v>310</v>
      </c>
      <c r="F29" s="40" t="s">
        <v>364</v>
      </c>
      <c r="J29" s="10" t="s">
        <v>210</v>
      </c>
      <c r="K29" s="52">
        <v>3.38</v>
      </c>
      <c r="L29" s="52">
        <v>4.5999999999999996</v>
      </c>
      <c r="M29" s="52">
        <v>6.33</v>
      </c>
      <c r="N29" s="53">
        <v>6.7</v>
      </c>
    </row>
    <row r="30" spans="1:14">
      <c r="A30" s="10" t="s">
        <v>426</v>
      </c>
      <c r="B30" s="5" t="s">
        <v>365</v>
      </c>
      <c r="C30" s="5" t="s">
        <v>366</v>
      </c>
      <c r="D30" s="5" t="s">
        <v>367</v>
      </c>
      <c r="E30" s="5" t="s">
        <v>261</v>
      </c>
      <c r="F30" s="41" t="s">
        <v>368</v>
      </c>
      <c r="J30" s="29" t="s">
        <v>211</v>
      </c>
      <c r="K30" s="54">
        <v>2.89</v>
      </c>
      <c r="L30" s="54">
        <v>5.53</v>
      </c>
      <c r="M30" s="54"/>
      <c r="N30" s="55">
        <v>10.1</v>
      </c>
    </row>
    <row r="31" spans="1:14">
      <c r="A31" s="10" t="s">
        <v>427</v>
      </c>
      <c r="B31" s="5" t="s">
        <v>369</v>
      </c>
      <c r="C31" s="5" t="s">
        <v>370</v>
      </c>
      <c r="D31" s="5" t="s">
        <v>371</v>
      </c>
      <c r="E31" s="5" t="s">
        <v>372</v>
      </c>
      <c r="F31" s="41" t="s">
        <v>373</v>
      </c>
    </row>
    <row r="32" spans="1:14">
      <c r="A32" s="29" t="s">
        <v>428</v>
      </c>
      <c r="B32" s="30" t="s">
        <v>374</v>
      </c>
      <c r="C32" s="30" t="s">
        <v>375</v>
      </c>
      <c r="D32" s="30" t="s">
        <v>341</v>
      </c>
      <c r="E32" s="30" t="s">
        <v>376</v>
      </c>
      <c r="F32" s="42" t="s">
        <v>377</v>
      </c>
    </row>
    <row r="33" spans="1:14">
      <c r="A33" s="27" t="s">
        <v>429</v>
      </c>
      <c r="B33" s="28" t="s">
        <v>378</v>
      </c>
      <c r="C33" s="28" t="s">
        <v>379</v>
      </c>
      <c r="D33" s="28" t="s">
        <v>380</v>
      </c>
      <c r="E33" s="28" t="s">
        <v>381</v>
      </c>
      <c r="F33" s="40" t="s">
        <v>382</v>
      </c>
    </row>
    <row r="34" spans="1:14">
      <c r="A34" s="10" t="s">
        <v>430</v>
      </c>
      <c r="B34" s="5" t="s">
        <v>383</v>
      </c>
      <c r="C34" s="5" t="s">
        <v>384</v>
      </c>
      <c r="D34" s="5" t="s">
        <v>385</v>
      </c>
      <c r="E34" s="5" t="s">
        <v>305</v>
      </c>
      <c r="F34" s="41" t="s">
        <v>386</v>
      </c>
    </row>
    <row r="35" spans="1:14">
      <c r="A35" s="10" t="s">
        <v>431</v>
      </c>
      <c r="B35" s="5" t="s">
        <v>387</v>
      </c>
      <c r="C35" s="5" t="s">
        <v>388</v>
      </c>
      <c r="D35" s="5" t="s">
        <v>389</v>
      </c>
      <c r="E35" s="5" t="s">
        <v>390</v>
      </c>
      <c r="F35" s="57" t="s">
        <v>391</v>
      </c>
      <c r="G35" s="6" t="s">
        <v>437</v>
      </c>
      <c r="J35" s="77" t="s">
        <v>232</v>
      </c>
      <c r="K35" s="77"/>
      <c r="L35" s="77"/>
      <c r="M35" s="77"/>
      <c r="N35" s="77"/>
    </row>
    <row r="36" spans="1:14">
      <c r="A36" s="29" t="s">
        <v>432</v>
      </c>
      <c r="B36" s="30" t="s">
        <v>392</v>
      </c>
      <c r="C36" s="30" t="s">
        <v>393</v>
      </c>
      <c r="D36" s="30" t="s">
        <v>394</v>
      </c>
      <c r="E36" s="30" t="s">
        <v>395</v>
      </c>
      <c r="F36" s="42" t="s">
        <v>396</v>
      </c>
      <c r="J36" s="27"/>
      <c r="K36" s="28">
        <v>0</v>
      </c>
      <c r="L36" s="28">
        <v>4</v>
      </c>
      <c r="M36" s="28">
        <v>20</v>
      </c>
      <c r="N36" s="32">
        <v>100</v>
      </c>
    </row>
    <row r="37" spans="1:14">
      <c r="A37" s="27" t="s">
        <v>433</v>
      </c>
      <c r="B37" s="28" t="s">
        <v>397</v>
      </c>
      <c r="C37" s="28" t="s">
        <v>398</v>
      </c>
      <c r="D37" s="28" t="s">
        <v>399</v>
      </c>
      <c r="E37" s="28" t="s">
        <v>295</v>
      </c>
      <c r="F37" s="40" t="s">
        <v>400</v>
      </c>
      <c r="J37" s="10" t="s">
        <v>209</v>
      </c>
      <c r="K37" s="15">
        <v>1</v>
      </c>
      <c r="L37" s="5">
        <f>L27/K27</f>
        <v>0.99263351749539597</v>
      </c>
      <c r="M37" s="5">
        <f>M27/K27</f>
        <v>1.7200736648250461</v>
      </c>
      <c r="N37" s="37">
        <f>N27/K27</f>
        <v>1.5911602209944753</v>
      </c>
    </row>
    <row r="38" spans="1:14">
      <c r="A38" s="10" t="s">
        <v>434</v>
      </c>
      <c r="B38" s="5" t="s">
        <v>401</v>
      </c>
      <c r="C38" s="5" t="s">
        <v>402</v>
      </c>
      <c r="D38" s="5" t="s">
        <v>403</v>
      </c>
      <c r="E38" s="5" t="s">
        <v>404</v>
      </c>
      <c r="F38" s="41" t="s">
        <v>400</v>
      </c>
      <c r="J38" s="10" t="s">
        <v>212</v>
      </c>
      <c r="K38" s="15">
        <v>1</v>
      </c>
      <c r="L38" s="5">
        <f>L28/K28</f>
        <v>1</v>
      </c>
      <c r="M38" s="5">
        <f t="shared" ref="M38:M39" si="2">M28/K28</f>
        <v>2.0437956204379559</v>
      </c>
      <c r="N38" s="37">
        <f>N28/K28</f>
        <v>1.9525547445255471</v>
      </c>
    </row>
    <row r="39" spans="1:14">
      <c r="A39" s="10" t="s">
        <v>435</v>
      </c>
      <c r="B39" s="5" t="s">
        <v>405</v>
      </c>
      <c r="C39" s="5" t="s">
        <v>239</v>
      </c>
      <c r="D39" s="5" t="s">
        <v>406</v>
      </c>
      <c r="E39" s="5" t="s">
        <v>407</v>
      </c>
      <c r="F39" s="41" t="s">
        <v>408</v>
      </c>
      <c r="J39" s="10" t="s">
        <v>210</v>
      </c>
      <c r="K39" s="15">
        <v>1</v>
      </c>
      <c r="L39" s="5">
        <f>L29/K29</f>
        <v>1.36094674556213</v>
      </c>
      <c r="M39" s="5">
        <f t="shared" si="2"/>
        <v>1.8727810650887575</v>
      </c>
      <c r="N39" s="37">
        <f>N29/K29</f>
        <v>1.9822485207100593</v>
      </c>
    </row>
    <row r="40" spans="1:14">
      <c r="A40" s="29" t="s">
        <v>436</v>
      </c>
      <c r="B40" s="30" t="s">
        <v>409</v>
      </c>
      <c r="C40" s="30" t="s">
        <v>410</v>
      </c>
      <c r="D40" s="30" t="s">
        <v>411</v>
      </c>
      <c r="E40" s="30" t="s">
        <v>310</v>
      </c>
      <c r="F40" s="42" t="s">
        <v>311</v>
      </c>
      <c r="J40" s="29" t="s">
        <v>211</v>
      </c>
      <c r="K40" s="22">
        <v>1</v>
      </c>
      <c r="L40" s="30">
        <f>L30/K30</f>
        <v>1.9134948096885813</v>
      </c>
      <c r="M40" s="30"/>
      <c r="N40" s="38">
        <f>N30/K30</f>
        <v>3.4948096885813147</v>
      </c>
    </row>
    <row r="41" spans="1:14">
      <c r="A41" t="s">
        <v>6</v>
      </c>
      <c r="B41" t="s">
        <v>412</v>
      </c>
      <c r="C41" t="s">
        <v>413</v>
      </c>
      <c r="D41" t="s">
        <v>414</v>
      </c>
      <c r="E41" t="s">
        <v>415</v>
      </c>
      <c r="F41" s="43" t="s">
        <v>416</v>
      </c>
    </row>
    <row r="42" spans="1:14">
      <c r="A42" t="s">
        <v>213</v>
      </c>
      <c r="B42" t="s">
        <v>417</v>
      </c>
      <c r="C42" t="s">
        <v>343</v>
      </c>
      <c r="D42" t="s">
        <v>418</v>
      </c>
      <c r="E42" t="s">
        <v>419</v>
      </c>
      <c r="F42" s="43" t="s">
        <v>420</v>
      </c>
    </row>
    <row r="48" spans="1:14">
      <c r="A48" s="31" t="s">
        <v>344</v>
      </c>
      <c r="B48" t="s">
        <v>233</v>
      </c>
      <c r="C48" t="s">
        <v>234</v>
      </c>
      <c r="D48" t="s">
        <v>235</v>
      </c>
      <c r="E48" t="s">
        <v>236</v>
      </c>
      <c r="F48" s="43" t="s">
        <v>237</v>
      </c>
    </row>
    <row r="49" spans="1:14">
      <c r="A49" s="39" t="s">
        <v>325</v>
      </c>
      <c r="B49" s="44" t="s">
        <v>238</v>
      </c>
      <c r="C49" s="44" t="s">
        <v>239</v>
      </c>
      <c r="D49" s="44" t="s">
        <v>240</v>
      </c>
      <c r="E49" s="44" t="s">
        <v>241</v>
      </c>
      <c r="F49" s="45" t="s">
        <v>242</v>
      </c>
      <c r="J49" s="78" t="s">
        <v>231</v>
      </c>
      <c r="K49" s="78"/>
      <c r="L49" s="78"/>
      <c r="M49" s="78"/>
      <c r="N49" s="78"/>
    </row>
    <row r="50" spans="1:14">
      <c r="A50" s="10" t="s">
        <v>326</v>
      </c>
      <c r="B50" s="46" t="s">
        <v>243</v>
      </c>
      <c r="C50" s="46" t="s">
        <v>244</v>
      </c>
      <c r="D50" s="46" t="s">
        <v>245</v>
      </c>
      <c r="E50" s="46" t="s">
        <v>246</v>
      </c>
      <c r="F50" s="47" t="s">
        <v>247</v>
      </c>
      <c r="J50" s="27"/>
      <c r="K50" s="28">
        <v>0</v>
      </c>
      <c r="L50" s="28">
        <v>4</v>
      </c>
      <c r="M50" s="28">
        <v>20</v>
      </c>
      <c r="N50" s="32">
        <v>100</v>
      </c>
    </row>
    <row r="51" spans="1:14">
      <c r="A51" s="10" t="s">
        <v>327</v>
      </c>
      <c r="B51" s="46" t="s">
        <v>248</v>
      </c>
      <c r="C51" s="46" t="s">
        <v>249</v>
      </c>
      <c r="D51" s="46" t="s">
        <v>250</v>
      </c>
      <c r="E51" s="46" t="s">
        <v>251</v>
      </c>
      <c r="F51" s="47" t="s">
        <v>252</v>
      </c>
      <c r="J51" s="10" t="s">
        <v>209</v>
      </c>
      <c r="K51" s="33">
        <v>6.23</v>
      </c>
      <c r="L51" s="33">
        <v>6.48</v>
      </c>
      <c r="M51" s="33">
        <v>9.4700000000000006</v>
      </c>
      <c r="N51" s="34">
        <v>8.32</v>
      </c>
    </row>
    <row r="52" spans="1:14">
      <c r="A52" s="29" t="s">
        <v>328</v>
      </c>
      <c r="B52" s="48" t="s">
        <v>253</v>
      </c>
      <c r="C52" s="48" t="s">
        <v>254</v>
      </c>
      <c r="D52" s="48" t="s">
        <v>255</v>
      </c>
      <c r="E52" s="48" t="s">
        <v>256</v>
      </c>
      <c r="F52" s="49" t="s">
        <v>257</v>
      </c>
      <c r="J52" s="10" t="s">
        <v>212</v>
      </c>
      <c r="K52" s="52">
        <v>6.82</v>
      </c>
      <c r="L52" s="52">
        <v>5.39</v>
      </c>
      <c r="M52" s="52">
        <v>10.7</v>
      </c>
      <c r="N52" s="53">
        <v>10.3</v>
      </c>
    </row>
    <row r="53" spans="1:14">
      <c r="A53" s="27" t="s">
        <v>329</v>
      </c>
      <c r="B53" s="44" t="s">
        <v>258</v>
      </c>
      <c r="C53" s="44" t="s">
        <v>259</v>
      </c>
      <c r="D53" s="44" t="s">
        <v>260</v>
      </c>
      <c r="E53" s="44" t="s">
        <v>261</v>
      </c>
      <c r="F53" s="45" t="s">
        <v>262</v>
      </c>
      <c r="J53" s="10" t="s">
        <v>210</v>
      </c>
      <c r="K53" s="52">
        <v>6.03</v>
      </c>
      <c r="L53" s="52">
        <v>5.84</v>
      </c>
      <c r="M53" s="52">
        <v>6.32</v>
      </c>
      <c r="N53" s="53">
        <v>6.41</v>
      </c>
    </row>
    <row r="54" spans="1:14">
      <c r="A54" s="10" t="s">
        <v>330</v>
      </c>
      <c r="B54" s="46" t="s">
        <v>263</v>
      </c>
      <c r="C54" s="46" t="s">
        <v>264</v>
      </c>
      <c r="D54" s="46" t="s">
        <v>265</v>
      </c>
      <c r="E54" s="46" t="s">
        <v>266</v>
      </c>
      <c r="F54" s="47" t="s">
        <v>267</v>
      </c>
      <c r="J54" s="29" t="s">
        <v>211</v>
      </c>
      <c r="K54" s="54">
        <v>4.1900000000000004</v>
      </c>
      <c r="L54" s="54">
        <v>5.85</v>
      </c>
      <c r="M54" s="54">
        <v>8.9</v>
      </c>
      <c r="N54" s="55">
        <v>9.4</v>
      </c>
    </row>
    <row r="55" spans="1:14">
      <c r="A55" s="10" t="s">
        <v>331</v>
      </c>
      <c r="B55" s="46" t="s">
        <v>268</v>
      </c>
      <c r="C55" s="46" t="s">
        <v>269</v>
      </c>
      <c r="D55" s="46" t="s">
        <v>270</v>
      </c>
      <c r="E55" s="46" t="s">
        <v>271</v>
      </c>
      <c r="F55" s="47" t="s">
        <v>272</v>
      </c>
    </row>
    <row r="56" spans="1:14">
      <c r="A56" s="29" t="s">
        <v>332</v>
      </c>
      <c r="B56" s="48" t="s">
        <v>273</v>
      </c>
      <c r="C56" s="48" t="s">
        <v>274</v>
      </c>
      <c r="D56" s="48" t="s">
        <v>275</v>
      </c>
      <c r="E56" s="48" t="s">
        <v>276</v>
      </c>
      <c r="F56" s="49" t="s">
        <v>277</v>
      </c>
    </row>
    <row r="57" spans="1:14">
      <c r="A57" s="27" t="s">
        <v>333</v>
      </c>
      <c r="B57" s="44" t="s">
        <v>278</v>
      </c>
      <c r="C57" s="44" t="s">
        <v>259</v>
      </c>
      <c r="D57" s="44" t="s">
        <v>279</v>
      </c>
      <c r="E57" s="44" t="s">
        <v>280</v>
      </c>
      <c r="F57" s="45" t="s">
        <v>281</v>
      </c>
    </row>
    <row r="58" spans="1:14">
      <c r="A58" s="10" t="s">
        <v>334</v>
      </c>
      <c r="B58" s="46" t="s">
        <v>282</v>
      </c>
      <c r="C58" s="46" t="s">
        <v>283</v>
      </c>
      <c r="D58" s="46" t="s">
        <v>284</v>
      </c>
      <c r="E58" s="46" t="s">
        <v>285</v>
      </c>
      <c r="F58" s="47" t="s">
        <v>286</v>
      </c>
    </row>
    <row r="59" spans="1:14">
      <c r="A59" s="10" t="s">
        <v>335</v>
      </c>
      <c r="B59" s="46" t="s">
        <v>287</v>
      </c>
      <c r="C59" s="46" t="s">
        <v>288</v>
      </c>
      <c r="D59" s="46" t="s">
        <v>289</v>
      </c>
      <c r="E59" s="46" t="s">
        <v>290</v>
      </c>
      <c r="F59" s="47" t="s">
        <v>291</v>
      </c>
      <c r="J59" s="77" t="s">
        <v>232</v>
      </c>
      <c r="K59" s="77"/>
      <c r="L59" s="77"/>
      <c r="M59" s="77"/>
      <c r="N59" s="77"/>
    </row>
    <row r="60" spans="1:14">
      <c r="A60" s="29" t="s">
        <v>336</v>
      </c>
      <c r="B60" s="48" t="s">
        <v>292</v>
      </c>
      <c r="C60" s="48" t="s">
        <v>293</v>
      </c>
      <c r="D60" s="48" t="s">
        <v>294</v>
      </c>
      <c r="E60" s="48" t="s">
        <v>295</v>
      </c>
      <c r="F60" s="49" t="s">
        <v>296</v>
      </c>
      <c r="J60" s="27"/>
      <c r="K60" s="28">
        <v>0</v>
      </c>
      <c r="L60" s="28">
        <v>4</v>
      </c>
      <c r="M60" s="28">
        <v>20</v>
      </c>
      <c r="N60" s="32">
        <v>100</v>
      </c>
    </row>
    <row r="61" spans="1:14">
      <c r="A61" s="27" t="s">
        <v>337</v>
      </c>
      <c r="B61" s="44" t="s">
        <v>297</v>
      </c>
      <c r="C61" s="44" t="s">
        <v>298</v>
      </c>
      <c r="D61" s="44" t="s">
        <v>299</v>
      </c>
      <c r="E61" s="44" t="s">
        <v>300</v>
      </c>
      <c r="F61" s="45" t="s">
        <v>301</v>
      </c>
      <c r="J61" s="10" t="s">
        <v>209</v>
      </c>
      <c r="K61" s="15">
        <v>1</v>
      </c>
      <c r="L61" s="5">
        <f>L51/K51</f>
        <v>1.0401284109149278</v>
      </c>
      <c r="M61" s="5">
        <f>M51/K51</f>
        <v>1.5200642054574638</v>
      </c>
      <c r="N61" s="37">
        <f>N51/K51</f>
        <v>1.3354735152487962</v>
      </c>
    </row>
    <row r="62" spans="1:14">
      <c r="A62" s="10" t="s">
        <v>338</v>
      </c>
      <c r="B62" s="46" t="s">
        <v>302</v>
      </c>
      <c r="C62" s="46" t="s">
        <v>303</v>
      </c>
      <c r="D62" s="46" t="s">
        <v>304</v>
      </c>
      <c r="E62" s="46" t="s">
        <v>305</v>
      </c>
      <c r="F62" s="47" t="s">
        <v>306</v>
      </c>
      <c r="J62" s="10" t="s">
        <v>212</v>
      </c>
      <c r="K62" s="15">
        <v>1</v>
      </c>
      <c r="L62" s="5">
        <f>L52/K52</f>
        <v>0.79032258064516125</v>
      </c>
      <c r="M62" s="5">
        <f t="shared" ref="M62:M64" si="3">M52/K52</f>
        <v>1.5689149560117301</v>
      </c>
      <c r="N62" s="37">
        <f>N52/K52</f>
        <v>1.5102639296187683</v>
      </c>
    </row>
    <row r="63" spans="1:14">
      <c r="A63" s="10" t="s">
        <v>339</v>
      </c>
      <c r="B63" s="46" t="s">
        <v>307</v>
      </c>
      <c r="C63" s="46" t="s">
        <v>308</v>
      </c>
      <c r="D63" s="46" t="s">
        <v>309</v>
      </c>
      <c r="E63" s="46" t="s">
        <v>310</v>
      </c>
      <c r="F63" s="47" t="s">
        <v>311</v>
      </c>
      <c r="J63" s="10" t="s">
        <v>210</v>
      </c>
      <c r="K63" s="15">
        <v>1</v>
      </c>
      <c r="L63" s="5">
        <f>L53/K53</f>
        <v>0.96849087893864005</v>
      </c>
      <c r="M63" s="5">
        <f t="shared" si="3"/>
        <v>1.0480928689883915</v>
      </c>
      <c r="N63" s="37">
        <f>N53/K53</f>
        <v>1.0630182421227197</v>
      </c>
    </row>
    <row r="64" spans="1:14">
      <c r="A64" s="29" t="s">
        <v>340</v>
      </c>
      <c r="B64" s="48" t="s">
        <v>312</v>
      </c>
      <c r="C64" s="48" t="s">
        <v>313</v>
      </c>
      <c r="D64" s="48" t="s">
        <v>272</v>
      </c>
      <c r="E64" s="48" t="s">
        <v>314</v>
      </c>
      <c r="F64" s="49" t="s">
        <v>315</v>
      </c>
      <c r="J64" s="29" t="s">
        <v>211</v>
      </c>
      <c r="K64" s="22">
        <v>1</v>
      </c>
      <c r="L64" s="30">
        <f>L54/K54</f>
        <v>1.3961813842482098</v>
      </c>
      <c r="M64" s="30">
        <f t="shared" si="3"/>
        <v>2.1241050119331741</v>
      </c>
      <c r="N64" s="38">
        <f>N54/K54</f>
        <v>2.2434367541766109</v>
      </c>
    </row>
    <row r="65" spans="1:14">
      <c r="A65" t="s">
        <v>6</v>
      </c>
      <c r="B65" s="50" t="s">
        <v>316</v>
      </c>
      <c r="C65" s="50" t="s">
        <v>317</v>
      </c>
      <c r="D65" s="50" t="s">
        <v>306</v>
      </c>
      <c r="E65" s="50" t="s">
        <v>266</v>
      </c>
      <c r="F65" s="51" t="s">
        <v>318</v>
      </c>
    </row>
    <row r="66" spans="1:14">
      <c r="A66" t="s">
        <v>213</v>
      </c>
      <c r="B66" s="50" t="s">
        <v>319</v>
      </c>
      <c r="C66" s="50" t="s">
        <v>320</v>
      </c>
      <c r="D66" s="50" t="s">
        <v>321</v>
      </c>
      <c r="E66" s="50" t="s">
        <v>322</v>
      </c>
      <c r="F66" s="51" t="s">
        <v>323</v>
      </c>
    </row>
    <row r="71" spans="1:14">
      <c r="B71" s="31" t="s">
        <v>444</v>
      </c>
      <c r="C71" s="75" t="s">
        <v>440</v>
      </c>
      <c r="D71" s="75"/>
      <c r="E71" s="75"/>
      <c r="F71" s="75" t="s">
        <v>441</v>
      </c>
      <c r="G71" s="75"/>
      <c r="H71" s="75"/>
      <c r="I71" s="75" t="s">
        <v>442</v>
      </c>
      <c r="J71" s="75"/>
      <c r="K71" s="75"/>
      <c r="L71" s="75" t="s">
        <v>443</v>
      </c>
      <c r="M71" s="75"/>
      <c r="N71" s="75"/>
    </row>
    <row r="72" spans="1:14">
      <c r="B72" t="s">
        <v>19</v>
      </c>
      <c r="C72" s="56">
        <v>3.18</v>
      </c>
      <c r="D72" s="56">
        <v>5.43</v>
      </c>
      <c r="E72" s="56">
        <v>6.23</v>
      </c>
      <c r="F72" s="56">
        <v>4.0599999999999996</v>
      </c>
      <c r="G72" s="56">
        <v>5.39</v>
      </c>
      <c r="H72" s="56">
        <v>6.48</v>
      </c>
      <c r="I72" s="56">
        <v>4.43</v>
      </c>
      <c r="J72" s="56">
        <v>9.34</v>
      </c>
      <c r="K72" s="56">
        <v>9.4700000000000006</v>
      </c>
      <c r="L72" s="56">
        <v>5.73</v>
      </c>
      <c r="M72" s="56">
        <v>8.64</v>
      </c>
      <c r="N72" s="56">
        <v>8.32</v>
      </c>
    </row>
    <row r="73" spans="1:14">
      <c r="B73" t="s">
        <v>14</v>
      </c>
      <c r="C73" s="56">
        <v>3.05</v>
      </c>
      <c r="D73" s="56">
        <v>5.48</v>
      </c>
      <c r="E73" s="56">
        <v>6.82</v>
      </c>
      <c r="F73" s="56">
        <v>3.37</v>
      </c>
      <c r="G73" s="56">
        <v>5.48</v>
      </c>
      <c r="H73" s="56">
        <v>5.39</v>
      </c>
      <c r="I73" s="56">
        <v>5.94</v>
      </c>
      <c r="J73" s="56">
        <v>11.2</v>
      </c>
      <c r="K73" s="56">
        <v>10.7</v>
      </c>
      <c r="L73" s="56">
        <v>6.44</v>
      </c>
      <c r="M73" s="56">
        <v>10.7</v>
      </c>
      <c r="N73" s="56">
        <v>10.3</v>
      </c>
    </row>
    <row r="74" spans="1:14">
      <c r="B74" t="s">
        <v>15</v>
      </c>
      <c r="C74" s="56">
        <v>2.2599999999999998</v>
      </c>
      <c r="D74" s="56">
        <v>3.38</v>
      </c>
      <c r="E74" s="56">
        <v>6.03</v>
      </c>
      <c r="F74" s="56">
        <v>2.4</v>
      </c>
      <c r="G74" s="56">
        <v>4.5999999999999996</v>
      </c>
      <c r="H74" s="56">
        <v>5.84</v>
      </c>
      <c r="I74" s="56">
        <v>4.26</v>
      </c>
      <c r="J74" s="56">
        <v>6.33</v>
      </c>
      <c r="K74" s="56">
        <v>6.32</v>
      </c>
      <c r="L74" s="56">
        <v>5.49</v>
      </c>
      <c r="M74" s="56">
        <v>6.7</v>
      </c>
      <c r="N74" s="56">
        <v>6.41</v>
      </c>
    </row>
    <row r="75" spans="1:14">
      <c r="B75" t="s">
        <v>16</v>
      </c>
      <c r="C75" s="56">
        <v>1.66</v>
      </c>
      <c r="D75" s="56">
        <v>2.89</v>
      </c>
      <c r="E75" s="56">
        <v>4.1900000000000004</v>
      </c>
      <c r="F75" s="56">
        <v>2.5299999999999998</v>
      </c>
      <c r="G75" s="56">
        <v>5.53</v>
      </c>
      <c r="H75" s="56">
        <v>5.85</v>
      </c>
      <c r="I75" s="56">
        <v>4.6399999999999997</v>
      </c>
      <c r="J75" s="56"/>
      <c r="K75" s="56">
        <v>8.9</v>
      </c>
      <c r="L75" s="56">
        <v>4.91</v>
      </c>
      <c r="M75" s="56">
        <v>10.1</v>
      </c>
      <c r="N75" s="56">
        <v>9.4</v>
      </c>
    </row>
    <row r="78" spans="1:14">
      <c r="B78" s="31" t="s">
        <v>445</v>
      </c>
      <c r="C78" s="75" t="s">
        <v>440</v>
      </c>
      <c r="D78" s="75"/>
      <c r="E78" s="75"/>
      <c r="F78" s="75" t="s">
        <v>441</v>
      </c>
      <c r="G78" s="75"/>
      <c r="H78" s="75"/>
      <c r="I78" s="75" t="s">
        <v>442</v>
      </c>
      <c r="J78" s="75"/>
      <c r="K78" s="75"/>
      <c r="L78" s="75" t="s">
        <v>443</v>
      </c>
      <c r="M78" s="75"/>
      <c r="N78" s="75"/>
    </row>
    <row r="79" spans="1:14">
      <c r="B79" t="s">
        <v>19</v>
      </c>
      <c r="C79" s="56">
        <v>1</v>
      </c>
      <c r="D79" s="56">
        <v>1</v>
      </c>
      <c r="E79" s="56">
        <v>1</v>
      </c>
      <c r="F79">
        <v>1.2767295599999999</v>
      </c>
      <c r="G79">
        <v>0.99263351700000002</v>
      </c>
      <c r="H79">
        <v>1.040128411</v>
      </c>
      <c r="I79">
        <v>1.3930817609999999</v>
      </c>
      <c r="J79">
        <v>1.7200736649999999</v>
      </c>
      <c r="K79">
        <v>1.5200642049999999</v>
      </c>
      <c r="L79">
        <v>1.8018867919999999</v>
      </c>
      <c r="M79">
        <v>1.591160221</v>
      </c>
      <c r="N79">
        <v>1.3354735150000001</v>
      </c>
    </row>
    <row r="80" spans="1:14">
      <c r="B80" t="s">
        <v>14</v>
      </c>
      <c r="C80" s="56">
        <v>1</v>
      </c>
      <c r="D80" s="56">
        <v>1</v>
      </c>
      <c r="E80" s="56">
        <v>1</v>
      </c>
      <c r="F80">
        <v>1.1049180329999999</v>
      </c>
      <c r="G80">
        <v>1</v>
      </c>
      <c r="H80">
        <v>0.79032258099999997</v>
      </c>
      <c r="I80">
        <v>1.947540984</v>
      </c>
      <c r="J80">
        <v>2.04379562</v>
      </c>
      <c r="K80">
        <v>1.568914956</v>
      </c>
      <c r="L80">
        <v>2.1114754100000002</v>
      </c>
      <c r="M80">
        <v>1.952554745</v>
      </c>
      <c r="N80">
        <v>1.51026393</v>
      </c>
    </row>
    <row r="81" spans="2:14">
      <c r="B81" t="s">
        <v>15</v>
      </c>
      <c r="C81" s="56">
        <v>1</v>
      </c>
      <c r="D81" s="56">
        <v>1</v>
      </c>
      <c r="E81" s="56">
        <v>1</v>
      </c>
      <c r="F81">
        <v>1.0619469029999999</v>
      </c>
      <c r="G81">
        <v>1.360946746</v>
      </c>
      <c r="H81">
        <v>0.96849087899999997</v>
      </c>
      <c r="I81">
        <v>1.884955752</v>
      </c>
      <c r="J81">
        <v>1.8727810650000001</v>
      </c>
      <c r="K81">
        <v>1.048092869</v>
      </c>
      <c r="L81">
        <v>2.4292035400000001</v>
      </c>
      <c r="M81">
        <v>1.982248521</v>
      </c>
      <c r="N81">
        <v>1.0630182420000001</v>
      </c>
    </row>
    <row r="82" spans="2:14">
      <c r="B82" t="s">
        <v>16</v>
      </c>
      <c r="C82" s="56">
        <v>1</v>
      </c>
      <c r="D82" s="56">
        <v>1</v>
      </c>
      <c r="E82" s="56">
        <v>1</v>
      </c>
      <c r="F82">
        <v>1.5240963860000001</v>
      </c>
      <c r="G82">
        <v>1.91349481</v>
      </c>
      <c r="H82">
        <v>1.3961813839999999</v>
      </c>
      <c r="I82">
        <v>2.7951807230000001</v>
      </c>
      <c r="K82">
        <v>2.1241050119999998</v>
      </c>
      <c r="L82">
        <v>2.9578313249999999</v>
      </c>
      <c r="M82">
        <v>3.4948096890000002</v>
      </c>
      <c r="N82">
        <v>2.2434367540000002</v>
      </c>
    </row>
  </sheetData>
  <mergeCells count="14">
    <mergeCell ref="C71:E71"/>
    <mergeCell ref="F71:H71"/>
    <mergeCell ref="L78:N78"/>
    <mergeCell ref="I78:K78"/>
    <mergeCell ref="F78:H78"/>
    <mergeCell ref="C78:E78"/>
    <mergeCell ref="L71:N71"/>
    <mergeCell ref="I71:K71"/>
    <mergeCell ref="J3:N3"/>
    <mergeCell ref="J13:N13"/>
    <mergeCell ref="J49:N49"/>
    <mergeCell ref="J59:N59"/>
    <mergeCell ref="J25:N25"/>
    <mergeCell ref="J35:N35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8"/>
  <sheetViews>
    <sheetView tabSelected="1" workbookViewId="0">
      <selection activeCell="A2" sqref="A2"/>
    </sheetView>
  </sheetViews>
  <sheetFormatPr baseColWidth="10" defaultRowHeight="15" x14ac:dyDescent="0"/>
  <cols>
    <col min="15" max="15" width="14.6640625" bestFit="1" customWidth="1"/>
  </cols>
  <sheetData>
    <row r="1" spans="1:15">
      <c r="A1" s="79" t="s">
        <v>464</v>
      </c>
    </row>
    <row r="2" spans="1:15">
      <c r="A2" s="70" t="s">
        <v>214</v>
      </c>
      <c r="B2" s="60" t="s">
        <v>456</v>
      </c>
      <c r="C2" s="60" t="s">
        <v>457</v>
      </c>
      <c r="D2" s="60" t="s">
        <v>458</v>
      </c>
      <c r="E2" s="60" t="s">
        <v>459</v>
      </c>
      <c r="F2" s="28"/>
      <c r="G2" s="71" t="s">
        <v>456</v>
      </c>
      <c r="H2" s="71" t="s">
        <v>457</v>
      </c>
      <c r="I2" s="71" t="s">
        <v>458</v>
      </c>
      <c r="J2" s="71" t="s">
        <v>459</v>
      </c>
      <c r="K2" s="28"/>
      <c r="L2" s="28"/>
      <c r="M2" s="61" t="s">
        <v>448</v>
      </c>
    </row>
    <row r="3" spans="1:15">
      <c r="A3" s="10" t="s">
        <v>449</v>
      </c>
      <c r="B3" s="5">
        <v>402</v>
      </c>
      <c r="C3" s="5">
        <v>353.66666666666669</v>
      </c>
      <c r="D3" s="5">
        <v>6.164414002968976</v>
      </c>
      <c r="E3" s="5">
        <v>18.080068829760823</v>
      </c>
      <c r="F3" s="5" t="s">
        <v>449</v>
      </c>
      <c r="G3" s="5">
        <v>10.298417792099999</v>
      </c>
      <c r="H3" s="5">
        <v>24.326203114066669</v>
      </c>
      <c r="I3" s="5">
        <v>2.2298161476400433</v>
      </c>
      <c r="J3" s="5">
        <v>2.1094372567979014</v>
      </c>
      <c r="K3" s="5"/>
      <c r="L3" s="5" t="s">
        <v>449</v>
      </c>
      <c r="M3" s="37">
        <f>H3/G3</f>
        <v>2.3621301451498211</v>
      </c>
      <c r="O3" s="68" t="s">
        <v>455</v>
      </c>
    </row>
    <row r="4" spans="1:15">
      <c r="A4" s="10" t="s">
        <v>450</v>
      </c>
      <c r="B4" s="5">
        <v>277.66666666666669</v>
      </c>
      <c r="C4" s="5">
        <v>226.66666666666666</v>
      </c>
      <c r="D4" s="5">
        <v>4.6427960923947067</v>
      </c>
      <c r="E4" s="5">
        <v>9.5335664307167267</v>
      </c>
      <c r="F4" s="5" t="s">
        <v>450</v>
      </c>
      <c r="G4" s="5">
        <v>0.47288562291666669</v>
      </c>
      <c r="H4" s="5">
        <v>3.8068561081499994</v>
      </c>
      <c r="I4" s="5">
        <v>0.43827789316576599</v>
      </c>
      <c r="J4" s="5">
        <v>0.39686628448989902</v>
      </c>
      <c r="K4" s="5"/>
      <c r="L4" s="5" t="s">
        <v>450</v>
      </c>
      <c r="M4" s="37">
        <f t="shared" ref="M4:M8" si="0">H4/G4</f>
        <v>8.0502682332993132</v>
      </c>
      <c r="O4" s="72" t="s">
        <v>460</v>
      </c>
    </row>
    <row r="5" spans="1:15">
      <c r="A5" s="10" t="s">
        <v>438</v>
      </c>
      <c r="B5" s="5">
        <v>203.66666666666666</v>
      </c>
      <c r="C5" s="5">
        <v>202</v>
      </c>
      <c r="D5" s="5">
        <v>16.779617264870957</v>
      </c>
      <c r="E5" s="5">
        <v>18.018509002319441</v>
      </c>
      <c r="F5" s="5" t="s">
        <v>438</v>
      </c>
      <c r="G5" s="5">
        <v>3.8933153404066663</v>
      </c>
      <c r="H5" s="5">
        <v>10.735683405799998</v>
      </c>
      <c r="I5" s="5">
        <v>0.53191475316440284</v>
      </c>
      <c r="J5" s="5">
        <v>2.2973319237224854</v>
      </c>
      <c r="K5" s="5"/>
      <c r="L5" s="5" t="s">
        <v>438</v>
      </c>
      <c r="M5" s="37">
        <f t="shared" si="0"/>
        <v>2.7574656731192571</v>
      </c>
    </row>
    <row r="6" spans="1:15">
      <c r="A6" s="10" t="s">
        <v>439</v>
      </c>
      <c r="B6" s="5">
        <v>247.16666666666666</v>
      </c>
      <c r="C6" s="5">
        <v>217</v>
      </c>
      <c r="D6" s="5">
        <v>35.111330871323517</v>
      </c>
      <c r="E6" s="5">
        <v>24.91318258807306</v>
      </c>
      <c r="F6" s="5" t="s">
        <v>439</v>
      </c>
      <c r="G6" s="5">
        <v>1.2522213311276666</v>
      </c>
      <c r="H6" s="5">
        <v>1.9039799827966668</v>
      </c>
      <c r="I6" s="5">
        <v>0.87784001173361126</v>
      </c>
      <c r="J6" s="5">
        <v>0.55742453984116358</v>
      </c>
      <c r="K6" s="5"/>
      <c r="L6" s="5" t="s">
        <v>439</v>
      </c>
      <c r="M6" s="37">
        <f t="shared" si="0"/>
        <v>1.5204819910567009</v>
      </c>
    </row>
    <row r="7" spans="1:15">
      <c r="A7" s="10" t="s">
        <v>451</v>
      </c>
      <c r="B7" s="5">
        <v>246.33333333333334</v>
      </c>
      <c r="C7" s="5">
        <v>157.66666666666666</v>
      </c>
      <c r="D7" s="5">
        <v>8.1785627642568652</v>
      </c>
      <c r="E7" s="5">
        <v>14.055445761538676</v>
      </c>
      <c r="F7" s="5" t="s">
        <v>451</v>
      </c>
      <c r="G7" s="5">
        <v>0.80011168816800005</v>
      </c>
      <c r="H7" s="5">
        <v>1.6378619959163334</v>
      </c>
      <c r="I7" s="5">
        <v>0.54788874478486038</v>
      </c>
      <c r="J7" s="5">
        <v>0.69963376101121888</v>
      </c>
      <c r="K7" s="5"/>
      <c r="L7" s="5" t="s">
        <v>451</v>
      </c>
      <c r="M7" s="37">
        <f t="shared" si="0"/>
        <v>2.0470417069728275</v>
      </c>
    </row>
    <row r="8" spans="1:15">
      <c r="A8" s="29" t="s">
        <v>452</v>
      </c>
      <c r="B8" s="30">
        <v>105.66666666666667</v>
      </c>
      <c r="C8" s="30">
        <v>121.66666666666667</v>
      </c>
      <c r="D8" s="30">
        <v>27.535835237417842</v>
      </c>
      <c r="E8" s="30">
        <v>5.1854497287013483</v>
      </c>
      <c r="F8" s="30" t="s">
        <v>452</v>
      </c>
      <c r="G8" s="30">
        <v>3.6644250080266665</v>
      </c>
      <c r="H8" s="30">
        <v>2.5182849384666666</v>
      </c>
      <c r="I8" s="30">
        <v>0.49163354328555792</v>
      </c>
      <c r="J8" s="30">
        <v>1.8531977337999572</v>
      </c>
      <c r="K8" s="30"/>
      <c r="L8" s="30" t="s">
        <v>452</v>
      </c>
      <c r="M8" s="38">
        <f t="shared" si="0"/>
        <v>0.6872251261659168</v>
      </c>
    </row>
    <row r="11" spans="1:15">
      <c r="A11" s="70" t="s">
        <v>324</v>
      </c>
      <c r="B11" s="60" t="s">
        <v>446</v>
      </c>
      <c r="C11" s="60" t="s">
        <v>447</v>
      </c>
      <c r="D11" s="60"/>
      <c r="E11" s="60"/>
      <c r="F11" s="28"/>
      <c r="G11" s="71" t="s">
        <v>446</v>
      </c>
      <c r="H11" s="71" t="s">
        <v>447</v>
      </c>
      <c r="I11" s="71"/>
      <c r="J11" s="71"/>
      <c r="K11" s="28"/>
      <c r="L11" s="28"/>
      <c r="M11" s="62" t="s">
        <v>448</v>
      </c>
    </row>
    <row r="12" spans="1:15">
      <c r="A12" s="10" t="s">
        <v>449</v>
      </c>
      <c r="B12" s="5">
        <v>410</v>
      </c>
      <c r="C12" s="5">
        <v>397</v>
      </c>
      <c r="D12" s="5">
        <v>22.553639765383029</v>
      </c>
      <c r="E12" s="5">
        <v>11.045361017187261</v>
      </c>
      <c r="F12" s="6" t="s">
        <v>449</v>
      </c>
      <c r="G12" s="5">
        <v>3.0471214422700004</v>
      </c>
      <c r="H12" s="5">
        <v>8.602830749313334</v>
      </c>
      <c r="I12" s="5">
        <v>0.85737283515429008</v>
      </c>
      <c r="J12" s="5">
        <v>1.39358261076921</v>
      </c>
      <c r="K12" s="5"/>
      <c r="L12" s="5" t="s">
        <v>449</v>
      </c>
      <c r="M12" s="37">
        <f>H12/G12</f>
        <v>2.8232648131360731</v>
      </c>
    </row>
    <row r="13" spans="1:15">
      <c r="A13" s="63" t="s">
        <v>450</v>
      </c>
      <c r="B13" s="5">
        <v>269</v>
      </c>
      <c r="C13" s="5">
        <v>279.66666666666669</v>
      </c>
      <c r="D13" s="5">
        <v>13.490737563232042</v>
      </c>
      <c r="E13" s="5">
        <v>3.39934634239519</v>
      </c>
      <c r="F13" s="64" t="s">
        <v>450</v>
      </c>
      <c r="G13" s="5">
        <v>0.86104799667466658</v>
      </c>
      <c r="H13" s="5">
        <v>2.0253564911100002</v>
      </c>
      <c r="I13" s="5">
        <v>0.12776847865528448</v>
      </c>
      <c r="J13" s="5">
        <v>0.33000042618893372</v>
      </c>
      <c r="K13" s="5"/>
      <c r="L13" s="65" t="s">
        <v>450</v>
      </c>
      <c r="M13" s="37">
        <f t="shared" ref="M13:M17" si="1">H13/G13</f>
        <v>2.3521992954305069</v>
      </c>
    </row>
    <row r="14" spans="1:15">
      <c r="A14" s="63" t="s">
        <v>438</v>
      </c>
      <c r="B14" s="5">
        <v>219.33333333333334</v>
      </c>
      <c r="C14" s="5">
        <v>238.66666666666666</v>
      </c>
      <c r="D14" s="5">
        <v>6.2360956446232354</v>
      </c>
      <c r="E14" s="5">
        <v>21.296843793284385</v>
      </c>
      <c r="F14" s="65" t="s">
        <v>438</v>
      </c>
      <c r="G14" s="5">
        <v>4.6187639364566673</v>
      </c>
      <c r="H14" s="5">
        <v>8.2005369197333327</v>
      </c>
      <c r="I14" s="5">
        <v>2.1943762770948725</v>
      </c>
      <c r="J14" s="5">
        <v>3.6027061264464653</v>
      </c>
      <c r="K14" s="5"/>
      <c r="L14" s="65" t="s">
        <v>438</v>
      </c>
      <c r="M14" s="37">
        <f t="shared" si="1"/>
        <v>1.7754830150562879</v>
      </c>
    </row>
    <row r="15" spans="1:15">
      <c r="A15" s="63" t="s">
        <v>439</v>
      </c>
      <c r="B15" s="5">
        <v>296</v>
      </c>
      <c r="C15" s="5">
        <v>291.66666666666669</v>
      </c>
      <c r="D15" s="5">
        <v>13.140268896284683</v>
      </c>
      <c r="E15" s="5">
        <v>15.797327481430381</v>
      </c>
      <c r="F15" s="65" t="s">
        <v>439</v>
      </c>
      <c r="G15" s="5">
        <v>0</v>
      </c>
      <c r="H15" s="5">
        <v>2.9887247870133336</v>
      </c>
      <c r="I15" s="5">
        <v>0</v>
      </c>
      <c r="J15" s="5">
        <v>0.42975853047892704</v>
      </c>
      <c r="K15" s="5"/>
      <c r="L15" s="65" t="s">
        <v>439</v>
      </c>
      <c r="M15" s="37">
        <f>H15</f>
        <v>2.9887247870133336</v>
      </c>
    </row>
    <row r="16" spans="1:15">
      <c r="A16" s="63" t="s">
        <v>451</v>
      </c>
      <c r="B16" s="5">
        <v>238</v>
      </c>
      <c r="C16" s="5">
        <v>228</v>
      </c>
      <c r="D16" s="5">
        <v>7.7888809636986149</v>
      </c>
      <c r="E16" s="5">
        <v>4.3204937989385739</v>
      </c>
      <c r="F16" s="65" t="s">
        <v>451</v>
      </c>
      <c r="G16" s="5">
        <v>0.84125822245333326</v>
      </c>
      <c r="H16" s="5">
        <v>1.4459882546163334</v>
      </c>
      <c r="I16" s="5">
        <v>2.8175847518954158E-2</v>
      </c>
      <c r="J16" s="5">
        <v>0.86859165103477731</v>
      </c>
      <c r="K16" s="5"/>
      <c r="L16" s="65" t="s">
        <v>451</v>
      </c>
      <c r="M16" s="37">
        <f t="shared" si="1"/>
        <v>1.7188399661633573</v>
      </c>
    </row>
    <row r="17" spans="1:13">
      <c r="A17" s="66" t="s">
        <v>452</v>
      </c>
      <c r="B17" s="30">
        <v>205.33333333333334</v>
      </c>
      <c r="C17" s="30">
        <v>243</v>
      </c>
      <c r="D17" s="30">
        <v>8.7305339024725299</v>
      </c>
      <c r="E17" s="30">
        <v>10.198039027185569</v>
      </c>
      <c r="F17" s="67" t="s">
        <v>452</v>
      </c>
      <c r="G17" s="30">
        <v>2.5718296217266663</v>
      </c>
      <c r="H17" s="30">
        <v>3.7624212646466666</v>
      </c>
      <c r="I17" s="30">
        <v>0.90186026938780461</v>
      </c>
      <c r="J17" s="30">
        <v>1.3992517248569436</v>
      </c>
      <c r="K17" s="30"/>
      <c r="L17" s="67" t="s">
        <v>452</v>
      </c>
      <c r="M17" s="38">
        <f t="shared" si="1"/>
        <v>1.4629356598360761</v>
      </c>
    </row>
    <row r="20" spans="1:13">
      <c r="A20" s="70" t="s">
        <v>344</v>
      </c>
      <c r="B20" s="60" t="s">
        <v>446</v>
      </c>
      <c r="C20" s="60" t="s">
        <v>447</v>
      </c>
      <c r="D20" s="60"/>
      <c r="E20" s="60"/>
      <c r="F20" s="28"/>
      <c r="G20" s="71" t="s">
        <v>446</v>
      </c>
      <c r="H20" s="71" t="s">
        <v>447</v>
      </c>
      <c r="I20" s="71"/>
      <c r="J20" s="71"/>
      <c r="K20" s="28"/>
      <c r="L20" s="28"/>
      <c r="M20" s="61" t="s">
        <v>448</v>
      </c>
    </row>
    <row r="21" spans="1:13">
      <c r="A21" s="10" t="s">
        <v>449</v>
      </c>
      <c r="B21" s="5">
        <v>367.33333333333331</v>
      </c>
      <c r="C21" s="5">
        <v>422.33333333333331</v>
      </c>
      <c r="D21" s="5">
        <v>10.370899457402697</v>
      </c>
      <c r="E21" s="5">
        <v>38.378234572331344</v>
      </c>
      <c r="F21" s="5" t="s">
        <v>449</v>
      </c>
      <c r="G21" s="5">
        <v>8.4777971688933338</v>
      </c>
      <c r="H21" s="5">
        <v>12.117027829456667</v>
      </c>
      <c r="I21" s="5">
        <v>1.3670456871090999</v>
      </c>
      <c r="J21" s="5">
        <v>3.2183250756463804</v>
      </c>
      <c r="K21" s="5"/>
      <c r="L21" s="5" t="s">
        <v>449</v>
      </c>
      <c r="M21" s="37">
        <f t="shared" ref="M21:M26" si="2">H21/G21</f>
        <v>1.4292660685391683</v>
      </c>
    </row>
    <row r="22" spans="1:13">
      <c r="A22" s="10" t="s">
        <v>450</v>
      </c>
      <c r="B22" s="5">
        <v>296</v>
      </c>
      <c r="C22" s="5">
        <v>247.66666666666666</v>
      </c>
      <c r="D22" s="5">
        <v>11.045361017187261</v>
      </c>
      <c r="E22" s="5">
        <v>8.1785627642568652</v>
      </c>
      <c r="F22" s="5" t="s">
        <v>450</v>
      </c>
      <c r="G22" s="5">
        <v>0.33831162041566665</v>
      </c>
      <c r="H22" s="5">
        <v>2.134277431273333</v>
      </c>
      <c r="I22" s="5">
        <v>1.2700916006979842E-2</v>
      </c>
      <c r="J22" s="5">
        <v>0.6286375687906316</v>
      </c>
      <c r="K22" s="5"/>
      <c r="L22" s="5" t="s">
        <v>450</v>
      </c>
      <c r="M22" s="37">
        <f t="shared" si="2"/>
        <v>6.3086140187885142</v>
      </c>
    </row>
    <row r="23" spans="1:13">
      <c r="A23" s="10" t="s">
        <v>438</v>
      </c>
      <c r="B23" s="5">
        <v>221.33333333333334</v>
      </c>
      <c r="C23" s="5">
        <v>251</v>
      </c>
      <c r="D23" s="5">
        <v>10.656244908763853</v>
      </c>
      <c r="E23" s="5">
        <v>11.575836902790225</v>
      </c>
      <c r="F23" s="5" t="s">
        <v>438</v>
      </c>
      <c r="G23" s="5">
        <v>6.5602805375300006</v>
      </c>
      <c r="H23" s="5">
        <v>10.028204074176665</v>
      </c>
      <c r="I23" s="5">
        <v>1.9402430359521858</v>
      </c>
      <c r="J23" s="5">
        <v>1.4051620969469214</v>
      </c>
      <c r="K23" s="5"/>
      <c r="L23" s="5" t="s">
        <v>438</v>
      </c>
      <c r="M23" s="37">
        <f t="shared" si="2"/>
        <v>1.5286242740394096</v>
      </c>
    </row>
    <row r="24" spans="1:13">
      <c r="A24" s="10" t="s">
        <v>439</v>
      </c>
      <c r="B24" s="5">
        <v>262</v>
      </c>
      <c r="C24" s="5">
        <v>288.33333333333331</v>
      </c>
      <c r="D24" s="5">
        <v>6.164414002968976</v>
      </c>
      <c r="E24" s="5">
        <v>10.338708279513881</v>
      </c>
      <c r="F24" s="5" t="s">
        <v>439</v>
      </c>
      <c r="G24" s="5">
        <v>0.25514933309933335</v>
      </c>
      <c r="H24" s="5">
        <v>5.136499543806667</v>
      </c>
      <c r="I24" s="5">
        <v>0.18064029913089774</v>
      </c>
      <c r="J24" s="5">
        <v>1.8402479185533778</v>
      </c>
      <c r="K24" s="5"/>
      <c r="L24" s="5" t="s">
        <v>439</v>
      </c>
      <c r="M24" s="37">
        <f t="shared" si="2"/>
        <v>20.131346147030502</v>
      </c>
    </row>
    <row r="25" spans="1:13">
      <c r="A25" s="10" t="s">
        <v>451</v>
      </c>
      <c r="B25" s="5">
        <v>243.33333333333334</v>
      </c>
      <c r="C25" s="5">
        <v>211.66666666666666</v>
      </c>
      <c r="D25" s="5">
        <v>12.283683848458853</v>
      </c>
      <c r="E25" s="5">
        <v>5.5577773335110221</v>
      </c>
      <c r="F25" s="5" t="s">
        <v>451</v>
      </c>
      <c r="G25" s="5">
        <v>0.54852107253866667</v>
      </c>
      <c r="H25" s="5">
        <v>1.7255349532033335</v>
      </c>
      <c r="I25" s="5">
        <v>0.39005550570492825</v>
      </c>
      <c r="J25" s="5">
        <v>0.41010153812056593</v>
      </c>
      <c r="K25" s="5"/>
      <c r="L25" s="5" t="s">
        <v>451</v>
      </c>
      <c r="M25" s="37">
        <f t="shared" si="2"/>
        <v>3.1457951929124768</v>
      </c>
    </row>
    <row r="26" spans="1:13">
      <c r="A26" s="29" t="s">
        <v>452</v>
      </c>
      <c r="B26" s="30">
        <v>231</v>
      </c>
      <c r="C26" s="30">
        <v>255</v>
      </c>
      <c r="D26" s="30">
        <v>8.2865352631040352</v>
      </c>
      <c r="E26" s="30">
        <v>20.11632835948615</v>
      </c>
      <c r="F26" s="30" t="s">
        <v>452</v>
      </c>
      <c r="G26" s="30">
        <v>1.144708891491</v>
      </c>
      <c r="H26" s="30">
        <v>3.5449045049533332</v>
      </c>
      <c r="I26" s="30">
        <v>0.36966030786330445</v>
      </c>
      <c r="J26" s="30">
        <v>0.56694694298169523</v>
      </c>
      <c r="K26" s="30"/>
      <c r="L26" s="30" t="s">
        <v>452</v>
      </c>
      <c r="M26" s="38">
        <f t="shared" si="2"/>
        <v>3.0967738010107038</v>
      </c>
    </row>
    <row r="28" spans="1:13">
      <c r="A28" s="70" t="s">
        <v>453</v>
      </c>
      <c r="B28" s="60" t="s">
        <v>446</v>
      </c>
      <c r="C28" s="60" t="s">
        <v>447</v>
      </c>
      <c r="D28" s="60"/>
      <c r="E28" s="60"/>
      <c r="F28" s="28"/>
      <c r="G28" s="71" t="s">
        <v>446</v>
      </c>
      <c r="H28" s="71" t="s">
        <v>447</v>
      </c>
      <c r="I28" s="71"/>
      <c r="J28" s="71"/>
      <c r="K28" s="28"/>
      <c r="L28" s="28"/>
      <c r="M28" s="61" t="s">
        <v>448</v>
      </c>
    </row>
    <row r="29" spans="1:13">
      <c r="A29" s="10" t="s">
        <v>449</v>
      </c>
      <c r="B29" s="5">
        <v>361.66666666666669</v>
      </c>
      <c r="C29" s="5">
        <v>396</v>
      </c>
      <c r="D29" s="5">
        <v>17.745108872274887</v>
      </c>
      <c r="E29" s="5">
        <v>4.5460605656619517</v>
      </c>
      <c r="F29" s="5" t="s">
        <v>449</v>
      </c>
      <c r="G29" s="5">
        <v>12.870865778866667</v>
      </c>
      <c r="H29" s="5">
        <v>10.33915995818</v>
      </c>
      <c r="I29" s="5">
        <v>1.6068090565001769</v>
      </c>
      <c r="J29" s="5">
        <v>3.3345184735442794</v>
      </c>
      <c r="K29" s="5"/>
      <c r="L29" s="5" t="s">
        <v>449</v>
      </c>
      <c r="M29" s="37">
        <f t="shared" ref="M29:M34" si="3">H29/G29</f>
        <v>0.80329949327545591</v>
      </c>
    </row>
    <row r="30" spans="1:13">
      <c r="A30" s="10" t="s">
        <v>450</v>
      </c>
      <c r="B30" s="5">
        <v>266</v>
      </c>
      <c r="C30" s="5">
        <v>286.66666666666669</v>
      </c>
      <c r="D30" s="5">
        <v>15.937377450509228</v>
      </c>
      <c r="E30" s="5">
        <v>15.151090903151349</v>
      </c>
      <c r="F30" s="5" t="s">
        <v>450</v>
      </c>
      <c r="G30" s="5">
        <v>0.23310023310033334</v>
      </c>
      <c r="H30" s="5">
        <v>1.2533733683019999</v>
      </c>
      <c r="I30" s="5">
        <v>0.32965351104282126</v>
      </c>
      <c r="J30" s="5">
        <v>0.62533857056829967</v>
      </c>
      <c r="K30" s="5"/>
      <c r="L30" s="5" t="s">
        <v>450</v>
      </c>
      <c r="M30" s="37">
        <f t="shared" si="3"/>
        <v>5.3769717500132668</v>
      </c>
    </row>
    <row r="31" spans="1:13">
      <c r="A31" s="10" t="s">
        <v>438</v>
      </c>
      <c r="B31" s="5">
        <v>224.66666666666666</v>
      </c>
      <c r="C31" s="5">
        <v>217.33333333333334</v>
      </c>
      <c r="D31" s="5">
        <v>11.264496832477199</v>
      </c>
      <c r="E31" s="5">
        <v>12.256517540566822</v>
      </c>
      <c r="F31" s="5" t="s">
        <v>438</v>
      </c>
      <c r="G31" s="5">
        <v>7.7964611301033324</v>
      </c>
      <c r="H31" s="5">
        <v>15.145132039333333</v>
      </c>
      <c r="I31" s="5">
        <v>1.7348347844257623</v>
      </c>
      <c r="J31" s="5">
        <v>2.9707891219558564</v>
      </c>
      <c r="K31" s="5"/>
      <c r="L31" s="5" t="s">
        <v>438</v>
      </c>
      <c r="M31" s="37">
        <f t="shared" si="3"/>
        <v>1.942564938963866</v>
      </c>
    </row>
    <row r="32" spans="1:13">
      <c r="A32" s="10" t="s">
        <v>439</v>
      </c>
      <c r="B32" s="5">
        <v>319</v>
      </c>
      <c r="C32" s="5">
        <v>307.66666666666669</v>
      </c>
      <c r="D32" s="5">
        <v>10.801234497346433</v>
      </c>
      <c r="E32" s="5">
        <v>9.5684667296048822</v>
      </c>
      <c r="F32" s="5" t="s">
        <v>439</v>
      </c>
      <c r="G32" s="5">
        <v>0.109649122807</v>
      </c>
      <c r="H32" s="5">
        <v>2.1932052862066667</v>
      </c>
      <c r="I32" s="5">
        <v>0.15506727657597244</v>
      </c>
      <c r="J32" s="5">
        <v>1.2874111738398391</v>
      </c>
      <c r="K32" s="5"/>
      <c r="L32" s="5" t="s">
        <v>439</v>
      </c>
      <c r="M32" s="37">
        <f t="shared" si="3"/>
        <v>20.002032210208</v>
      </c>
    </row>
    <row r="33" spans="1:13">
      <c r="A33" s="10" t="s">
        <v>451</v>
      </c>
      <c r="B33" s="5">
        <v>251.66666666666666</v>
      </c>
      <c r="C33" s="5">
        <v>262.33333333333331</v>
      </c>
      <c r="D33" s="5">
        <v>20.138409955990952</v>
      </c>
      <c r="E33" s="5">
        <v>12.918548250050733</v>
      </c>
      <c r="F33" s="5" t="s">
        <v>451</v>
      </c>
      <c r="G33" s="5">
        <v>0.23809523809533331</v>
      </c>
      <c r="H33" s="5">
        <v>1.1509622918596667</v>
      </c>
      <c r="I33" s="5">
        <v>0.33671751485087165</v>
      </c>
      <c r="J33" s="5">
        <v>0.32229632638107447</v>
      </c>
      <c r="K33" s="5"/>
      <c r="L33" s="5" t="s">
        <v>451</v>
      </c>
      <c r="M33" s="37">
        <f t="shared" si="3"/>
        <v>4.8340416258086671</v>
      </c>
    </row>
    <row r="34" spans="1:13">
      <c r="A34" s="29" t="s">
        <v>452</v>
      </c>
      <c r="B34" s="30">
        <v>146.33333333333334</v>
      </c>
      <c r="C34" s="30">
        <v>264</v>
      </c>
      <c r="D34" s="30">
        <v>12.498888839501783</v>
      </c>
      <c r="E34" s="30">
        <v>32.444824959716868</v>
      </c>
      <c r="F34" s="30" t="s">
        <v>452</v>
      </c>
      <c r="G34" s="30">
        <v>6.6377602842966672</v>
      </c>
      <c r="H34" s="30">
        <v>8.1498056750700005</v>
      </c>
      <c r="I34" s="30">
        <v>0.47149064543637254</v>
      </c>
      <c r="J34" s="30">
        <v>1.6018327990544929</v>
      </c>
      <c r="K34" s="30"/>
      <c r="L34" s="30" t="s">
        <v>452</v>
      </c>
      <c r="M34" s="38">
        <f t="shared" si="3"/>
        <v>1.2277945159228583</v>
      </c>
    </row>
    <row r="36" spans="1:13">
      <c r="A36" s="70" t="s">
        <v>454</v>
      </c>
      <c r="B36" s="60" t="s">
        <v>446</v>
      </c>
      <c r="C36" s="60" t="s">
        <v>447</v>
      </c>
      <c r="D36" s="60"/>
      <c r="E36" s="60"/>
      <c r="F36" s="28"/>
      <c r="G36" s="71" t="s">
        <v>446</v>
      </c>
      <c r="H36" s="71" t="s">
        <v>447</v>
      </c>
      <c r="I36" s="71"/>
      <c r="J36" s="71"/>
      <c r="K36" s="28"/>
      <c r="L36" s="28"/>
      <c r="M36" s="61" t="s">
        <v>448</v>
      </c>
    </row>
    <row r="37" spans="1:13">
      <c r="A37" s="10" t="s">
        <v>449</v>
      </c>
      <c r="B37" s="5">
        <v>315.66666666666669</v>
      </c>
      <c r="C37" s="5">
        <v>371.33333333333331</v>
      </c>
      <c r="D37" s="5">
        <v>21.514852750806568</v>
      </c>
      <c r="E37" s="5">
        <v>17.46106780494506</v>
      </c>
      <c r="F37" s="5" t="s">
        <v>449</v>
      </c>
      <c r="G37" s="5">
        <v>14.182015362133333</v>
      </c>
      <c r="H37" s="5">
        <v>16.062769219166665</v>
      </c>
      <c r="I37" s="5">
        <v>1.8812681158242441</v>
      </c>
      <c r="J37" s="5">
        <v>0.98951515687108882</v>
      </c>
      <c r="K37" s="5"/>
      <c r="L37" s="5" t="s">
        <v>449</v>
      </c>
      <c r="M37" s="37">
        <f t="shared" ref="M37:M42" si="4">H37/G37</f>
        <v>1.1326154152995092</v>
      </c>
    </row>
    <row r="38" spans="1:13">
      <c r="A38" s="10" t="s">
        <v>450</v>
      </c>
      <c r="B38" s="5">
        <v>226.66666666666666</v>
      </c>
      <c r="C38" s="5">
        <v>200</v>
      </c>
      <c r="D38" s="5">
        <v>13.224556283251582</v>
      </c>
      <c r="E38" s="5">
        <v>13.928388277184119</v>
      </c>
      <c r="F38" s="5" t="s">
        <v>450</v>
      </c>
      <c r="G38" s="5">
        <v>0.86349129070633335</v>
      </c>
      <c r="H38" s="5">
        <v>1.7507582023699999</v>
      </c>
      <c r="I38" s="5">
        <v>0.90279955316982008</v>
      </c>
      <c r="J38" s="5">
        <v>1.239008749302879</v>
      </c>
      <c r="K38" s="5"/>
      <c r="L38" s="5" t="s">
        <v>450</v>
      </c>
      <c r="M38" s="37">
        <f t="shared" si="4"/>
        <v>2.0275342915594261</v>
      </c>
    </row>
    <row r="39" spans="1:13">
      <c r="A39" s="10" t="s">
        <v>438</v>
      </c>
      <c r="B39" s="5">
        <v>151.66666666666666</v>
      </c>
      <c r="C39" s="5">
        <v>207</v>
      </c>
      <c r="D39" s="5">
        <v>13.097921802925667</v>
      </c>
      <c r="E39" s="5">
        <v>5.715476066494082</v>
      </c>
      <c r="F39" s="5" t="s">
        <v>438</v>
      </c>
      <c r="G39" s="5">
        <v>14.0752047104</v>
      </c>
      <c r="H39" s="5">
        <v>13.870799038633331</v>
      </c>
      <c r="I39" s="5">
        <v>0.24765690086993178</v>
      </c>
      <c r="J39" s="5">
        <v>2.2364201374005335</v>
      </c>
      <c r="K39" s="5"/>
      <c r="L39" s="5" t="s">
        <v>438</v>
      </c>
      <c r="M39" s="37">
        <f t="shared" si="4"/>
        <v>0.98547760576330123</v>
      </c>
    </row>
    <row r="40" spans="1:13">
      <c r="A40" s="10" t="s">
        <v>439</v>
      </c>
      <c r="B40" s="5">
        <v>119.33333333333333</v>
      </c>
      <c r="C40" s="5">
        <v>183.66666666666666</v>
      </c>
      <c r="D40" s="5">
        <v>23.697163449568293</v>
      </c>
      <c r="E40" s="5">
        <v>10.624918300339484</v>
      </c>
      <c r="F40" s="5" t="s">
        <v>439</v>
      </c>
      <c r="G40" s="5">
        <v>1.2611549524300001</v>
      </c>
      <c r="H40" s="5">
        <v>5.6983600717699998</v>
      </c>
      <c r="I40" s="5">
        <v>1.1019574637750349</v>
      </c>
      <c r="J40" s="5">
        <v>1.8905192986325616</v>
      </c>
      <c r="K40" s="5"/>
      <c r="L40" s="5" t="s">
        <v>439</v>
      </c>
      <c r="M40" s="37">
        <f t="shared" si="4"/>
        <v>4.5183663282536131</v>
      </c>
    </row>
    <row r="41" spans="1:13">
      <c r="A41" s="10" t="s">
        <v>451</v>
      </c>
      <c r="B41" s="5">
        <v>151</v>
      </c>
      <c r="C41" s="5">
        <v>148</v>
      </c>
      <c r="D41" s="5">
        <v>16.512621435334449</v>
      </c>
      <c r="E41" s="5">
        <v>28.083209693100727</v>
      </c>
      <c r="F41" s="5" t="s">
        <v>451</v>
      </c>
      <c r="G41" s="5">
        <v>1.5551048005399999</v>
      </c>
      <c r="H41" s="5">
        <v>1.8807496461136666</v>
      </c>
      <c r="I41" s="5">
        <v>1.2066645231630593</v>
      </c>
      <c r="J41" s="5">
        <v>0.77403147534559857</v>
      </c>
      <c r="K41" s="5"/>
      <c r="L41" s="5" t="s">
        <v>451</v>
      </c>
      <c r="M41" s="37">
        <f t="shared" si="4"/>
        <v>1.2094037941755365</v>
      </c>
    </row>
    <row r="42" spans="1:13">
      <c r="A42" s="29" t="s">
        <v>452</v>
      </c>
      <c r="B42" s="30">
        <v>122</v>
      </c>
      <c r="C42" s="30">
        <v>167</v>
      </c>
      <c r="D42" s="30">
        <v>11.86029791643813</v>
      </c>
      <c r="E42" s="30">
        <v>4.0824829046386304</v>
      </c>
      <c r="F42" s="30" t="s">
        <v>452</v>
      </c>
      <c r="G42" s="30">
        <v>0.76210009853066663</v>
      </c>
      <c r="H42" s="30">
        <v>2.7664739427266665</v>
      </c>
      <c r="I42" s="30">
        <v>0.5977171903076709</v>
      </c>
      <c r="J42" s="30">
        <v>1.3328684776349462</v>
      </c>
      <c r="K42" s="30"/>
      <c r="L42" s="30" t="s">
        <v>452</v>
      </c>
      <c r="M42" s="38">
        <f t="shared" si="4"/>
        <v>3.6300663758743035</v>
      </c>
    </row>
    <row r="45" spans="1:13">
      <c r="B45" s="68" t="s">
        <v>446</v>
      </c>
      <c r="C45" s="68" t="s">
        <v>447</v>
      </c>
      <c r="D45" s="68"/>
      <c r="E45" s="68"/>
      <c r="G45" s="72" t="s">
        <v>446</v>
      </c>
      <c r="H45" s="72" t="s">
        <v>447</v>
      </c>
      <c r="I45" s="72"/>
      <c r="J45" s="72"/>
      <c r="M45" s="21" t="s">
        <v>448</v>
      </c>
    </row>
    <row r="46" spans="1:13">
      <c r="A46" t="s">
        <v>450</v>
      </c>
      <c r="B46" s="5">
        <v>277.66666666666669</v>
      </c>
      <c r="C46" s="5">
        <v>226.66666666666666</v>
      </c>
      <c r="D46" s="5"/>
      <c r="E46" s="5"/>
      <c r="F46" s="5" t="s">
        <v>450</v>
      </c>
      <c r="G46" s="5">
        <v>0.47288562291666669</v>
      </c>
      <c r="H46" s="5">
        <v>3.8068561081499994</v>
      </c>
      <c r="L46" t="s">
        <v>450</v>
      </c>
      <c r="M46" s="5">
        <f>H46/G46</f>
        <v>8.0502682332993132</v>
      </c>
    </row>
    <row r="47" spans="1:13">
      <c r="B47" s="5">
        <v>269</v>
      </c>
      <c r="C47" s="5">
        <v>279.66666666666669</v>
      </c>
      <c r="D47" s="5"/>
      <c r="E47" s="5"/>
      <c r="F47" s="64"/>
      <c r="G47" s="5">
        <v>0.86104799667466658</v>
      </c>
      <c r="H47" s="5">
        <v>2.0253564911100002</v>
      </c>
      <c r="I47" s="5"/>
      <c r="J47" s="5"/>
      <c r="K47" s="5"/>
      <c r="L47" s="65"/>
      <c r="M47" s="5">
        <f t="shared" ref="M47" si="5">H47/G47</f>
        <v>2.3521992954305069</v>
      </c>
    </row>
    <row r="48" spans="1:13">
      <c r="B48" s="5">
        <v>296</v>
      </c>
      <c r="C48" s="5">
        <v>247.66666666666666</v>
      </c>
      <c r="D48" s="5"/>
      <c r="E48" s="5"/>
      <c r="F48" s="5"/>
      <c r="G48" s="5">
        <v>0.33831162041566665</v>
      </c>
      <c r="H48" s="5">
        <v>2.134277431273333</v>
      </c>
      <c r="M48" s="5">
        <f>H48/G48</f>
        <v>6.3086140187885142</v>
      </c>
    </row>
    <row r="49" spans="1:13">
      <c r="B49" s="5">
        <v>266</v>
      </c>
      <c r="C49" s="5">
        <v>286.66666666666669</v>
      </c>
      <c r="D49" s="5"/>
      <c r="E49" s="5"/>
      <c r="F49" s="5"/>
      <c r="G49" s="5">
        <v>0.23310023310033334</v>
      </c>
      <c r="H49" s="5">
        <v>1.2533733683019999</v>
      </c>
      <c r="M49" s="5">
        <f t="shared" ref="M49:M50" si="6">H49/G49</f>
        <v>5.3769717500132668</v>
      </c>
    </row>
    <row r="50" spans="1:13">
      <c r="B50" s="5">
        <v>226.66666666666666</v>
      </c>
      <c r="C50" s="5">
        <v>200</v>
      </c>
      <c r="D50" s="5"/>
      <c r="E50" s="5"/>
      <c r="F50" s="5"/>
      <c r="G50" s="5">
        <v>0.86349129070633335</v>
      </c>
      <c r="H50" s="5">
        <v>1.7507582023699999</v>
      </c>
      <c r="M50" s="5">
        <f t="shared" si="6"/>
        <v>2.0275342915594261</v>
      </c>
    </row>
    <row r="51" spans="1:13">
      <c r="A51" t="s">
        <v>438</v>
      </c>
      <c r="B51" s="5">
        <v>203.66666666666666</v>
      </c>
      <c r="C51" s="5">
        <v>202</v>
      </c>
      <c r="D51" s="5"/>
      <c r="E51" s="5"/>
      <c r="F51" s="5" t="s">
        <v>438</v>
      </c>
      <c r="G51" s="5">
        <v>3.8933153404066663</v>
      </c>
      <c r="H51" s="5">
        <v>10.735683405799998</v>
      </c>
      <c r="L51" t="s">
        <v>438</v>
      </c>
      <c r="M51" s="5">
        <f>H51/G51</f>
        <v>2.7574656731192571</v>
      </c>
    </row>
    <row r="52" spans="1:13">
      <c r="B52" s="5">
        <v>219.33333333333334</v>
      </c>
      <c r="C52" s="5">
        <v>238.66666666666666</v>
      </c>
      <c r="D52" s="5"/>
      <c r="E52" s="5"/>
      <c r="F52" s="65"/>
      <c r="G52" s="5">
        <v>4.6187639364566673</v>
      </c>
      <c r="H52" s="5">
        <v>8.2005369197333327</v>
      </c>
      <c r="I52" s="5"/>
      <c r="J52" s="5"/>
      <c r="K52" s="5"/>
      <c r="L52" s="65"/>
      <c r="M52" s="5">
        <f t="shared" ref="M52" si="7">H52/G52</f>
        <v>1.7754830150562879</v>
      </c>
    </row>
    <row r="53" spans="1:13">
      <c r="B53" s="5">
        <v>221.33333333333334</v>
      </c>
      <c r="C53" s="5">
        <v>251</v>
      </c>
      <c r="D53" s="5"/>
      <c r="E53" s="5"/>
      <c r="F53" s="5"/>
      <c r="G53" s="5">
        <v>6.5602805375300006</v>
      </c>
      <c r="H53" s="5">
        <v>10.028204074176665</v>
      </c>
      <c r="M53" s="5">
        <f>H53/G53</f>
        <v>1.5286242740394096</v>
      </c>
    </row>
    <row r="54" spans="1:13">
      <c r="B54" s="5">
        <v>224.66666666666666</v>
      </c>
      <c r="C54" s="5">
        <v>217.33333333333334</v>
      </c>
      <c r="D54" s="5"/>
      <c r="E54" s="5"/>
      <c r="F54" s="5"/>
      <c r="G54" s="5">
        <v>7.7964611301033324</v>
      </c>
      <c r="H54" s="5">
        <v>15.145132039333333</v>
      </c>
      <c r="M54" s="5">
        <f t="shared" ref="M54:M55" si="8">H54/G54</f>
        <v>1.942564938963866</v>
      </c>
    </row>
    <row r="55" spans="1:13">
      <c r="B55" s="5">
        <v>151.66666666666666</v>
      </c>
      <c r="C55" s="5">
        <v>207</v>
      </c>
      <c r="D55" s="5"/>
      <c r="E55" s="5"/>
      <c r="F55" s="5"/>
      <c r="G55" s="5">
        <v>14.0752047104</v>
      </c>
      <c r="H55" s="5">
        <v>13.870799038633331</v>
      </c>
      <c r="M55" s="5">
        <f t="shared" si="8"/>
        <v>0.98547760576330123</v>
      </c>
    </row>
    <row r="56" spans="1:13">
      <c r="A56" t="s">
        <v>439</v>
      </c>
      <c r="B56" s="5">
        <v>247.16666666666666</v>
      </c>
      <c r="C56" s="5">
        <v>217</v>
      </c>
      <c r="D56" s="5"/>
      <c r="E56" s="5"/>
      <c r="F56" s="5" t="s">
        <v>439</v>
      </c>
      <c r="G56" s="5">
        <v>1.2522213311276666</v>
      </c>
      <c r="H56" s="5">
        <v>1.9039799827966668</v>
      </c>
      <c r="L56" t="s">
        <v>439</v>
      </c>
      <c r="M56" s="5">
        <f>H56/G56</f>
        <v>1.5204819910567009</v>
      </c>
    </row>
    <row r="57" spans="1:13">
      <c r="B57" s="5">
        <v>296</v>
      </c>
      <c r="C57" s="5">
        <v>291.66666666666669</v>
      </c>
      <c r="D57" s="5"/>
      <c r="E57" s="5"/>
      <c r="F57" s="65"/>
      <c r="G57" s="5">
        <v>0</v>
      </c>
      <c r="H57" s="5">
        <v>2.9887247870133336</v>
      </c>
      <c r="I57" s="5"/>
      <c r="J57" s="5"/>
      <c r="K57" s="5"/>
      <c r="L57" s="65"/>
      <c r="M57" s="5">
        <f>H57</f>
        <v>2.9887247870133336</v>
      </c>
    </row>
    <row r="58" spans="1:13">
      <c r="B58" s="5">
        <v>262</v>
      </c>
      <c r="C58" s="5">
        <v>288.33333333333331</v>
      </c>
      <c r="D58" s="5"/>
      <c r="E58" s="5"/>
      <c r="F58" s="5"/>
      <c r="G58" s="5">
        <v>0.25514933309933335</v>
      </c>
      <c r="H58" s="5">
        <v>5.136499543806667</v>
      </c>
      <c r="M58" s="5">
        <f>H58/G58</f>
        <v>20.131346147030502</v>
      </c>
    </row>
    <row r="59" spans="1:13">
      <c r="B59" s="5">
        <v>319</v>
      </c>
      <c r="C59" s="5">
        <v>307.66666666666669</v>
      </c>
      <c r="D59" s="5"/>
      <c r="E59" s="5"/>
      <c r="F59" s="5"/>
      <c r="G59" s="5">
        <v>0.109649122807</v>
      </c>
      <c r="H59" s="5">
        <v>2.1932052862066667</v>
      </c>
      <c r="M59" s="5">
        <f t="shared" ref="M59:M60" si="9">H59/G59</f>
        <v>20.002032210208</v>
      </c>
    </row>
    <row r="60" spans="1:13">
      <c r="B60" s="5">
        <v>119.33333333333333</v>
      </c>
      <c r="C60" s="5">
        <v>183.66666666666666</v>
      </c>
      <c r="D60" s="5"/>
      <c r="E60" s="5"/>
      <c r="F60" s="5"/>
      <c r="G60" s="5">
        <v>1.2611549524300001</v>
      </c>
      <c r="H60" s="5">
        <v>5.6983600717699998</v>
      </c>
      <c r="M60" s="5">
        <f t="shared" si="9"/>
        <v>4.5183663282536131</v>
      </c>
    </row>
    <row r="61" spans="1:13">
      <c r="A61" t="s">
        <v>451</v>
      </c>
      <c r="B61" s="5">
        <v>246.33333333333334</v>
      </c>
      <c r="C61" s="5">
        <v>157.66666666666666</v>
      </c>
      <c r="D61" s="5"/>
      <c r="E61" s="5"/>
      <c r="F61" s="5" t="s">
        <v>451</v>
      </c>
      <c r="G61" s="5">
        <v>0.80011168816800005</v>
      </c>
      <c r="H61" s="5">
        <v>1.6378619959163334</v>
      </c>
      <c r="L61" t="s">
        <v>451</v>
      </c>
      <c r="M61" s="5">
        <f>H61/G61</f>
        <v>2.0470417069728275</v>
      </c>
    </row>
    <row r="62" spans="1:13">
      <c r="B62" s="5">
        <v>238</v>
      </c>
      <c r="C62" s="5">
        <v>228</v>
      </c>
      <c r="D62" s="5"/>
      <c r="E62" s="5"/>
      <c r="F62" s="65"/>
      <c r="G62" s="5">
        <v>0.84125822245333326</v>
      </c>
      <c r="H62" s="5">
        <v>1.4459882546163334</v>
      </c>
      <c r="I62" s="5"/>
      <c r="J62" s="5"/>
      <c r="K62" s="5"/>
      <c r="L62" s="65"/>
      <c r="M62" s="5">
        <f t="shared" ref="M62" si="10">H62/G62</f>
        <v>1.7188399661633573</v>
      </c>
    </row>
    <row r="63" spans="1:13">
      <c r="B63" s="5">
        <v>243.33333333333334</v>
      </c>
      <c r="C63" s="5">
        <v>211.66666666666666</v>
      </c>
      <c r="D63" s="5"/>
      <c r="E63" s="5"/>
      <c r="F63" s="5"/>
      <c r="G63" s="5">
        <v>0.54852107253866667</v>
      </c>
      <c r="H63" s="5">
        <v>1.7255349532033335</v>
      </c>
      <c r="M63" s="5">
        <f>H63/G63</f>
        <v>3.1457951929124768</v>
      </c>
    </row>
    <row r="64" spans="1:13">
      <c r="B64" s="5">
        <v>251.66666666666666</v>
      </c>
      <c r="C64" s="5">
        <v>262.33333333333331</v>
      </c>
      <c r="D64" s="5"/>
      <c r="E64" s="5"/>
      <c r="F64" s="5"/>
      <c r="G64" s="5">
        <v>0.23809523809533331</v>
      </c>
      <c r="H64" s="5">
        <v>1.1509622918596667</v>
      </c>
      <c r="M64" s="5">
        <f t="shared" ref="M64:M65" si="11">H64/G64</f>
        <v>4.8340416258086671</v>
      </c>
    </row>
    <row r="65" spans="1:13">
      <c r="B65" s="5">
        <v>151</v>
      </c>
      <c r="C65" s="5">
        <v>148</v>
      </c>
      <c r="D65" s="5"/>
      <c r="E65" s="5"/>
      <c r="F65" s="5"/>
      <c r="G65" s="5">
        <v>1.5551048005399999</v>
      </c>
      <c r="H65" s="5">
        <v>1.8807496461136666</v>
      </c>
      <c r="M65" s="5">
        <f t="shared" si="11"/>
        <v>1.2094037941755365</v>
      </c>
    </row>
    <row r="66" spans="1:13">
      <c r="A66" t="s">
        <v>452</v>
      </c>
      <c r="B66" s="5">
        <v>105.66666666666667</v>
      </c>
      <c r="C66" s="5">
        <v>121.66666666666667</v>
      </c>
      <c r="D66" s="5"/>
      <c r="E66" s="5"/>
      <c r="F66" s="5" t="s">
        <v>452</v>
      </c>
      <c r="G66" s="5">
        <v>3.6644250080266665</v>
      </c>
      <c r="H66" s="5">
        <v>2.5182849384666666</v>
      </c>
      <c r="L66" t="s">
        <v>452</v>
      </c>
      <c r="M66" s="5">
        <f>H66/G66</f>
        <v>0.6872251261659168</v>
      </c>
    </row>
    <row r="67" spans="1:13">
      <c r="B67" s="5">
        <v>205.33333333333334</v>
      </c>
      <c r="C67" s="5">
        <v>243</v>
      </c>
      <c r="D67" s="5"/>
      <c r="E67" s="5"/>
      <c r="F67" s="65"/>
      <c r="G67" s="5">
        <v>2.5718296217266663</v>
      </c>
      <c r="H67" s="5">
        <v>3.7624212646466666</v>
      </c>
      <c r="I67" s="5"/>
      <c r="J67" s="5"/>
      <c r="K67" s="5"/>
      <c r="L67" s="65"/>
      <c r="M67" s="5">
        <f t="shared" ref="M67" si="12">H67/G67</f>
        <v>1.4629356598360761</v>
      </c>
    </row>
    <row r="68" spans="1:13">
      <c r="B68" s="5">
        <v>231</v>
      </c>
      <c r="C68" s="5">
        <v>255</v>
      </c>
      <c r="D68" s="5"/>
      <c r="E68" s="5"/>
      <c r="F68" s="5"/>
      <c r="G68" s="5">
        <v>1.144708891491</v>
      </c>
      <c r="H68" s="5">
        <v>3.5449045049533332</v>
      </c>
      <c r="M68" s="5">
        <f>H68/G68</f>
        <v>3.0967738010107038</v>
      </c>
    </row>
    <row r="69" spans="1:13">
      <c r="B69" s="5">
        <v>146.33333333333334</v>
      </c>
      <c r="C69" s="5">
        <v>264</v>
      </c>
      <c r="D69" s="5"/>
      <c r="E69" s="5"/>
      <c r="F69" s="5"/>
      <c r="G69" s="5">
        <v>6.6377602842966672</v>
      </c>
      <c r="H69" s="5">
        <v>8.1498056750700005</v>
      </c>
      <c r="M69" s="5">
        <f t="shared" ref="M69:M70" si="13">H69/G69</f>
        <v>1.2277945159228583</v>
      </c>
    </row>
    <row r="70" spans="1:13">
      <c r="B70" s="5">
        <v>122</v>
      </c>
      <c r="C70" s="5">
        <v>167</v>
      </c>
      <c r="D70" s="5"/>
      <c r="E70" s="5"/>
      <c r="F70" s="5"/>
      <c r="G70" s="5">
        <v>0.76210009853066663</v>
      </c>
      <c r="H70" s="5">
        <v>2.7664739427266665</v>
      </c>
      <c r="M70" s="5">
        <f t="shared" si="13"/>
        <v>3.6300663758743035</v>
      </c>
    </row>
    <row r="71" spans="1:13">
      <c r="B71" s="5"/>
      <c r="C71" s="5"/>
      <c r="D71" s="5"/>
      <c r="E71" s="5"/>
      <c r="F71" s="5"/>
      <c r="G71" s="5"/>
      <c r="H71" s="5"/>
      <c r="M71" s="5"/>
    </row>
    <row r="73" spans="1:13">
      <c r="B73" s="68" t="s">
        <v>446</v>
      </c>
      <c r="C73" s="68" t="s">
        <v>447</v>
      </c>
      <c r="D73" s="68"/>
      <c r="E73" s="68"/>
      <c r="G73" s="31" t="s">
        <v>446</v>
      </c>
      <c r="H73" s="31" t="s">
        <v>447</v>
      </c>
      <c r="I73" s="31"/>
      <c r="J73" s="31"/>
      <c r="M73" s="20" t="s">
        <v>448</v>
      </c>
    </row>
    <row r="74" spans="1:13">
      <c r="A74" s="69" t="s">
        <v>450</v>
      </c>
      <c r="B74">
        <f>AVERAGE(B46:B50)</f>
        <v>267.06666666666672</v>
      </c>
      <c r="C74">
        <f>AVERAGE(C46:C50)</f>
        <v>248.13333333333335</v>
      </c>
      <c r="D74">
        <f>_xlfn.STDEV.P(B46:B50)</f>
        <v>22.744376594373101</v>
      </c>
      <c r="E74">
        <f>_xlfn.STDEV.P(C46:C50)</f>
        <v>32.425367298527867</v>
      </c>
      <c r="F74" s="69" t="s">
        <v>450</v>
      </c>
      <c r="G74">
        <f>AVERAGE(G46:G50)</f>
        <v>0.55376735276273337</v>
      </c>
      <c r="H74">
        <f>AVERAGE(H46:H50)</f>
        <v>2.1941243202410665</v>
      </c>
      <c r="I74">
        <f>_xlfn.STDEV.P(G46:G50)</f>
        <v>0.26311242475979968</v>
      </c>
      <c r="J74">
        <f>_xlfn.STDEV.P(H46:H50)</f>
        <v>0.86192272484846233</v>
      </c>
      <c r="L74" s="69" t="s">
        <v>450</v>
      </c>
      <c r="M74">
        <f>AVERAGE(M46:M50)</f>
        <v>4.823117517818206</v>
      </c>
    </row>
    <row r="75" spans="1:13">
      <c r="A75" s="69" t="s">
        <v>438</v>
      </c>
      <c r="B75">
        <f>AVERAGE(B51:B55)</f>
        <v>204.13333333333333</v>
      </c>
      <c r="C75">
        <f>AVERAGE(C51:C55)</f>
        <v>223.2</v>
      </c>
      <c r="D75">
        <f>_xlfn.STDEV.P(B51:B55)</f>
        <v>27.208332057172026</v>
      </c>
      <c r="E75">
        <f>_xlfn.STDEV.P(C51:C55)</f>
        <v>18.752896072636648</v>
      </c>
      <c r="F75" s="69" t="s">
        <v>438</v>
      </c>
      <c r="G75">
        <f>AVERAGE(G51:G55)</f>
        <v>7.3888051309793328</v>
      </c>
      <c r="H75">
        <f>AVERAGE(H51:H55)</f>
        <v>11.596071095535333</v>
      </c>
      <c r="I75">
        <f>_xlfn.STDEV.P(G51:G55)</f>
        <v>3.6180700061386126</v>
      </c>
      <c r="J75">
        <f>_xlfn.STDEV.P(H51:H55)</f>
        <v>2.549444924302342</v>
      </c>
      <c r="L75" s="69" t="s">
        <v>438</v>
      </c>
      <c r="M75">
        <f>AVERAGE(M51:M55)</f>
        <v>1.7979231013884245</v>
      </c>
    </row>
    <row r="76" spans="1:13">
      <c r="A76" s="69" t="s">
        <v>439</v>
      </c>
      <c r="B76">
        <f>AVERAGE(B56:B60)</f>
        <v>248.69999999999996</v>
      </c>
      <c r="C76">
        <f>AVERAGE(C56:C60)</f>
        <v>257.66666666666669</v>
      </c>
      <c r="D76">
        <f>_xlfn.STDEV.P(B56:B60)</f>
        <v>69.418089221118208</v>
      </c>
      <c r="E76">
        <f>_xlfn.STDEV.P(C56:C60)</f>
        <v>48.427723923847815</v>
      </c>
      <c r="F76" s="69" t="s">
        <v>439</v>
      </c>
      <c r="G76">
        <f>AVERAGE(G56:G60)</f>
        <v>0.57563494789280001</v>
      </c>
      <c r="H76">
        <f>AVERAGE(H56:H60)</f>
        <v>3.5841539343186666</v>
      </c>
      <c r="I76">
        <f>_xlfn.STDEV.P(G56:G60)</f>
        <v>0.5619459444298015</v>
      </c>
      <c r="J76">
        <f>_xlfn.STDEV.P(H56:H60)</f>
        <v>1.5486705912783361</v>
      </c>
      <c r="L76" s="69" t="s">
        <v>439</v>
      </c>
      <c r="M76">
        <f>AVERAGE(M56:M60)</f>
        <v>9.8321902927124292</v>
      </c>
    </row>
    <row r="77" spans="1:13">
      <c r="A77" s="69" t="s">
        <v>451</v>
      </c>
      <c r="B77">
        <f>AVERAGE(B61:B65)</f>
        <v>226.06666666666669</v>
      </c>
      <c r="C77">
        <f>AVERAGE(C61:C65)</f>
        <v>201.5333333333333</v>
      </c>
      <c r="D77">
        <f>_xlfn.STDEV.P(B61:B65)</f>
        <v>37.793238666312917</v>
      </c>
      <c r="E77">
        <f>_xlfn.STDEV.P(C61:C65)</f>
        <v>43.104317906936302</v>
      </c>
      <c r="F77" s="69" t="s">
        <v>451</v>
      </c>
      <c r="G77">
        <f>AVERAGE(G61:G65)</f>
        <v>0.7966182043590665</v>
      </c>
      <c r="H77">
        <f>AVERAGE(H61:H65)</f>
        <v>1.5682194283418667</v>
      </c>
      <c r="I77">
        <f>_xlfn.STDEV.P(G61:G65)</f>
        <v>0.43607498045456966</v>
      </c>
      <c r="J77">
        <f>_xlfn.STDEV.P(H61:H65)</f>
        <v>0.25152231566083272</v>
      </c>
      <c r="L77" s="69" t="s">
        <v>451</v>
      </c>
      <c r="M77">
        <f>AVERAGE(M61:M65)</f>
        <v>2.591024457206573</v>
      </c>
    </row>
    <row r="78" spans="1:13">
      <c r="A78" s="69" t="s">
        <v>452</v>
      </c>
      <c r="B78">
        <f>AVERAGE(B66:B70)</f>
        <v>162.06666666666666</v>
      </c>
      <c r="C78">
        <f>AVERAGE(C66:C70)</f>
        <v>210.13333333333335</v>
      </c>
      <c r="D78">
        <f>_xlfn.STDEV.P(B66:B70)</f>
        <v>48.285907767058646</v>
      </c>
      <c r="E78">
        <f>_xlfn.STDEV.P(C66:C70)</f>
        <v>56.003015791810533</v>
      </c>
      <c r="F78" s="69" t="s">
        <v>452</v>
      </c>
      <c r="G78">
        <f>AVERAGE(G66:G70)</f>
        <v>2.9561647808143334</v>
      </c>
      <c r="H78">
        <f>AVERAGE(H66:H70)</f>
        <v>4.1483780651726665</v>
      </c>
      <c r="I78">
        <f>_xlfn.STDEV.P(G66:G70)</f>
        <v>2.1118136179233171</v>
      </c>
      <c r="J78">
        <f>_xlfn.STDEV.P(H66:H70)</f>
        <v>2.0538465625441513</v>
      </c>
      <c r="L78" s="69" t="s">
        <v>452</v>
      </c>
      <c r="M78">
        <f>AVERAGE(M66:M70)</f>
        <v>2.0209590957619716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3C</vt:lpstr>
      <vt:lpstr>Figure 3F</vt:lpstr>
      <vt:lpstr>Figure 3G</vt:lpstr>
      <vt:lpstr>Figure 3H</vt:lpstr>
    </vt:vector>
  </TitlesOfParts>
  <Company>Cancer Research UK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Filipa Neto</dc:creator>
  <cp:lastModifiedBy>Filipa Neto</cp:lastModifiedBy>
  <dcterms:created xsi:type="dcterms:W3CDTF">2017-08-15T15:03:10Z</dcterms:created>
  <dcterms:modified xsi:type="dcterms:W3CDTF">2018-01-17T13:29:31Z</dcterms:modified>
</cp:coreProperties>
</file>