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F39" i="1"/>
  <c r="AE39"/>
  <c r="AA39"/>
  <c r="Z39"/>
  <c r="V39"/>
  <c r="U39"/>
  <c r="Q39"/>
  <c r="P39"/>
  <c r="L39"/>
  <c r="K39"/>
  <c r="G39"/>
  <c r="F39"/>
  <c r="AF38"/>
  <c r="AE38"/>
  <c r="AA38"/>
  <c r="Z38"/>
  <c r="V38"/>
  <c r="U38"/>
  <c r="Q38"/>
  <c r="P38"/>
  <c r="L38"/>
  <c r="K38"/>
  <c r="G38"/>
  <c r="F38"/>
  <c r="AF37"/>
  <c r="AE37"/>
  <c r="AA37"/>
  <c r="Z37"/>
  <c r="V37"/>
  <c r="U37"/>
  <c r="Q37"/>
  <c r="P37"/>
  <c r="L37"/>
  <c r="K37"/>
  <c r="G37"/>
  <c r="F37"/>
  <c r="AF36"/>
  <c r="AE36"/>
  <c r="AA36"/>
  <c r="Z36"/>
  <c r="V36"/>
  <c r="U36"/>
  <c r="Q36"/>
  <c r="P36"/>
  <c r="L36"/>
  <c r="K36"/>
  <c r="G36"/>
  <c r="F36"/>
  <c r="AF28"/>
  <c r="AE28"/>
  <c r="Q28"/>
  <c r="P28"/>
  <c r="G28"/>
  <c r="F28"/>
  <c r="AF27"/>
  <c r="AE27"/>
  <c r="Q27"/>
  <c r="P27"/>
  <c r="G27"/>
  <c r="F27"/>
  <c r="AF26"/>
  <c r="AE26"/>
  <c r="AA26"/>
  <c r="Z26"/>
  <c r="V26"/>
  <c r="U26"/>
  <c r="Q26"/>
  <c r="P26"/>
  <c r="L26"/>
  <c r="K26"/>
  <c r="G26"/>
  <c r="F26"/>
  <c r="AF25"/>
  <c r="AE25"/>
  <c r="AA25"/>
  <c r="Z25"/>
  <c r="V25"/>
  <c r="U25"/>
  <c r="Q25"/>
  <c r="P25"/>
  <c r="L25"/>
  <c r="K25"/>
  <c r="G25"/>
  <c r="F25"/>
  <c r="AF24"/>
  <c r="AE24"/>
  <c r="Q24"/>
  <c r="P24"/>
  <c r="G24"/>
  <c r="F24"/>
  <c r="AF23"/>
  <c r="AE23"/>
  <c r="Q23"/>
  <c r="P23"/>
  <c r="G23"/>
  <c r="F23"/>
  <c r="AF22"/>
  <c r="AE22"/>
  <c r="AA22"/>
  <c r="Z22"/>
  <c r="V22"/>
  <c r="U22"/>
  <c r="Q22"/>
  <c r="P22"/>
  <c r="L22"/>
  <c r="K22"/>
  <c r="G22"/>
  <c r="F22"/>
  <c r="AF21"/>
  <c r="AE21"/>
  <c r="AA21"/>
  <c r="Z21"/>
  <c r="V21"/>
  <c r="U21"/>
  <c r="Q21"/>
  <c r="P21"/>
  <c r="L21"/>
  <c r="K21"/>
  <c r="G21"/>
  <c r="F21"/>
  <c r="P12"/>
  <c r="P11"/>
  <c r="N10"/>
  <c r="O10" s="1"/>
  <c r="N11"/>
  <c r="O11" s="1"/>
  <c r="N12"/>
  <c r="O12" s="1"/>
  <c r="M10"/>
  <c r="M11"/>
  <c r="M12"/>
  <c r="N6" l="1"/>
  <c r="O6" s="1"/>
  <c r="N7"/>
  <c r="O7" s="1"/>
  <c r="N5"/>
  <c r="O5" s="1"/>
  <c r="M6"/>
  <c r="M7"/>
  <c r="M5"/>
</calcChain>
</file>

<file path=xl/sharedStrings.xml><?xml version="1.0" encoding="utf-8"?>
<sst xmlns="http://schemas.openxmlformats.org/spreadsheetml/2006/main" count="141" uniqueCount="38">
  <si>
    <t>Figure 5A</t>
  </si>
  <si>
    <t>Koff measurement</t>
  </si>
  <si>
    <t>WT</t>
  </si>
  <si>
    <t>R13P</t>
  </si>
  <si>
    <t>K16D</t>
  </si>
  <si>
    <t>Average</t>
  </si>
  <si>
    <t>P value</t>
  </si>
  <si>
    <t>&lt;0.0001</t>
  </si>
  <si>
    <t>Std Dev</t>
  </si>
  <si>
    <t>Std Error</t>
  </si>
  <si>
    <t>UUG mRNA</t>
  </si>
  <si>
    <t>End-Point</t>
  </si>
  <si>
    <r>
      <t>R</t>
    </r>
    <r>
      <rPr>
        <b/>
        <vertAlign val="subscript"/>
        <sz val="14"/>
        <color theme="1"/>
        <rFont val="Calibri (Body)"/>
      </rPr>
      <t>bound</t>
    </r>
  </si>
  <si>
    <t>na</t>
  </si>
  <si>
    <t>Measurement</t>
  </si>
  <si>
    <t>eIF1 variant</t>
  </si>
  <si>
    <t>mRNA</t>
  </si>
  <si>
    <t xml:space="preserve">WT </t>
  </si>
  <si>
    <t xml:space="preserve">R13P </t>
  </si>
  <si>
    <r>
      <t>WT</t>
    </r>
    <r>
      <rPr>
        <b/>
        <vertAlign val="superscript"/>
        <sz val="12"/>
        <color theme="1"/>
        <rFont val="Calibri (Body)"/>
      </rPr>
      <t>a</t>
    </r>
    <r>
      <rPr>
        <b/>
        <sz val="11"/>
        <color theme="1"/>
        <rFont val="Calibri"/>
        <family val="2"/>
        <scheme val="minor"/>
      </rPr>
      <t xml:space="preserve"> </t>
    </r>
  </si>
  <si>
    <r>
      <t>K16D</t>
    </r>
    <r>
      <rPr>
        <b/>
        <vertAlign val="superscript"/>
        <sz val="12"/>
        <color theme="1"/>
        <rFont val="Calibri (Body)"/>
      </rPr>
      <t>a</t>
    </r>
    <r>
      <rPr>
        <b/>
        <sz val="11"/>
        <color theme="1"/>
        <rFont val="Calibri"/>
        <family val="2"/>
        <scheme val="minor"/>
      </rPr>
      <t xml:space="preserve"> </t>
    </r>
  </si>
  <si>
    <t>AUG</t>
  </si>
  <si>
    <t>UUG</t>
  </si>
  <si>
    <r>
      <rPr>
        <b/>
        <sz val="16"/>
        <color theme="1"/>
        <rFont val="Calibri"/>
        <family val="2"/>
        <scheme val="minor"/>
      </rPr>
      <t>k</t>
    </r>
    <r>
      <rPr>
        <b/>
        <vertAlign val="subscript"/>
        <sz val="16"/>
        <color theme="1"/>
        <rFont val="Calibri (Body)"/>
      </rPr>
      <t xml:space="preserve">1 </t>
    </r>
    <r>
      <rPr>
        <sz val="11"/>
        <color theme="1"/>
        <rFont val="Calibri"/>
        <family val="2"/>
        <scheme val="minor"/>
      </rPr>
      <t>(x10</t>
    </r>
    <r>
      <rPr>
        <vertAlign val="superscript"/>
        <sz val="11"/>
        <color theme="1"/>
        <rFont val="Calibri (Body)"/>
      </rPr>
      <t>-3</t>
    </r>
    <r>
      <rPr>
        <sz val="11"/>
        <color theme="1"/>
        <rFont val="Calibri"/>
        <family val="2"/>
        <scheme val="minor"/>
      </rPr>
      <t>)s</t>
    </r>
    <r>
      <rPr>
        <vertAlign val="superscript"/>
        <sz val="11"/>
        <color theme="1"/>
        <rFont val="Calibri (Body)"/>
      </rPr>
      <t>-1</t>
    </r>
  </si>
  <si>
    <r>
      <rPr>
        <b/>
        <sz val="16"/>
        <color theme="1"/>
        <rFont val="Calibri"/>
        <family val="2"/>
        <scheme val="minor"/>
      </rPr>
      <t>k</t>
    </r>
    <r>
      <rPr>
        <b/>
        <vertAlign val="subscript"/>
        <sz val="16"/>
        <color theme="1"/>
        <rFont val="Calibri (Body)"/>
      </rPr>
      <t xml:space="preserve">2 </t>
    </r>
    <r>
      <rPr>
        <sz val="11"/>
        <color theme="1"/>
        <rFont val="Calibri"/>
        <family val="2"/>
        <scheme val="minor"/>
      </rPr>
      <t>(x10</t>
    </r>
    <r>
      <rPr>
        <vertAlign val="superscript"/>
        <sz val="11"/>
        <color theme="1"/>
        <rFont val="Calibri (Body)"/>
      </rPr>
      <t>-3</t>
    </r>
    <r>
      <rPr>
        <sz val="11"/>
        <color theme="1"/>
        <rFont val="Calibri"/>
        <family val="2"/>
        <scheme val="minor"/>
      </rPr>
      <t>)s</t>
    </r>
    <r>
      <rPr>
        <vertAlign val="superscript"/>
        <sz val="11"/>
        <color theme="1"/>
        <rFont val="Calibri (Body)"/>
      </rPr>
      <t>-1</t>
    </r>
  </si>
  <si>
    <t>Aver. Dev</t>
  </si>
  <si>
    <r>
      <rPr>
        <b/>
        <sz val="14"/>
        <color theme="1"/>
        <rFont val="Symbol"/>
        <family val="1"/>
        <charset val="2"/>
      </rPr>
      <t>a</t>
    </r>
    <r>
      <rPr>
        <b/>
        <sz val="11"/>
        <color theme="1"/>
        <rFont val="Calibri"/>
        <family val="2"/>
        <scheme val="minor"/>
      </rPr>
      <t>1</t>
    </r>
  </si>
  <si>
    <r>
      <rPr>
        <b/>
        <sz val="14"/>
        <color theme="1"/>
        <rFont val="Symbol"/>
        <family val="1"/>
        <charset val="2"/>
      </rPr>
      <t>a</t>
    </r>
    <r>
      <rPr>
        <b/>
        <sz val="11"/>
        <color theme="1"/>
        <rFont val="Calibri"/>
        <family val="2"/>
        <scheme val="minor"/>
      </rPr>
      <t>2</t>
    </r>
  </si>
  <si>
    <r>
      <t>K</t>
    </r>
    <r>
      <rPr>
        <b/>
        <vertAlign val="subscript"/>
        <sz val="14"/>
        <color theme="1"/>
        <rFont val="Calibri (Body)"/>
      </rPr>
      <t xml:space="preserve">amp </t>
    </r>
    <r>
      <rPr>
        <b/>
        <sz val="14"/>
        <color theme="1"/>
        <rFont val="Calibri"/>
        <family val="2"/>
        <scheme val="minor"/>
      </rPr>
      <t>(</t>
    </r>
    <r>
      <rPr>
        <b/>
        <sz val="14"/>
        <color theme="1"/>
        <rFont val="Symbol"/>
        <family val="1"/>
        <charset val="2"/>
      </rPr>
      <t>a</t>
    </r>
    <r>
      <rPr>
        <b/>
        <vertAlign val="subscript"/>
        <sz val="14"/>
        <color theme="1"/>
        <rFont val="Calibri (Body)"/>
      </rPr>
      <t>2</t>
    </r>
    <r>
      <rPr>
        <b/>
        <sz val="14"/>
        <color theme="1"/>
        <rFont val="Calibri"/>
        <family val="2"/>
        <scheme val="minor"/>
      </rPr>
      <t>/</t>
    </r>
    <r>
      <rPr>
        <b/>
        <sz val="14"/>
        <color theme="1"/>
        <rFont val="Symbol"/>
        <family val="1"/>
        <charset val="2"/>
      </rPr>
      <t>a</t>
    </r>
    <r>
      <rPr>
        <b/>
        <vertAlign val="subscript"/>
        <sz val="14"/>
        <color theme="1"/>
        <rFont val="Calibri (Body)"/>
      </rPr>
      <t>1</t>
    </r>
    <r>
      <rPr>
        <b/>
        <sz val="14"/>
        <color theme="1"/>
        <rFont val="Calibri"/>
        <family val="2"/>
        <scheme val="minor"/>
      </rPr>
      <t>)</t>
    </r>
  </si>
  <si>
    <t>Figure 5D</t>
  </si>
  <si>
    <r>
      <t>k</t>
    </r>
    <r>
      <rPr>
        <b/>
        <vertAlign val="subscript"/>
        <sz val="14"/>
        <color theme="1"/>
        <rFont val="Calibri (Body)"/>
      </rPr>
      <t>1</t>
    </r>
    <r>
      <rPr>
        <b/>
        <vertAlign val="subscript"/>
        <sz val="16"/>
        <color theme="1"/>
        <rFont val="Calibri (Body)"/>
      </rPr>
      <t xml:space="preserve"> </t>
    </r>
    <r>
      <rPr>
        <sz val="11"/>
        <color theme="1"/>
        <rFont val="Calibri"/>
        <family val="2"/>
        <scheme val="minor"/>
      </rPr>
      <t>(x10</t>
    </r>
    <r>
      <rPr>
        <vertAlign val="superscript"/>
        <sz val="11"/>
        <color theme="1"/>
        <rFont val="Calibri (Body)"/>
      </rPr>
      <t>-3</t>
    </r>
    <r>
      <rPr>
        <sz val="11"/>
        <color theme="1"/>
        <rFont val="Calibri"/>
        <family val="2"/>
        <scheme val="minor"/>
      </rPr>
      <t>)s</t>
    </r>
    <r>
      <rPr>
        <vertAlign val="superscript"/>
        <sz val="11"/>
        <color theme="1"/>
        <rFont val="Calibri (Body)"/>
      </rPr>
      <t>-1</t>
    </r>
  </si>
  <si>
    <r>
      <t>k</t>
    </r>
    <r>
      <rPr>
        <b/>
        <vertAlign val="subscript"/>
        <sz val="14"/>
        <color theme="1"/>
        <rFont val="Calibri (Body)"/>
      </rPr>
      <t>2</t>
    </r>
    <r>
      <rPr>
        <b/>
        <vertAlign val="subscript"/>
        <sz val="16"/>
        <color theme="1"/>
        <rFont val="Calibri (Body)"/>
      </rPr>
      <t xml:space="preserve"> </t>
    </r>
    <r>
      <rPr>
        <sz val="11"/>
        <color theme="1"/>
        <rFont val="Calibri"/>
        <family val="2"/>
        <scheme val="minor"/>
      </rPr>
      <t>(x10</t>
    </r>
    <r>
      <rPr>
        <vertAlign val="superscript"/>
        <sz val="11"/>
        <color theme="1"/>
        <rFont val="Calibri (Body)"/>
      </rPr>
      <t>-3</t>
    </r>
    <r>
      <rPr>
        <sz val="11"/>
        <color theme="1"/>
        <rFont val="Calibri"/>
        <family val="2"/>
        <scheme val="minor"/>
      </rPr>
      <t>)s</t>
    </r>
    <r>
      <rPr>
        <vertAlign val="superscript"/>
        <sz val="11"/>
        <color theme="1"/>
        <rFont val="Calibri (Body)"/>
      </rPr>
      <t>-1</t>
    </r>
  </si>
  <si>
    <r>
      <rPr>
        <b/>
        <sz val="14"/>
        <color theme="1"/>
        <rFont val="Symbol"/>
        <family val="1"/>
        <charset val="2"/>
      </rPr>
      <t>a</t>
    </r>
    <r>
      <rPr>
        <b/>
        <sz val="9"/>
        <color theme="1"/>
        <rFont val="Calibri"/>
        <family val="2"/>
        <scheme val="minor"/>
      </rPr>
      <t>2</t>
    </r>
  </si>
  <si>
    <t xml:space="preserve">WT/WT </t>
  </si>
  <si>
    <t>WT /WT</t>
  </si>
  <si>
    <t>S264Y/WT</t>
  </si>
  <si>
    <t xml:space="preserve">S264Y/R13P </t>
  </si>
  <si>
    <t>Figure 5-supplement figure 1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</si>
</sst>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 (Body)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theme="1"/>
      <name val="Calibri (Body)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 (Body)"/>
    </font>
    <font>
      <vertAlign val="superscript"/>
      <sz val="11"/>
      <color theme="1"/>
      <name val="Calibri (Body)"/>
    </font>
    <font>
      <b/>
      <sz val="14"/>
      <color theme="1"/>
      <name val="Symbol"/>
      <family val="1"/>
      <charset val="2"/>
    </font>
    <font>
      <b/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9"/>
  <sheetViews>
    <sheetView tabSelected="1" topLeftCell="A25" workbookViewId="0">
      <selection activeCell="G31" sqref="G31"/>
    </sheetView>
  </sheetViews>
  <sheetFormatPr defaultRowHeight="14.4"/>
  <cols>
    <col min="16" max="17" width="12" bestFit="1" customWidth="1"/>
  </cols>
  <sheetData>
    <row r="1" spans="1:16" ht="18">
      <c r="A1" s="18" t="s">
        <v>0</v>
      </c>
      <c r="B1" s="18"/>
    </row>
    <row r="2" spans="1:16">
      <c r="F2" s="21" t="s">
        <v>10</v>
      </c>
      <c r="G2" s="21"/>
    </row>
    <row r="4" spans="1:16">
      <c r="A4" s="19" t="s">
        <v>1</v>
      </c>
      <c r="B4" s="20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 t="s">
        <v>5</v>
      </c>
      <c r="N4" s="3" t="s">
        <v>8</v>
      </c>
      <c r="O4" s="3" t="s">
        <v>9</v>
      </c>
      <c r="P4" s="3" t="s">
        <v>6</v>
      </c>
    </row>
    <row r="5" spans="1:16">
      <c r="B5" s="2" t="s">
        <v>2</v>
      </c>
      <c r="C5" s="1">
        <v>0.16200000000000001</v>
      </c>
      <c r="D5" s="1">
        <v>0.108</v>
      </c>
      <c r="E5" s="1">
        <v>0.114</v>
      </c>
      <c r="F5" s="1">
        <v>0.34799999999999998</v>
      </c>
      <c r="G5" s="1">
        <v>0.17399999999999999</v>
      </c>
      <c r="H5" s="1">
        <v>0.14399999999999999</v>
      </c>
      <c r="I5" s="1">
        <v>0.17399999999999999</v>
      </c>
      <c r="J5" s="1">
        <v>0.20399999999999999</v>
      </c>
      <c r="K5" s="1">
        <v>0.19800000000000001</v>
      </c>
      <c r="L5" s="1">
        <v>0.192</v>
      </c>
      <c r="M5" s="5">
        <f>AVERAGE(C5:L5)</f>
        <v>0.18179999999999996</v>
      </c>
      <c r="N5" s="5">
        <f>STDEV(C5:L5)</f>
        <v>6.7055201140552981E-2</v>
      </c>
      <c r="O5" s="5">
        <f>N5/SQRT(9)</f>
        <v>2.235173371351766E-2</v>
      </c>
      <c r="P5" s="1"/>
    </row>
    <row r="6" spans="1:16">
      <c r="B6" s="2" t="s">
        <v>3</v>
      </c>
      <c r="C6" s="1">
        <v>0.68400000000000005</v>
      </c>
      <c r="D6" s="1">
        <v>0.44999999999999996</v>
      </c>
      <c r="E6" s="1">
        <v>0.876</v>
      </c>
      <c r="F6" s="1">
        <v>0.876</v>
      </c>
      <c r="G6" s="1">
        <v>1.296</v>
      </c>
      <c r="H6" s="1">
        <v>2.298</v>
      </c>
      <c r="M6" s="5">
        <f t="shared" ref="M6:M12" si="0">AVERAGE(C6:L6)</f>
        <v>1.0799999999999998</v>
      </c>
      <c r="N6" s="5">
        <f t="shared" ref="N6:N12" si="1">STDEV(C6:L6)</f>
        <v>0.65835066643848716</v>
      </c>
      <c r="O6" s="5">
        <f>N6/SQRT(5)</f>
        <v>0.29442336863774932</v>
      </c>
      <c r="P6" s="1">
        <v>5.9999999999999995E-4</v>
      </c>
    </row>
    <row r="7" spans="1:16">
      <c r="B7" s="2" t="s">
        <v>4</v>
      </c>
      <c r="C7" s="1">
        <v>0.75600000000000001</v>
      </c>
      <c r="D7" s="1">
        <v>0.58200000000000007</v>
      </c>
      <c r="E7" s="1">
        <v>0.42</v>
      </c>
      <c r="F7" s="1">
        <v>0.52200000000000002</v>
      </c>
      <c r="M7" s="5">
        <f t="shared" si="0"/>
        <v>0.57000000000000006</v>
      </c>
      <c r="N7" s="5">
        <f t="shared" si="1"/>
        <v>0.14088293012285011</v>
      </c>
      <c r="O7" s="5">
        <f>N7/SQRT(3)</f>
        <v>8.1338797630650744E-2</v>
      </c>
      <c r="P7" s="1" t="s">
        <v>7</v>
      </c>
    </row>
    <row r="8" spans="1:16">
      <c r="M8" s="1"/>
      <c r="N8" s="5"/>
    </row>
    <row r="9" spans="1:16">
      <c r="A9" s="19" t="s">
        <v>11</v>
      </c>
      <c r="B9" s="19"/>
      <c r="M9" s="1"/>
      <c r="N9" s="5"/>
    </row>
    <row r="10" spans="1:16">
      <c r="B10" s="2" t="s">
        <v>2</v>
      </c>
      <c r="C10" s="4">
        <v>0.51088999999999996</v>
      </c>
      <c r="D10" s="4">
        <v>0.50973999999999997</v>
      </c>
      <c r="E10" s="4">
        <v>0.34389999999999998</v>
      </c>
      <c r="F10" s="4">
        <v>0.57194999999999996</v>
      </c>
      <c r="G10" s="4">
        <v>0.67644000000000004</v>
      </c>
      <c r="H10" s="4">
        <v>0.58548999999999995</v>
      </c>
      <c r="I10" s="4">
        <v>0.57489999999999997</v>
      </c>
      <c r="J10" s="4">
        <v>0.57208000000000003</v>
      </c>
      <c r="K10" s="4">
        <v>0.53352999999999995</v>
      </c>
      <c r="L10" s="4">
        <v>0.35191</v>
      </c>
      <c r="M10" s="5">
        <f t="shared" si="0"/>
        <v>0.52308299999999996</v>
      </c>
      <c r="N10" s="5">
        <f t="shared" si="1"/>
        <v>0.10367110516221731</v>
      </c>
      <c r="O10" s="4">
        <f>N10/SQRT(9)</f>
        <v>3.4557035054072434E-2</v>
      </c>
      <c r="P10" s="1"/>
    </row>
    <row r="11" spans="1:16">
      <c r="B11" s="2" t="s">
        <v>3</v>
      </c>
      <c r="C11" s="4">
        <v>0.14990999999999999</v>
      </c>
      <c r="D11" s="4">
        <v>0.22832</v>
      </c>
      <c r="E11" s="4">
        <v>0.12845999999999999</v>
      </c>
      <c r="F11" s="4">
        <v>0.41560999999999998</v>
      </c>
      <c r="G11" s="4">
        <v>0.29796</v>
      </c>
      <c r="H11" s="4">
        <v>0.20960000000000001</v>
      </c>
      <c r="I11" s="4"/>
      <c r="J11" s="4"/>
      <c r="K11" s="4"/>
      <c r="L11" s="4"/>
      <c r="M11" s="5">
        <f t="shared" si="0"/>
        <v>0.23830999999999999</v>
      </c>
      <c r="N11" s="5">
        <f t="shared" si="1"/>
        <v>0.1056400106020442</v>
      </c>
      <c r="O11" s="4">
        <f>N11/SQRT(5)</f>
        <v>4.7243648969993862E-2</v>
      </c>
      <c r="P11" s="7">
        <f>TTEST(C10:L10,C11:H11,2,2)</f>
        <v>1.1562941590846004E-4</v>
      </c>
    </row>
    <row r="12" spans="1:16">
      <c r="B12" s="2" t="s">
        <v>4</v>
      </c>
      <c r="C12" s="4">
        <v>0.26135000000000003</v>
      </c>
      <c r="D12" s="4">
        <v>0.29041</v>
      </c>
      <c r="E12" s="4">
        <v>0.38879000000000002</v>
      </c>
      <c r="F12" s="4">
        <v>0.24315999999999999</v>
      </c>
      <c r="G12" s="4"/>
      <c r="H12" s="4"/>
      <c r="I12" s="4"/>
      <c r="J12" s="4"/>
      <c r="K12" s="4"/>
      <c r="L12" s="4"/>
      <c r="M12" s="5">
        <f t="shared" si="0"/>
        <v>0.29592750000000001</v>
      </c>
      <c r="N12" s="5">
        <f t="shared" si="1"/>
        <v>6.4894527953698392E-2</v>
      </c>
      <c r="O12" s="4">
        <f>N12/SQRT(3)</f>
        <v>3.7466873183001466E-2</v>
      </c>
      <c r="P12" s="7">
        <f>TTEST(C10:L10,C12:F12,2,2)</f>
        <v>1.6932996162118694E-3</v>
      </c>
    </row>
    <row r="16" spans="1:16" ht="18">
      <c r="A16" s="18" t="s">
        <v>29</v>
      </c>
      <c r="B16" s="18"/>
    </row>
    <row r="18" spans="1:34" ht="23.4">
      <c r="E18" s="23" t="s">
        <v>23</v>
      </c>
      <c r="F18" s="23"/>
      <c r="J18" s="23" t="s">
        <v>24</v>
      </c>
      <c r="K18" s="23"/>
      <c r="O18" s="18" t="s">
        <v>26</v>
      </c>
      <c r="P18" s="18"/>
      <c r="T18" s="18" t="s">
        <v>27</v>
      </c>
      <c r="U18" s="18"/>
      <c r="X18" s="1"/>
      <c r="Y18" s="12" t="s">
        <v>28</v>
      </c>
      <c r="Z18" s="1"/>
      <c r="AA18" s="1"/>
      <c r="AD18" s="8" t="s">
        <v>12</v>
      </c>
    </row>
    <row r="19" spans="1:34">
      <c r="B19" s="1"/>
      <c r="D19" s="21" t="s">
        <v>14</v>
      </c>
      <c r="E19" s="21"/>
      <c r="F19" s="2" t="s">
        <v>5</v>
      </c>
      <c r="G19" s="6" t="s">
        <v>25</v>
      </c>
      <c r="H19" s="1"/>
      <c r="I19" s="21" t="s">
        <v>14</v>
      </c>
      <c r="J19" s="21"/>
      <c r="K19" s="2" t="s">
        <v>5</v>
      </c>
      <c r="L19" s="6" t="s">
        <v>25</v>
      </c>
      <c r="M19" s="1"/>
      <c r="N19" s="21" t="s">
        <v>14</v>
      </c>
      <c r="O19" s="21"/>
      <c r="P19" s="6" t="s">
        <v>5</v>
      </c>
      <c r="Q19" s="6" t="s">
        <v>25</v>
      </c>
      <c r="R19" s="1"/>
      <c r="S19" s="21" t="s">
        <v>14</v>
      </c>
      <c r="T19" s="21"/>
      <c r="U19" s="2" t="s">
        <v>5</v>
      </c>
      <c r="V19" s="6" t="s">
        <v>25</v>
      </c>
      <c r="W19" s="1"/>
      <c r="X19" s="21" t="s">
        <v>14</v>
      </c>
      <c r="Y19" s="21"/>
      <c r="Z19" s="2" t="s">
        <v>5</v>
      </c>
      <c r="AA19" s="6" t="s">
        <v>25</v>
      </c>
      <c r="AB19" s="1"/>
      <c r="AC19" s="21" t="s">
        <v>14</v>
      </c>
      <c r="AD19" s="21"/>
      <c r="AE19" s="2" t="s">
        <v>5</v>
      </c>
      <c r="AF19" s="6" t="s">
        <v>25</v>
      </c>
    </row>
    <row r="20" spans="1:34" ht="15.6">
      <c r="A20" s="22" t="s">
        <v>15</v>
      </c>
      <c r="B20" s="22"/>
      <c r="C20" s="3" t="s">
        <v>16</v>
      </c>
      <c r="D20" s="9">
        <v>1</v>
      </c>
      <c r="E20" s="9">
        <v>2</v>
      </c>
      <c r="F20" s="9"/>
      <c r="G20" s="9"/>
      <c r="H20" s="9"/>
      <c r="I20" s="10">
        <v>1</v>
      </c>
      <c r="J20" s="10">
        <v>2</v>
      </c>
      <c r="K20" s="10"/>
      <c r="L20" s="9"/>
      <c r="M20" s="1"/>
      <c r="N20" s="9">
        <v>1</v>
      </c>
      <c r="O20" s="9">
        <v>2</v>
      </c>
      <c r="P20" s="9"/>
      <c r="Q20" s="9"/>
      <c r="R20" s="1"/>
      <c r="S20" s="9">
        <v>1</v>
      </c>
      <c r="T20" s="9">
        <v>2</v>
      </c>
      <c r="U20" s="9"/>
      <c r="V20" s="9"/>
      <c r="W20" s="1"/>
      <c r="X20" s="9">
        <v>1</v>
      </c>
      <c r="Y20" s="9">
        <v>2</v>
      </c>
      <c r="Z20" s="9"/>
      <c r="AA20" s="9"/>
      <c r="AB20" s="9"/>
      <c r="AC20" s="9">
        <v>1</v>
      </c>
      <c r="AD20" s="9">
        <v>2</v>
      </c>
      <c r="AE20" s="9"/>
      <c r="AF20" s="9"/>
    </row>
    <row r="21" spans="1:34">
      <c r="B21" s="3" t="s">
        <v>17</v>
      </c>
      <c r="C21" s="3" t="s">
        <v>21</v>
      </c>
      <c r="D21" s="1">
        <v>10</v>
      </c>
      <c r="E21" s="1">
        <v>14</v>
      </c>
      <c r="F21" s="1">
        <f t="shared" ref="F21:F28" si="2">AVERAGE(D21:E21)</f>
        <v>12</v>
      </c>
      <c r="G21" s="1">
        <f t="shared" ref="G21:G28" si="3">AVEDEV(D21:E21)</f>
        <v>2</v>
      </c>
      <c r="H21" s="1"/>
      <c r="I21" s="1">
        <v>0.5</v>
      </c>
      <c r="J21" s="1">
        <v>0.38</v>
      </c>
      <c r="K21" s="1">
        <f>AVERAGE(I21:J21)</f>
        <v>0.44</v>
      </c>
      <c r="L21" s="1">
        <f>AVEDEV(I21:J21)</f>
        <v>0.06</v>
      </c>
      <c r="M21" s="1"/>
      <c r="N21" s="1">
        <v>0.12</v>
      </c>
      <c r="O21" s="1">
        <v>0.14000000000000001</v>
      </c>
      <c r="P21" s="1">
        <f t="shared" ref="P21:P28" si="4">AVERAGE(N21:O21)</f>
        <v>0.13</v>
      </c>
      <c r="Q21" s="1">
        <f t="shared" ref="Q21:Q28" si="5">AVEDEV(N21:O21)</f>
        <v>1.0000000000000009E-2</v>
      </c>
      <c r="R21" s="1"/>
      <c r="S21" s="11">
        <v>0.88</v>
      </c>
      <c r="T21" s="11">
        <v>0.86</v>
      </c>
      <c r="U21" s="11">
        <f>AVERAGE(S21:T21)</f>
        <v>0.87</v>
      </c>
      <c r="V21" s="11">
        <f>AVEDEV(S21:T21)</f>
        <v>1.0000000000000009E-2</v>
      </c>
      <c r="W21" s="1"/>
      <c r="X21" s="1">
        <v>7.33</v>
      </c>
      <c r="Y21" s="1">
        <v>6.14</v>
      </c>
      <c r="Z21" s="1">
        <f>AVERAGE(X21:Y21)</f>
        <v>6.7349999999999994</v>
      </c>
      <c r="AA21" s="1">
        <f>AVEDEV(X21:Y21)</f>
        <v>0.5950000000000002</v>
      </c>
      <c r="AB21" s="1"/>
      <c r="AC21" s="1">
        <v>0.20599999999999999</v>
      </c>
      <c r="AD21" s="5">
        <v>0.20230000000000001</v>
      </c>
      <c r="AE21" s="5">
        <f t="shared" ref="AE21:AE28" si="6">AVERAGE(AC21:AD21)</f>
        <v>0.20415</v>
      </c>
      <c r="AF21" s="5">
        <f t="shared" ref="AF21:AF28" si="7">AVEDEV(AC21:AD21)</f>
        <v>1.8499999999999905E-3</v>
      </c>
    </row>
    <row r="22" spans="1:34">
      <c r="B22" s="3" t="s">
        <v>17</v>
      </c>
      <c r="C22" s="3" t="s">
        <v>22</v>
      </c>
      <c r="D22" s="1">
        <v>19</v>
      </c>
      <c r="E22" s="1">
        <v>16</v>
      </c>
      <c r="F22" s="1">
        <f t="shared" si="2"/>
        <v>17.5</v>
      </c>
      <c r="G22" s="1">
        <f t="shared" si="3"/>
        <v>1.5</v>
      </c>
      <c r="H22" s="1"/>
      <c r="I22" s="1">
        <v>0.85</v>
      </c>
      <c r="J22" s="1">
        <v>0.68</v>
      </c>
      <c r="K22" s="1">
        <f>AVERAGE(I22:J22)</f>
        <v>0.76500000000000001</v>
      </c>
      <c r="L22" s="13">
        <f>AVEDEV(I22:J22)</f>
        <v>8.4999999999999964E-2</v>
      </c>
      <c r="M22" s="1"/>
      <c r="N22" s="1">
        <v>0.16500000000000001</v>
      </c>
      <c r="O22" s="1">
        <v>0.21299999999999999</v>
      </c>
      <c r="P22" s="1">
        <f t="shared" si="4"/>
        <v>0.189</v>
      </c>
      <c r="Q22" s="1">
        <f t="shared" si="5"/>
        <v>2.3999999999999994E-2</v>
      </c>
      <c r="R22" s="1"/>
      <c r="S22" s="1">
        <v>0.83499999999999996</v>
      </c>
      <c r="T22" s="1">
        <v>0.78700000000000003</v>
      </c>
      <c r="U22" s="11">
        <f>AVERAGE(S22:T22)</f>
        <v>0.81099999999999994</v>
      </c>
      <c r="V22" s="11">
        <f>AVEDEV(S22:T22)</f>
        <v>2.3999999999999966E-2</v>
      </c>
      <c r="W22" s="1"/>
      <c r="X22" s="1">
        <v>5.0599999999999996</v>
      </c>
      <c r="Y22" s="1">
        <v>3.7</v>
      </c>
      <c r="Z22" s="1">
        <f>AVERAGE(X22:Y22)</f>
        <v>4.38</v>
      </c>
      <c r="AA22" s="1">
        <f>AVEDEV(X22:Y22)</f>
        <v>0.67999999999999972</v>
      </c>
      <c r="AB22" s="1"/>
      <c r="AC22" s="1">
        <v>0.18</v>
      </c>
      <c r="AD22" s="1">
        <v>0.184</v>
      </c>
      <c r="AE22" s="1">
        <f t="shared" si="6"/>
        <v>0.182</v>
      </c>
      <c r="AF22" s="1">
        <f t="shared" si="7"/>
        <v>2.0000000000000018E-3</v>
      </c>
    </row>
    <row r="23" spans="1:34">
      <c r="B23" s="3" t="s">
        <v>18</v>
      </c>
      <c r="C23" s="3" t="s">
        <v>21</v>
      </c>
      <c r="D23" s="1">
        <v>7.6</v>
      </c>
      <c r="E23" s="1">
        <v>7</v>
      </c>
      <c r="F23" s="1">
        <f t="shared" si="2"/>
        <v>7.3</v>
      </c>
      <c r="G23" s="1">
        <f t="shared" si="3"/>
        <v>0.29999999999999982</v>
      </c>
      <c r="H23" s="1"/>
      <c r="I23" s="1" t="s">
        <v>13</v>
      </c>
      <c r="J23" s="1" t="s">
        <v>13</v>
      </c>
      <c r="K23" s="1" t="s">
        <v>13</v>
      </c>
      <c r="L23" s="1" t="s">
        <v>13</v>
      </c>
      <c r="M23" s="1"/>
      <c r="N23" s="1">
        <v>0.93</v>
      </c>
      <c r="O23" s="1">
        <v>1</v>
      </c>
      <c r="P23" s="1">
        <f t="shared" si="4"/>
        <v>0.96500000000000008</v>
      </c>
      <c r="Q23" s="1">
        <f t="shared" si="5"/>
        <v>3.4999999999999976E-2</v>
      </c>
      <c r="R23" s="1"/>
      <c r="S23" s="1" t="s">
        <v>13</v>
      </c>
      <c r="T23" s="1" t="s">
        <v>13</v>
      </c>
      <c r="U23" s="1" t="s">
        <v>13</v>
      </c>
      <c r="V23" s="1" t="s">
        <v>13</v>
      </c>
      <c r="W23" s="1"/>
      <c r="X23" s="1" t="s">
        <v>13</v>
      </c>
      <c r="Y23" s="1" t="s">
        <v>13</v>
      </c>
      <c r="Z23" s="1" t="s">
        <v>13</v>
      </c>
      <c r="AA23" s="1" t="s">
        <v>13</v>
      </c>
      <c r="AB23" s="1"/>
      <c r="AC23" s="1">
        <v>0.17799999999999999</v>
      </c>
      <c r="AD23" s="1">
        <v>0.18</v>
      </c>
      <c r="AE23" s="1">
        <f t="shared" si="6"/>
        <v>0.17899999999999999</v>
      </c>
      <c r="AF23" s="1">
        <f t="shared" si="7"/>
        <v>1.0000000000000009E-3</v>
      </c>
    </row>
    <row r="24" spans="1:34">
      <c r="B24" s="3" t="s">
        <v>18</v>
      </c>
      <c r="C24" s="3" t="s">
        <v>22</v>
      </c>
      <c r="D24" s="1">
        <v>23</v>
      </c>
      <c r="E24" s="1">
        <v>22.4</v>
      </c>
      <c r="F24" s="1">
        <f t="shared" si="2"/>
        <v>22.7</v>
      </c>
      <c r="G24" s="1">
        <f t="shared" si="3"/>
        <v>0.30000000000000071</v>
      </c>
      <c r="H24" s="1"/>
      <c r="I24" s="1" t="s">
        <v>13</v>
      </c>
      <c r="J24" s="1" t="s">
        <v>13</v>
      </c>
      <c r="K24" s="1" t="s">
        <v>13</v>
      </c>
      <c r="L24" s="1" t="s">
        <v>13</v>
      </c>
      <c r="M24" s="1"/>
      <c r="N24" s="1">
        <v>0.96</v>
      </c>
      <c r="O24" s="1">
        <v>1.02</v>
      </c>
      <c r="P24" s="1">
        <f t="shared" si="4"/>
        <v>0.99</v>
      </c>
      <c r="Q24" s="1">
        <f t="shared" si="5"/>
        <v>3.0000000000000027E-2</v>
      </c>
      <c r="R24" s="1"/>
      <c r="S24" s="1" t="s">
        <v>13</v>
      </c>
      <c r="T24" s="1" t="s">
        <v>13</v>
      </c>
      <c r="U24" s="1" t="s">
        <v>13</v>
      </c>
      <c r="V24" s="1" t="s">
        <v>13</v>
      </c>
      <c r="W24" s="1"/>
      <c r="X24" s="1" t="s">
        <v>13</v>
      </c>
      <c r="Y24" s="1" t="s">
        <v>13</v>
      </c>
      <c r="Z24" s="1" t="s">
        <v>13</v>
      </c>
      <c r="AA24" s="1" t="s">
        <v>13</v>
      </c>
      <c r="AB24" s="1"/>
      <c r="AC24" s="1">
        <v>0.16300000000000001</v>
      </c>
      <c r="AD24" s="1">
        <v>0.161</v>
      </c>
      <c r="AE24" s="1">
        <f t="shared" si="6"/>
        <v>0.16200000000000001</v>
      </c>
      <c r="AF24" s="1">
        <f t="shared" si="7"/>
        <v>1.0000000000000009E-3</v>
      </c>
    </row>
    <row r="25" spans="1:34" ht="18">
      <c r="B25" s="3" t="s">
        <v>19</v>
      </c>
      <c r="C25" s="3" t="s">
        <v>21</v>
      </c>
      <c r="D25" s="1">
        <v>20.2</v>
      </c>
      <c r="E25" s="1">
        <v>14</v>
      </c>
      <c r="F25" s="1">
        <f t="shared" si="2"/>
        <v>17.100000000000001</v>
      </c>
      <c r="G25" s="1">
        <f t="shared" si="3"/>
        <v>3.0999999999999996</v>
      </c>
      <c r="H25" s="1"/>
      <c r="I25" s="1">
        <v>0.38</v>
      </c>
      <c r="J25" s="1">
        <v>0.5</v>
      </c>
      <c r="K25" s="1">
        <f t="shared" ref="K25:K26" si="8">AVERAGE(I25:J25)</f>
        <v>0.44</v>
      </c>
      <c r="L25" s="1">
        <f t="shared" ref="L25:L26" si="9">AVEDEV(I25:J25)</f>
        <v>0.06</v>
      </c>
      <c r="M25" s="1"/>
      <c r="N25" s="1">
        <v>0.11</v>
      </c>
      <c r="O25" s="1">
        <v>0.08</v>
      </c>
      <c r="P25" s="1">
        <f t="shared" si="4"/>
        <v>9.5000000000000001E-2</v>
      </c>
      <c r="Q25" s="1">
        <f t="shared" si="5"/>
        <v>1.4999999999999999E-2</v>
      </c>
      <c r="R25" s="1"/>
      <c r="S25" s="1">
        <v>0.89</v>
      </c>
      <c r="T25" s="1">
        <v>0.92</v>
      </c>
      <c r="U25" s="1">
        <f>AVERAGE(S25:T25)</f>
        <v>0.90500000000000003</v>
      </c>
      <c r="V25" s="1">
        <f>AVEDEV(S25:T25)</f>
        <v>1.5000000000000013E-2</v>
      </c>
      <c r="W25" s="1"/>
      <c r="X25" s="1">
        <v>8.09</v>
      </c>
      <c r="Y25" s="1">
        <v>11.5</v>
      </c>
      <c r="Z25" s="1">
        <f>AVERAGE(X25:Y25)</f>
        <v>9.7949999999999999</v>
      </c>
      <c r="AA25" s="1">
        <f>AVEDEV(X25:Y25)</f>
        <v>1.7050000000000001</v>
      </c>
      <c r="AB25" s="1"/>
      <c r="AC25" s="1">
        <v>0.23499999999999999</v>
      </c>
      <c r="AD25" s="1">
        <v>0.24</v>
      </c>
      <c r="AE25" s="5">
        <f t="shared" si="6"/>
        <v>0.23749999999999999</v>
      </c>
      <c r="AF25" s="5">
        <f t="shared" si="7"/>
        <v>2.5000000000000022E-3</v>
      </c>
    </row>
    <row r="26" spans="1:34" ht="18">
      <c r="B26" s="3" t="s">
        <v>19</v>
      </c>
      <c r="C26" s="3" t="s">
        <v>22</v>
      </c>
      <c r="D26" s="1">
        <v>18</v>
      </c>
      <c r="E26" s="1">
        <v>10</v>
      </c>
      <c r="F26" s="1">
        <f t="shared" si="2"/>
        <v>14</v>
      </c>
      <c r="G26" s="1">
        <f t="shared" si="3"/>
        <v>4</v>
      </c>
      <c r="H26" s="1"/>
      <c r="I26" s="1">
        <v>0.7</v>
      </c>
      <c r="J26" s="1">
        <v>0.88</v>
      </c>
      <c r="K26" s="1">
        <f t="shared" si="8"/>
        <v>0.79</v>
      </c>
      <c r="L26" s="1">
        <f t="shared" si="9"/>
        <v>9.0000000000000024E-2</v>
      </c>
      <c r="M26" s="1"/>
      <c r="N26" s="1">
        <v>0.15</v>
      </c>
      <c r="O26" s="1">
        <v>0.23</v>
      </c>
      <c r="P26" s="1">
        <f t="shared" si="4"/>
        <v>0.19</v>
      </c>
      <c r="Q26" s="1">
        <f t="shared" si="5"/>
        <v>4.0000000000000008E-2</v>
      </c>
      <c r="R26" s="1"/>
      <c r="S26" s="1">
        <v>0.85</v>
      </c>
      <c r="T26" s="1">
        <v>0.77</v>
      </c>
      <c r="U26" s="1">
        <f>AVERAGE(S26:T26)</f>
        <v>0.81</v>
      </c>
      <c r="V26" s="1">
        <f>AVEDEV(S26:T26)</f>
        <v>3.999999999999998E-2</v>
      </c>
      <c r="W26" s="1"/>
      <c r="X26" s="1">
        <v>5.7</v>
      </c>
      <c r="Y26" s="1">
        <v>3.34</v>
      </c>
      <c r="Z26" s="1">
        <f>AVERAGE(X26:Y26)</f>
        <v>4.5199999999999996</v>
      </c>
      <c r="AA26" s="1">
        <f>AVEDEV(X26:Y26)</f>
        <v>1.1800000000000002</v>
      </c>
      <c r="AB26" s="1"/>
      <c r="AC26" s="1">
        <v>0.21199999999999999</v>
      </c>
      <c r="AD26" s="1">
        <v>0.20799999999999999</v>
      </c>
      <c r="AE26" s="1">
        <f t="shared" si="6"/>
        <v>0.21</v>
      </c>
      <c r="AF26" s="1">
        <f t="shared" si="7"/>
        <v>2.0000000000000018E-3</v>
      </c>
    </row>
    <row r="27" spans="1:34" ht="18">
      <c r="B27" s="3" t="s">
        <v>20</v>
      </c>
      <c r="C27" s="3" t="s">
        <v>21</v>
      </c>
      <c r="D27" s="1">
        <v>4.2</v>
      </c>
      <c r="E27" s="1">
        <v>7.4</v>
      </c>
      <c r="F27" s="1">
        <f t="shared" si="2"/>
        <v>5.8000000000000007</v>
      </c>
      <c r="G27" s="1">
        <f t="shared" si="3"/>
        <v>1.6</v>
      </c>
      <c r="H27" s="1"/>
      <c r="I27" s="1" t="s">
        <v>13</v>
      </c>
      <c r="J27" s="1" t="s">
        <v>13</v>
      </c>
      <c r="K27" s="1" t="s">
        <v>13</v>
      </c>
      <c r="L27" s="1" t="s">
        <v>13</v>
      </c>
      <c r="M27" s="1"/>
      <c r="N27" s="1">
        <v>0.93500000000000005</v>
      </c>
      <c r="O27" s="1">
        <v>0.98699999999999999</v>
      </c>
      <c r="P27" s="1">
        <f t="shared" si="4"/>
        <v>0.96100000000000008</v>
      </c>
      <c r="Q27" s="1">
        <f t="shared" si="5"/>
        <v>2.5999999999999968E-2</v>
      </c>
      <c r="R27" s="1"/>
      <c r="S27" s="1" t="s">
        <v>13</v>
      </c>
      <c r="T27" s="1" t="s">
        <v>13</v>
      </c>
      <c r="U27" s="1" t="s">
        <v>13</v>
      </c>
      <c r="V27" s="1" t="s">
        <v>13</v>
      </c>
      <c r="W27" s="1"/>
      <c r="X27" s="1" t="s">
        <v>13</v>
      </c>
      <c r="Y27" s="1" t="s">
        <v>13</v>
      </c>
      <c r="Z27" s="1" t="s">
        <v>13</v>
      </c>
      <c r="AA27" s="1" t="s">
        <v>13</v>
      </c>
      <c r="AB27" s="1"/>
      <c r="AC27" s="1">
        <v>0.23400000000000001</v>
      </c>
      <c r="AD27" s="1">
        <v>0.23</v>
      </c>
      <c r="AE27" s="1">
        <f t="shared" si="6"/>
        <v>0.23200000000000001</v>
      </c>
      <c r="AF27" s="1">
        <f t="shared" si="7"/>
        <v>2.0000000000000018E-3</v>
      </c>
    </row>
    <row r="28" spans="1:34" ht="18">
      <c r="B28" s="3" t="s">
        <v>20</v>
      </c>
      <c r="C28" s="3" t="s">
        <v>22</v>
      </c>
      <c r="D28" s="1">
        <v>14.8</v>
      </c>
      <c r="E28" s="1">
        <v>17.5</v>
      </c>
      <c r="F28" s="1">
        <f t="shared" si="2"/>
        <v>16.149999999999999</v>
      </c>
      <c r="G28" s="1">
        <f t="shared" si="3"/>
        <v>1.3499999999999996</v>
      </c>
      <c r="H28" s="1"/>
      <c r="I28" s="1" t="s">
        <v>13</v>
      </c>
      <c r="J28" s="1" t="s">
        <v>13</v>
      </c>
      <c r="K28" s="1" t="s">
        <v>13</v>
      </c>
      <c r="L28" s="1" t="s">
        <v>13</v>
      </c>
      <c r="M28" s="1"/>
      <c r="N28" s="1">
        <v>0.97599999999999998</v>
      </c>
      <c r="O28" s="5">
        <v>0.93069999999999997</v>
      </c>
      <c r="P28" s="5">
        <f t="shared" si="4"/>
        <v>0.95334999999999992</v>
      </c>
      <c r="Q28" s="5">
        <f t="shared" si="5"/>
        <v>2.2650000000000003E-2</v>
      </c>
      <c r="R28" s="1"/>
      <c r="S28" s="1" t="s">
        <v>13</v>
      </c>
      <c r="T28" s="1" t="s">
        <v>13</v>
      </c>
      <c r="U28" s="1" t="s">
        <v>13</v>
      </c>
      <c r="V28" s="1" t="s">
        <v>13</v>
      </c>
      <c r="W28" s="1"/>
      <c r="X28" s="1" t="s">
        <v>13</v>
      </c>
      <c r="Y28" s="1" t="s">
        <v>13</v>
      </c>
      <c r="Z28" s="1" t="s">
        <v>13</v>
      </c>
      <c r="AA28" s="1" t="s">
        <v>13</v>
      </c>
      <c r="AB28" s="1"/>
      <c r="AC28" s="1">
        <v>0.20899999999999999</v>
      </c>
      <c r="AD28" s="1">
        <v>0.20100000000000001</v>
      </c>
      <c r="AE28" s="1">
        <f t="shared" si="6"/>
        <v>0.20500000000000002</v>
      </c>
      <c r="AF28" s="1">
        <f t="shared" si="7"/>
        <v>3.9999999999999897E-3</v>
      </c>
    </row>
    <row r="29" spans="1:34" ht="18">
      <c r="B29" s="8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1" spans="1:34" ht="18">
      <c r="A31" s="25" t="s">
        <v>37</v>
      </c>
      <c r="B31" s="25"/>
      <c r="C31" s="25"/>
      <c r="D31" s="25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>
      <c r="A32" s="17"/>
      <c r="B32" s="17"/>
      <c r="C32" s="17"/>
      <c r="D32" s="17"/>
      <c r="E32" s="17"/>
      <c r="F32" s="21"/>
      <c r="G32" s="21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ht="23.4">
      <c r="A33" s="17"/>
      <c r="B33" s="17"/>
      <c r="C33" s="17"/>
      <c r="D33" s="17"/>
      <c r="E33" s="23" t="s">
        <v>30</v>
      </c>
      <c r="F33" s="23"/>
      <c r="G33" s="17"/>
      <c r="H33" s="17"/>
      <c r="I33" s="17"/>
      <c r="J33" s="23" t="s">
        <v>31</v>
      </c>
      <c r="K33" s="23"/>
      <c r="L33" s="17"/>
      <c r="M33" s="17"/>
      <c r="N33" s="17"/>
      <c r="O33" s="18" t="s">
        <v>26</v>
      </c>
      <c r="P33" s="18"/>
      <c r="Q33" s="17"/>
      <c r="R33" s="17"/>
      <c r="S33" s="17"/>
      <c r="T33" s="18" t="s">
        <v>32</v>
      </c>
      <c r="U33" s="18"/>
      <c r="V33" s="17"/>
      <c r="W33" s="17"/>
      <c r="X33" s="1"/>
      <c r="Y33" s="14" t="s">
        <v>28</v>
      </c>
      <c r="Z33" s="1"/>
      <c r="AA33" s="1"/>
      <c r="AB33" s="17"/>
      <c r="AC33" s="17"/>
      <c r="AD33" s="14" t="s">
        <v>12</v>
      </c>
      <c r="AE33" s="17"/>
      <c r="AF33" s="17"/>
      <c r="AG33" s="17"/>
      <c r="AH33" s="17"/>
    </row>
    <row r="34" spans="1:34">
      <c r="A34" s="17"/>
      <c r="B34" s="1"/>
      <c r="C34" s="17"/>
      <c r="D34" s="21" t="s">
        <v>14</v>
      </c>
      <c r="E34" s="21"/>
      <c r="F34" s="16" t="s">
        <v>5</v>
      </c>
      <c r="G34" s="15" t="s">
        <v>25</v>
      </c>
      <c r="H34" s="1"/>
      <c r="I34" s="21" t="s">
        <v>14</v>
      </c>
      <c r="J34" s="21"/>
      <c r="K34" s="16" t="s">
        <v>5</v>
      </c>
      <c r="L34" s="15" t="s">
        <v>25</v>
      </c>
      <c r="M34" s="1"/>
      <c r="N34" s="21" t="s">
        <v>14</v>
      </c>
      <c r="O34" s="21"/>
      <c r="P34" s="16" t="s">
        <v>5</v>
      </c>
      <c r="Q34" s="15" t="s">
        <v>25</v>
      </c>
      <c r="R34" s="1"/>
      <c r="S34" s="21" t="s">
        <v>14</v>
      </c>
      <c r="T34" s="21"/>
      <c r="U34" s="16" t="s">
        <v>5</v>
      </c>
      <c r="V34" s="15" t="s">
        <v>25</v>
      </c>
      <c r="W34" s="1"/>
      <c r="X34" s="21" t="s">
        <v>14</v>
      </c>
      <c r="Y34" s="21"/>
      <c r="Z34" s="16" t="s">
        <v>5</v>
      </c>
      <c r="AA34" s="15" t="s">
        <v>25</v>
      </c>
      <c r="AB34" s="1"/>
      <c r="AC34" s="21" t="s">
        <v>14</v>
      </c>
      <c r="AD34" s="21"/>
      <c r="AE34" s="16" t="s">
        <v>5</v>
      </c>
      <c r="AF34" s="15" t="s">
        <v>25</v>
      </c>
      <c r="AG34" s="17"/>
      <c r="AH34" s="17"/>
    </row>
    <row r="35" spans="1:34" ht="15.6">
      <c r="A35" s="21" t="s">
        <v>15</v>
      </c>
      <c r="B35" s="21"/>
      <c r="C35" s="15" t="s">
        <v>16</v>
      </c>
      <c r="D35" s="15">
        <v>1</v>
      </c>
      <c r="E35" s="15">
        <v>2</v>
      </c>
      <c r="F35" s="15"/>
      <c r="G35" s="9"/>
      <c r="H35" s="9"/>
      <c r="I35" s="24">
        <v>1</v>
      </c>
      <c r="J35" s="24">
        <v>2</v>
      </c>
      <c r="K35" s="24"/>
      <c r="L35" s="15"/>
      <c r="M35" s="11"/>
      <c r="N35" s="15">
        <v>1</v>
      </c>
      <c r="O35" s="15">
        <v>2</v>
      </c>
      <c r="P35" s="15"/>
      <c r="Q35" s="15"/>
      <c r="R35" s="11"/>
      <c r="S35" s="15">
        <v>1</v>
      </c>
      <c r="T35" s="15">
        <v>2</v>
      </c>
      <c r="U35" s="15"/>
      <c r="V35" s="15"/>
      <c r="W35" s="11"/>
      <c r="X35" s="15">
        <v>1</v>
      </c>
      <c r="Y35" s="15">
        <v>2</v>
      </c>
      <c r="Z35" s="15"/>
      <c r="AA35" s="15"/>
      <c r="AB35" s="15"/>
      <c r="AC35" s="15">
        <v>1</v>
      </c>
      <c r="AD35" s="15">
        <v>2</v>
      </c>
      <c r="AE35" s="15"/>
      <c r="AF35" s="9"/>
      <c r="AG35" s="17"/>
      <c r="AH35" s="17"/>
    </row>
    <row r="36" spans="1:34">
      <c r="A36" s="21" t="s">
        <v>33</v>
      </c>
      <c r="B36" s="21"/>
      <c r="C36" s="15" t="s">
        <v>21</v>
      </c>
      <c r="D36" s="1">
        <v>10</v>
      </c>
      <c r="E36" s="1">
        <v>14</v>
      </c>
      <c r="F36" s="1">
        <f>AVERAGE(D36:E36)</f>
        <v>12</v>
      </c>
      <c r="G36" s="1">
        <f>AVEDEV(D36:E36)</f>
        <v>2</v>
      </c>
      <c r="H36" s="1"/>
      <c r="I36" s="1">
        <v>0.5</v>
      </c>
      <c r="J36" s="1">
        <v>0.38</v>
      </c>
      <c r="K36" s="1">
        <f>AVERAGE(I36:J36)</f>
        <v>0.44</v>
      </c>
      <c r="L36" s="1">
        <f>AVEDEV(I36:J36)</f>
        <v>0.06</v>
      </c>
      <c r="M36" s="1"/>
      <c r="N36" s="1">
        <v>0.12</v>
      </c>
      <c r="O36" s="1">
        <v>0.14000000000000001</v>
      </c>
      <c r="P36" s="1">
        <f>AVERAGE(N36:O36)</f>
        <v>0.13</v>
      </c>
      <c r="Q36" s="1">
        <f>AVEDEV(N36:O36)</f>
        <v>1.0000000000000009E-2</v>
      </c>
      <c r="R36" s="1"/>
      <c r="S36" s="11">
        <v>0.88</v>
      </c>
      <c r="T36" s="11">
        <v>0.86</v>
      </c>
      <c r="U36" s="11">
        <f>AVERAGE(S36:T36)</f>
        <v>0.87</v>
      </c>
      <c r="V36" s="11">
        <f>AVEDEV(S36:T36)</f>
        <v>1.0000000000000009E-2</v>
      </c>
      <c r="W36" s="1"/>
      <c r="X36" s="1">
        <v>7.33</v>
      </c>
      <c r="Y36" s="1">
        <v>6.14</v>
      </c>
      <c r="Z36" s="1">
        <f>AVERAGE(X36:Y36)</f>
        <v>6.7349999999999994</v>
      </c>
      <c r="AA36" s="1">
        <f>AVEDEV(X36:Y36)</f>
        <v>0.5950000000000002</v>
      </c>
      <c r="AB36" s="1"/>
      <c r="AC36" s="1">
        <v>0.20599999999999999</v>
      </c>
      <c r="AD36" s="5">
        <v>0.20230000000000001</v>
      </c>
      <c r="AE36" s="5">
        <f>AVERAGE(AC36:AD36)</f>
        <v>0.20415</v>
      </c>
      <c r="AF36" s="5">
        <f>AVEDEV(AC36:AD36)</f>
        <v>1.8499999999999905E-3</v>
      </c>
      <c r="AG36" s="17"/>
      <c r="AH36" s="17"/>
    </row>
    <row r="37" spans="1:34">
      <c r="A37" s="21" t="s">
        <v>34</v>
      </c>
      <c r="B37" s="21"/>
      <c r="C37" s="15" t="s">
        <v>22</v>
      </c>
      <c r="D37" s="1">
        <v>19</v>
      </c>
      <c r="E37" s="1">
        <v>16</v>
      </c>
      <c r="F37" s="1">
        <f>AVERAGE(D37:E37)</f>
        <v>17.5</v>
      </c>
      <c r="G37" s="1">
        <f>AVEDEV(D37:E37)</f>
        <v>1.5</v>
      </c>
      <c r="H37" s="1"/>
      <c r="I37" s="1">
        <v>0.85</v>
      </c>
      <c r="J37" s="1">
        <v>0.68</v>
      </c>
      <c r="K37" s="1">
        <f>AVERAGE(I37:J37)</f>
        <v>0.76500000000000001</v>
      </c>
      <c r="L37" s="13">
        <f>AVEDEV(I37:J37)</f>
        <v>8.4999999999999964E-2</v>
      </c>
      <c r="M37" s="1"/>
      <c r="N37" s="1">
        <v>0.16500000000000001</v>
      </c>
      <c r="O37" s="1">
        <v>0.21299999999999999</v>
      </c>
      <c r="P37" s="1">
        <f>AVERAGE(N37:O37)</f>
        <v>0.189</v>
      </c>
      <c r="Q37" s="1">
        <f>AVEDEV(N37:O37)</f>
        <v>2.3999999999999994E-2</v>
      </c>
      <c r="R37" s="1"/>
      <c r="S37" s="1">
        <v>0.83499999999999996</v>
      </c>
      <c r="T37" s="1">
        <v>0.78700000000000003</v>
      </c>
      <c r="U37" s="11">
        <f>AVERAGE(S37:T37)</f>
        <v>0.81099999999999994</v>
      </c>
      <c r="V37" s="11">
        <f>AVEDEV(S37:T37)</f>
        <v>2.3999999999999966E-2</v>
      </c>
      <c r="W37" s="1"/>
      <c r="X37" s="1">
        <v>5.0599999999999996</v>
      </c>
      <c r="Y37" s="1">
        <v>3.7</v>
      </c>
      <c r="Z37" s="1">
        <f>AVERAGE(X37:Y37)</f>
        <v>4.38</v>
      </c>
      <c r="AA37" s="1">
        <f>AVEDEV(X37:Y37)</f>
        <v>0.67999999999999972</v>
      </c>
      <c r="AB37" s="1"/>
      <c r="AC37" s="1">
        <v>0.18</v>
      </c>
      <c r="AD37" s="1">
        <v>0.184</v>
      </c>
      <c r="AE37" s="1">
        <f>AVERAGE(AC37:AD37)</f>
        <v>0.182</v>
      </c>
      <c r="AF37" s="1">
        <f>AVEDEV(AC37:AD37)</f>
        <v>2.0000000000000018E-3</v>
      </c>
      <c r="AG37" s="17"/>
      <c r="AH37" s="17"/>
    </row>
    <row r="38" spans="1:34">
      <c r="A38" s="21" t="s">
        <v>35</v>
      </c>
      <c r="B38" s="21"/>
      <c r="C38" s="15" t="s">
        <v>22</v>
      </c>
      <c r="D38" s="1">
        <v>6.2</v>
      </c>
      <c r="E38" s="1">
        <v>4.0999999999999996</v>
      </c>
      <c r="F38" s="1">
        <f t="shared" ref="F38:F39" si="10">AVERAGE(D38:E38)</f>
        <v>5.15</v>
      </c>
      <c r="G38" s="1">
        <f t="shared" ref="G38:G39" si="11">AVEDEV(D38:E38)</f>
        <v>1.0500000000000003</v>
      </c>
      <c r="H38" s="1"/>
      <c r="I38" s="1">
        <v>0.3</v>
      </c>
      <c r="J38" s="1">
        <v>0.4</v>
      </c>
      <c r="K38" s="1">
        <f t="shared" ref="K38:K39" si="12">AVERAGE(I38:J38)</f>
        <v>0.35</v>
      </c>
      <c r="L38" s="1">
        <f t="shared" ref="L38:L39" si="13">AVEDEV(I38:J38)</f>
        <v>5.0000000000000017E-2</v>
      </c>
      <c r="M38" s="1"/>
      <c r="N38" s="1">
        <v>0.14000000000000001</v>
      </c>
      <c r="O38" s="1">
        <v>0.112</v>
      </c>
      <c r="P38" s="1">
        <f t="shared" ref="P38:P39" si="14">AVERAGE(N38:O38)</f>
        <v>0.126</v>
      </c>
      <c r="Q38" s="1">
        <f t="shared" ref="Q38:Q39" si="15">AVEDEV(N38:O38)</f>
        <v>1.4000000000000005E-2</v>
      </c>
      <c r="R38" s="1"/>
      <c r="S38" s="1">
        <v>0.86</v>
      </c>
      <c r="T38" s="1">
        <v>0.89</v>
      </c>
      <c r="U38" s="1">
        <f>AVERAGE(S38:T38)</f>
        <v>0.875</v>
      </c>
      <c r="V38" s="1">
        <f>AVEDEV(S38:T38)</f>
        <v>1.5000000000000013E-2</v>
      </c>
      <c r="W38" s="1"/>
      <c r="X38" s="1">
        <v>6.14</v>
      </c>
      <c r="Y38" s="1">
        <v>7.9279999999999999</v>
      </c>
      <c r="Z38" s="1">
        <f>AVERAGE(X38:Y38)</f>
        <v>7.0339999999999998</v>
      </c>
      <c r="AA38" s="1">
        <f>AVEDEV(X38:Y38)</f>
        <v>0.89400000000000013</v>
      </c>
      <c r="AB38" s="1"/>
      <c r="AC38" s="1">
        <v>0.184</v>
      </c>
      <c r="AD38" s="1">
        <v>0.18099999999999999</v>
      </c>
      <c r="AE38" s="1">
        <f t="shared" ref="AE38:AE39" si="16">AVERAGE(AC38:AD38)</f>
        <v>0.1825</v>
      </c>
      <c r="AF38" s="1">
        <f t="shared" ref="AF38:AF39" si="17">AVEDEV(AC38:AD38)</f>
        <v>1.5000000000000013E-3</v>
      </c>
      <c r="AG38" s="1"/>
      <c r="AH38" s="1"/>
    </row>
    <row r="39" spans="1:34">
      <c r="A39" s="21" t="s">
        <v>36</v>
      </c>
      <c r="B39" s="21"/>
      <c r="C39" s="15" t="s">
        <v>22</v>
      </c>
      <c r="D39" s="1">
        <v>16.600000000000001</v>
      </c>
      <c r="E39" s="1">
        <v>13.8</v>
      </c>
      <c r="F39" s="1">
        <f t="shared" si="10"/>
        <v>15.200000000000001</v>
      </c>
      <c r="G39" s="1">
        <f t="shared" si="11"/>
        <v>1.4000000000000004</v>
      </c>
      <c r="H39" s="1"/>
      <c r="I39" s="1">
        <v>0.7</v>
      </c>
      <c r="J39" s="1">
        <v>0.79</v>
      </c>
      <c r="K39" s="1">
        <f t="shared" si="12"/>
        <v>0.745</v>
      </c>
      <c r="L39" s="1">
        <f t="shared" si="13"/>
        <v>4.500000000000004E-2</v>
      </c>
      <c r="M39" s="1"/>
      <c r="N39" s="1">
        <v>0.81</v>
      </c>
      <c r="O39" s="1">
        <v>0.87</v>
      </c>
      <c r="P39" s="1">
        <f t="shared" si="14"/>
        <v>0.84000000000000008</v>
      </c>
      <c r="Q39" s="1">
        <f t="shared" si="15"/>
        <v>2.9999999999999971E-2</v>
      </c>
      <c r="R39" s="1"/>
      <c r="S39" s="1">
        <v>0.19</v>
      </c>
      <c r="T39" s="1">
        <v>0.13</v>
      </c>
      <c r="U39" s="1">
        <f>AVERAGE(S39:T39)</f>
        <v>0.16</v>
      </c>
      <c r="V39" s="1">
        <f>AVEDEV(S39:T39)</f>
        <v>0.03</v>
      </c>
      <c r="W39" s="1"/>
      <c r="X39" s="1">
        <v>0.23</v>
      </c>
      <c r="Y39" s="1">
        <v>0.15</v>
      </c>
      <c r="Z39" s="1">
        <f>AVERAGE(X39:Y39)</f>
        <v>0.19</v>
      </c>
      <c r="AA39" s="1">
        <f>AVEDEV(X39:Y39)</f>
        <v>4.0000000000000008E-2</v>
      </c>
      <c r="AB39" s="1"/>
      <c r="AC39" s="1">
        <v>0.16900000000000001</v>
      </c>
      <c r="AD39" s="1">
        <v>0.17199999999999999</v>
      </c>
      <c r="AE39" s="1">
        <f t="shared" si="16"/>
        <v>0.17049999999999998</v>
      </c>
      <c r="AF39" s="1">
        <f t="shared" si="17"/>
        <v>1.4999999999999875E-3</v>
      </c>
      <c r="AG39" s="1"/>
      <c r="AH39" s="1"/>
    </row>
  </sheetData>
  <mergeCells count="33">
    <mergeCell ref="A38:B38"/>
    <mergeCell ref="A39:B39"/>
    <mergeCell ref="A31:D31"/>
    <mergeCell ref="X34:Y34"/>
    <mergeCell ref="AC34:AD34"/>
    <mergeCell ref="A35:B35"/>
    <mergeCell ref="A36:B36"/>
    <mergeCell ref="A37:B37"/>
    <mergeCell ref="T33:U33"/>
    <mergeCell ref="D34:E34"/>
    <mergeCell ref="I34:J34"/>
    <mergeCell ref="N34:O34"/>
    <mergeCell ref="S34:T34"/>
    <mergeCell ref="F32:G32"/>
    <mergeCell ref="E33:F33"/>
    <mergeCell ref="J33:K33"/>
    <mergeCell ref="O33:P33"/>
    <mergeCell ref="T18:U18"/>
    <mergeCell ref="S19:T19"/>
    <mergeCell ref="X19:Y19"/>
    <mergeCell ref="AC19:AD19"/>
    <mergeCell ref="A20:B20"/>
    <mergeCell ref="E18:F18"/>
    <mergeCell ref="J18:K18"/>
    <mergeCell ref="I19:J19"/>
    <mergeCell ref="N19:O19"/>
    <mergeCell ref="O18:P18"/>
    <mergeCell ref="D19:E19"/>
    <mergeCell ref="A1:B1"/>
    <mergeCell ref="A4:B4"/>
    <mergeCell ref="A9:B9"/>
    <mergeCell ref="F2:G2"/>
    <mergeCell ref="A16:B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2017-08-17T09:39:20Z</dcterms:modified>
</cp:coreProperties>
</file>