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02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velpayne/Dropbox/phagegrowth_herdimmunity/eLife Revision 1/Files to upload/source data/"/>
    </mc:Choice>
  </mc:AlternateContent>
  <bookViews>
    <workbookView xWindow="4240" yWindow="660" windowWidth="21380" windowHeight="16060" tabRatio="500" xr2:uid="{00000000-000D-0000-FFFF-FFFF00000000}"/>
  </bookViews>
  <sheets>
    <sheet name="LB100" sheetId="1" r:id="rId1"/>
    <sheet name="LB50" sheetId="2" r:id="rId2"/>
    <sheet name="LB20" sheetId="3" r:id="rId3"/>
    <sheet name="LB0" sheetId="4" r:id="rId4"/>
  </sheets>
  <calcPr calcId="17102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3" l="1"/>
  <c r="G19" i="3"/>
  <c r="C27" i="3"/>
  <c r="C28" i="3"/>
  <c r="C29" i="3"/>
  <c r="C26" i="3"/>
  <c r="C32" i="2"/>
  <c r="C31" i="2"/>
  <c r="C30" i="2"/>
  <c r="C29" i="2"/>
  <c r="H14" i="1"/>
  <c r="H15" i="1"/>
  <c r="C14" i="3"/>
  <c r="C15" i="3"/>
  <c r="G6" i="3" s="1"/>
  <c r="C16" i="3"/>
  <c r="C17" i="3"/>
  <c r="C18" i="3"/>
  <c r="C19" i="3"/>
  <c r="C2" i="3"/>
  <c r="C3" i="3"/>
  <c r="C4" i="3"/>
  <c r="C5" i="3"/>
  <c r="C6" i="3"/>
  <c r="C7" i="3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" i="2"/>
  <c r="C3" i="2"/>
  <c r="C4" i="2"/>
  <c r="C5" i="2"/>
  <c r="C6" i="2"/>
  <c r="C7" i="2"/>
  <c r="C13" i="1"/>
  <c r="G5" i="1" s="1"/>
  <c r="C14" i="1"/>
  <c r="C15" i="1"/>
  <c r="C16" i="1"/>
  <c r="C17" i="1"/>
  <c r="C18" i="1"/>
  <c r="C19" i="1"/>
  <c r="C20" i="1"/>
  <c r="C21" i="1"/>
  <c r="C22" i="1"/>
  <c r="C23" i="1"/>
  <c r="C24" i="1"/>
  <c r="C25" i="1"/>
  <c r="G13" i="1" s="1"/>
  <c r="C26" i="1"/>
  <c r="C27" i="1"/>
  <c r="C28" i="1"/>
  <c r="C2" i="1"/>
  <c r="G11" i="1" s="1"/>
  <c r="G14" i="1" s="1"/>
  <c r="C3" i="1"/>
  <c r="C4" i="1"/>
  <c r="C5" i="1"/>
  <c r="C6" i="1"/>
  <c r="C7" i="1"/>
  <c r="C8" i="1"/>
  <c r="C9" i="1"/>
  <c r="C14" i="4"/>
  <c r="C15" i="4"/>
  <c r="C16" i="4"/>
  <c r="C17" i="4"/>
  <c r="C18" i="4"/>
  <c r="C19" i="4"/>
  <c r="C20" i="4"/>
  <c r="G7" i="4" s="1"/>
  <c r="C21" i="4"/>
  <c r="C22" i="4"/>
  <c r="C23" i="4"/>
  <c r="C24" i="4"/>
  <c r="C35" i="4"/>
  <c r="G30" i="4" s="1"/>
  <c r="C36" i="4"/>
  <c r="C37" i="4"/>
  <c r="C2" i="4"/>
  <c r="C3" i="4"/>
  <c r="G2" i="4" s="1"/>
  <c r="C4" i="4"/>
  <c r="C5" i="4"/>
  <c r="C6" i="4"/>
  <c r="G3" i="4" s="1"/>
  <c r="C7" i="4"/>
  <c r="C8" i="4"/>
  <c r="C9" i="4"/>
  <c r="C10" i="4"/>
  <c r="C11" i="4"/>
  <c r="G5" i="4" s="1"/>
  <c r="C12" i="4"/>
  <c r="C13" i="4"/>
  <c r="G20" i="4"/>
  <c r="C26" i="2"/>
  <c r="C27" i="2"/>
  <c r="C28" i="2"/>
  <c r="C8" i="2"/>
  <c r="G4" i="2" s="1"/>
  <c r="C9" i="2"/>
  <c r="C10" i="2"/>
  <c r="C25" i="4"/>
  <c r="C26" i="4"/>
  <c r="C27" i="4"/>
  <c r="C28" i="4"/>
  <c r="C29" i="4"/>
  <c r="C30" i="4"/>
  <c r="C31" i="4"/>
  <c r="C32" i="4"/>
  <c r="C33" i="4"/>
  <c r="C11" i="3"/>
  <c r="G5" i="3" s="1"/>
  <c r="C12" i="3"/>
  <c r="C13" i="3"/>
  <c r="C8" i="3"/>
  <c r="C9" i="3"/>
  <c r="G4" i="3" s="1"/>
  <c r="C10" i="3"/>
  <c r="C20" i="3"/>
  <c r="C21" i="3"/>
  <c r="C22" i="3"/>
  <c r="G7" i="3" s="1"/>
  <c r="C23" i="3"/>
  <c r="C24" i="3"/>
  <c r="C25" i="3"/>
  <c r="C11" i="1"/>
  <c r="C12" i="1"/>
  <c r="C10" i="1"/>
  <c r="G9" i="4"/>
  <c r="G8" i="2" l="1"/>
  <c r="G9" i="2"/>
  <c r="G16" i="3"/>
  <c r="G8" i="3"/>
  <c r="G3" i="3"/>
  <c r="G28" i="3"/>
  <c r="H22" i="3" s="1"/>
  <c r="G10" i="4"/>
  <c r="G4" i="4"/>
  <c r="G21" i="4"/>
  <c r="G23" i="4" s="1"/>
  <c r="G8" i="4"/>
  <c r="G6" i="4"/>
  <c r="G16" i="2"/>
  <c r="G19" i="2" s="1"/>
  <c r="G24" i="2"/>
  <c r="H18" i="2" s="1"/>
  <c r="G3" i="2"/>
  <c r="G7" i="2"/>
  <c r="G13" i="2"/>
  <c r="G6" i="1"/>
  <c r="G12" i="1"/>
  <c r="G15" i="1" s="1"/>
  <c r="G4" i="1"/>
  <c r="G2" i="1"/>
  <c r="G3" i="1"/>
  <c r="G22" i="1"/>
  <c r="G28" i="4"/>
  <c r="H22" i="4" s="1"/>
  <c r="G20" i="1"/>
  <c r="I14" i="1" s="1"/>
  <c r="G15" i="2"/>
  <c r="G18" i="2" s="1"/>
  <c r="G25" i="2"/>
  <c r="H19" i="2" s="1"/>
  <c r="G29" i="3"/>
  <c r="H23" i="3" s="1"/>
  <c r="G22" i="3"/>
  <c r="G2" i="2"/>
  <c r="G6" i="2"/>
  <c r="G29" i="4"/>
  <c r="H23" i="4" s="1"/>
  <c r="G19" i="4"/>
  <c r="G16" i="4"/>
  <c r="G21" i="1"/>
  <c r="I15" i="1" s="1"/>
  <c r="G8" i="1"/>
  <c r="G5" i="2"/>
  <c r="G11" i="4"/>
  <c r="G20" i="3"/>
  <c r="G23" i="3" s="1"/>
  <c r="I22" i="3" l="1"/>
  <c r="I23" i="4"/>
  <c r="G22" i="4"/>
  <c r="I18" i="2"/>
  <c r="I19" i="2"/>
  <c r="H13" i="2" s="1"/>
  <c r="I23" i="3"/>
  <c r="H16" i="3" s="1"/>
  <c r="I22" i="4"/>
  <c r="H16" i="4" s="1"/>
  <c r="H8" i="1"/>
</calcChain>
</file>

<file path=xl/sharedStrings.xml><?xml version="1.0" encoding="utf-8"?>
<sst xmlns="http://schemas.openxmlformats.org/spreadsheetml/2006/main" count="110" uniqueCount="57">
  <si>
    <t>T</t>
  </si>
  <si>
    <t>pfu/ml</t>
  </si>
  <si>
    <t>pfu</t>
  </si>
  <si>
    <t>10F</t>
  </si>
  <si>
    <t>t-test</t>
  </si>
  <si>
    <t>T10 - T20</t>
  </si>
  <si>
    <t>T20 - T30</t>
  </si>
  <si>
    <t>T30 - T40</t>
  </si>
  <si>
    <t>T40 - T50</t>
  </si>
  <si>
    <t>T50 - T60</t>
  </si>
  <si>
    <t>burst size</t>
  </si>
  <si>
    <t>(Avg T50,T60 - Avg T1-F) / (Avg T10,T20 - Avg T10F)</t>
  </si>
  <si>
    <t>T10F</t>
  </si>
  <si>
    <t>T10 - T30</t>
  </si>
  <si>
    <t>T30 - T60</t>
  </si>
  <si>
    <t>T60 - T90</t>
  </si>
  <si>
    <t>T90 - T120</t>
  </si>
  <si>
    <t>T120 - T150</t>
  </si>
  <si>
    <t>T150 - T180</t>
  </si>
  <si>
    <t>T180 - T210</t>
  </si>
  <si>
    <t>T210 - T240</t>
  </si>
  <si>
    <t>T240 - T270</t>
  </si>
  <si>
    <t>T270 - T300</t>
  </si>
  <si>
    <t>T20 - T40</t>
  </si>
  <si>
    <t>T60 - T80</t>
  </si>
  <si>
    <t>T80 - T100</t>
  </si>
  <si>
    <t>T120 - T120</t>
  </si>
  <si>
    <t>T60 - T70</t>
  </si>
  <si>
    <t>T70 - T80</t>
  </si>
  <si>
    <t>T80 - T90</t>
  </si>
  <si>
    <t>SD T10-T90</t>
  </si>
  <si>
    <t>SD T120-T210</t>
  </si>
  <si>
    <t>SD T10F</t>
  </si>
  <si>
    <t>Avg T10-T90</t>
  </si>
  <si>
    <t>Avg T120-T210</t>
  </si>
  <si>
    <t>CorrAvg T10-T90</t>
  </si>
  <si>
    <t>CorrAvg T120-T210</t>
  </si>
  <si>
    <t>Avg T10F</t>
  </si>
  <si>
    <t>Avg T10-T20</t>
  </si>
  <si>
    <t>CorrAvg T10-T20</t>
  </si>
  <si>
    <t>CorrAvg T50-T60</t>
  </si>
  <si>
    <t>SD T10-T20</t>
  </si>
  <si>
    <t>(Avg T40,T60 - Avg T1-F) / (Avg T10,T20 - Avg T10F)</t>
  </si>
  <si>
    <t>Avg T40-T60</t>
  </si>
  <si>
    <t>SD T40-T60</t>
  </si>
  <si>
    <t>Average(T40-T80)/Average(T10-T20)</t>
  </si>
  <si>
    <t>Avg T40-T80</t>
  </si>
  <si>
    <t>SD T40-T80</t>
  </si>
  <si>
    <t>"+-"</t>
  </si>
  <si>
    <t>(Avg T50,T60 / (Avg T10,T20)</t>
  </si>
  <si>
    <t>Avg T60-T80</t>
  </si>
  <si>
    <t>SD T60-T80</t>
  </si>
  <si>
    <t>T [min]</t>
  </si>
  <si>
    <t>pfu/plate</t>
  </si>
  <si>
    <t>T10Filtered</t>
  </si>
  <si>
    <t>p-value</t>
  </si>
  <si>
    <t>decrease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</si>
</sst>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0" fillId="2" borderId="0" xfId="0" applyFill="1"/>
    <xf numFmtId="0" fontId="0" fillId="0" borderId="0" xfId="0" applyFill="1"/>
    <xf numFmtId="0" fontId="0" fillId="3" borderId="0" xfId="0" applyFill="1"/>
    <xf numFmtId="0" fontId="5" fillId="2" borderId="0" xfId="0" applyFont="1" applyFill="1"/>
    <xf numFmtId="0" fontId="6" fillId="2" borderId="0" xfId="0" applyFont="1" applyFill="1"/>
    <xf numFmtId="0" fontId="4" fillId="2" borderId="0" xfId="0" applyFont="1" applyFill="1"/>
  </cellXfs>
  <cellStyles count="2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workbookViewId="0">
      <selection activeCell="E13" sqref="E13"/>
    </sheetView>
  </sheetViews>
  <sheetFormatPr baseColWidth="10" defaultRowHeight="16" x14ac:dyDescent="0.2"/>
  <cols>
    <col min="7" max="7" width="12.1640625" bestFit="1" customWidth="1"/>
    <col min="8" max="9" width="12.1640625" style="1" customWidth="1"/>
    <col min="10" max="10" width="17.5" style="1" customWidth="1"/>
    <col min="12" max="12" width="12.1640625" bestFit="1" customWidth="1"/>
  </cols>
  <sheetData>
    <row r="1" spans="1:9" x14ac:dyDescent="0.2">
      <c r="A1" t="s">
        <v>52</v>
      </c>
      <c r="B1" t="s">
        <v>53</v>
      </c>
      <c r="C1" t="s">
        <v>1</v>
      </c>
      <c r="F1" t="s">
        <v>4</v>
      </c>
      <c r="G1" t="s">
        <v>55</v>
      </c>
      <c r="H1"/>
      <c r="I1"/>
    </row>
    <row r="2" spans="1:9" x14ac:dyDescent="0.2">
      <c r="A2">
        <v>10</v>
      </c>
      <c r="B2">
        <v>15</v>
      </c>
      <c r="C2">
        <f>B2*10^2</f>
        <v>1500</v>
      </c>
      <c r="F2" t="s">
        <v>5</v>
      </c>
      <c r="G2">
        <f>_xlfn.T.TEST(C2:C5,C6:C9,2,2)</f>
        <v>0.30616487403502812</v>
      </c>
      <c r="H2"/>
      <c r="I2"/>
    </row>
    <row r="3" spans="1:9" x14ac:dyDescent="0.2">
      <c r="A3">
        <v>10</v>
      </c>
      <c r="B3">
        <v>20</v>
      </c>
      <c r="C3">
        <f t="shared" ref="C3:C9" si="0">B3*10^2</f>
        <v>2000</v>
      </c>
      <c r="F3" t="s">
        <v>6</v>
      </c>
      <c r="G3" s="2">
        <f>_xlfn.T.TEST(C6:C9,C10:C12,2,2)</f>
        <v>2.5460362046017251E-3</v>
      </c>
      <c r="H3"/>
      <c r="I3"/>
    </row>
    <row r="4" spans="1:9" x14ac:dyDescent="0.2">
      <c r="A4">
        <v>10</v>
      </c>
      <c r="B4">
        <v>5</v>
      </c>
      <c r="C4">
        <f t="shared" si="0"/>
        <v>500</v>
      </c>
      <c r="F4" t="s">
        <v>7</v>
      </c>
      <c r="G4" s="2">
        <f>_xlfn.T.TEST(C10:C12,C13:C16,2,2)</f>
        <v>3.4810894944636277E-3</v>
      </c>
      <c r="H4"/>
      <c r="I4"/>
    </row>
    <row r="5" spans="1:9" x14ac:dyDescent="0.2">
      <c r="A5">
        <v>10</v>
      </c>
      <c r="B5">
        <v>17</v>
      </c>
      <c r="C5">
        <f t="shared" si="0"/>
        <v>1700</v>
      </c>
      <c r="F5" t="s">
        <v>8</v>
      </c>
      <c r="G5">
        <f>_xlfn.T.TEST(C13:C16,C17:C20,2,2)</f>
        <v>0.16086130676034566</v>
      </c>
      <c r="H5"/>
      <c r="I5"/>
    </row>
    <row r="6" spans="1:9" x14ac:dyDescent="0.2">
      <c r="A6">
        <v>20</v>
      </c>
      <c r="B6">
        <v>13</v>
      </c>
      <c r="C6">
        <f t="shared" si="0"/>
        <v>1300</v>
      </c>
      <c r="F6" t="s">
        <v>9</v>
      </c>
      <c r="G6">
        <f>_xlfn.T.TEST(C17:C20,C21:C24,2,2)</f>
        <v>0.86076249705384011</v>
      </c>
      <c r="H6"/>
      <c r="I6"/>
    </row>
    <row r="7" spans="1:9" x14ac:dyDescent="0.2">
      <c r="A7">
        <v>20</v>
      </c>
      <c r="B7">
        <v>11</v>
      </c>
      <c r="C7">
        <f t="shared" si="0"/>
        <v>1100</v>
      </c>
      <c r="H7" t="s">
        <v>48</v>
      </c>
      <c r="I7"/>
    </row>
    <row r="8" spans="1:9" x14ac:dyDescent="0.2">
      <c r="A8">
        <v>20</v>
      </c>
      <c r="B8">
        <v>6</v>
      </c>
      <c r="C8">
        <f t="shared" si="0"/>
        <v>600</v>
      </c>
      <c r="F8" s="7" t="s">
        <v>10</v>
      </c>
      <c r="G8" s="5">
        <f>(AVERAGE(C13:C24)-AVERAGE(C25:C28))/(AVERAGE(C2:C9)-AVERAGE(C25:C28))</f>
        <v>85.625998547567164</v>
      </c>
      <c r="H8" s="5">
        <f>G8*SQRT(I14+I15)</f>
        <v>47.264535938463901</v>
      </c>
      <c r="I8"/>
    </row>
    <row r="9" spans="1:9" x14ac:dyDescent="0.2">
      <c r="A9">
        <v>20</v>
      </c>
      <c r="B9">
        <v>11</v>
      </c>
      <c r="C9">
        <f t="shared" si="0"/>
        <v>1100</v>
      </c>
      <c r="F9" t="s">
        <v>42</v>
      </c>
      <c r="H9"/>
      <c r="I9"/>
    </row>
    <row r="10" spans="1:9" x14ac:dyDescent="0.2">
      <c r="A10">
        <v>30</v>
      </c>
      <c r="B10">
        <v>27</v>
      </c>
      <c r="C10">
        <f>B10*10^3</f>
        <v>27000</v>
      </c>
      <c r="F10" s="1"/>
      <c r="H10"/>
      <c r="I10"/>
    </row>
    <row r="11" spans="1:9" x14ac:dyDescent="0.2">
      <c r="A11">
        <v>30</v>
      </c>
      <c r="B11">
        <v>17</v>
      </c>
      <c r="C11">
        <f>B11*10^3</f>
        <v>17000</v>
      </c>
      <c r="F11" t="s">
        <v>38</v>
      </c>
      <c r="G11">
        <f>AVERAGE(C2:C9)</f>
        <v>1225</v>
      </c>
      <c r="H11"/>
      <c r="I11"/>
    </row>
    <row r="12" spans="1:9" x14ac:dyDescent="0.2">
      <c r="A12">
        <v>30</v>
      </c>
      <c r="B12">
        <v>36</v>
      </c>
      <c r="C12">
        <f>B12*10^3</f>
        <v>36000</v>
      </c>
      <c r="F12" t="s">
        <v>43</v>
      </c>
      <c r="G12">
        <f>AVERAGE(C13:C24)</f>
        <v>98333.333333333328</v>
      </c>
      <c r="H12"/>
      <c r="I12"/>
    </row>
    <row r="13" spans="1:9" x14ac:dyDescent="0.2">
      <c r="A13">
        <v>40</v>
      </c>
      <c r="B13">
        <v>8</v>
      </c>
      <c r="C13">
        <f>B13*10^4</f>
        <v>80000</v>
      </c>
      <c r="F13" t="s">
        <v>37</v>
      </c>
      <c r="G13">
        <f>AVERAGE(C25:C28)</f>
        <v>77.5</v>
      </c>
      <c r="H13"/>
      <c r="I13"/>
    </row>
    <row r="14" spans="1:9" x14ac:dyDescent="0.2">
      <c r="A14">
        <v>40</v>
      </c>
      <c r="B14">
        <v>8</v>
      </c>
      <c r="C14">
        <f t="shared" ref="C14:C24" si="1">B14*10^4</f>
        <v>80000</v>
      </c>
      <c r="F14" t="s">
        <v>39</v>
      </c>
      <c r="G14" s="2">
        <f>G11-G13</f>
        <v>1147.5</v>
      </c>
      <c r="H14">
        <f>SQRT(POWER(G20,2)+POWER(G22,2))</f>
        <v>515</v>
      </c>
      <c r="I14">
        <f>POWER(H14/G14,2)</f>
        <v>0.20142300444748221</v>
      </c>
    </row>
    <row r="15" spans="1:9" x14ac:dyDescent="0.2">
      <c r="A15">
        <v>40</v>
      </c>
      <c r="B15">
        <v>7</v>
      </c>
      <c r="C15">
        <f t="shared" si="1"/>
        <v>70000</v>
      </c>
      <c r="F15" t="s">
        <v>40</v>
      </c>
      <c r="G15" s="2">
        <f>G12-G13</f>
        <v>98255.833333333328</v>
      </c>
      <c r="H15">
        <f>SQRT(POWER(G21,2)+POWER(G22,2))</f>
        <v>31574.830513712932</v>
      </c>
      <c r="I15">
        <f>POWER(H15/G15,2)</f>
        <v>0.10326790566401622</v>
      </c>
    </row>
    <row r="16" spans="1:9" x14ac:dyDescent="0.2">
      <c r="A16">
        <v>40</v>
      </c>
      <c r="B16">
        <v>11</v>
      </c>
      <c r="C16">
        <f t="shared" si="1"/>
        <v>110000</v>
      </c>
      <c r="H16"/>
      <c r="I16"/>
    </row>
    <row r="17" spans="1:9" x14ac:dyDescent="0.2">
      <c r="A17">
        <v>50</v>
      </c>
      <c r="B17">
        <v>10</v>
      </c>
      <c r="C17">
        <f t="shared" si="1"/>
        <v>100000</v>
      </c>
      <c r="H17"/>
      <c r="I17"/>
    </row>
    <row r="18" spans="1:9" x14ac:dyDescent="0.2">
      <c r="A18">
        <v>50</v>
      </c>
      <c r="B18">
        <v>9</v>
      </c>
      <c r="C18">
        <f t="shared" si="1"/>
        <v>90000</v>
      </c>
      <c r="H18"/>
      <c r="I18"/>
    </row>
    <row r="19" spans="1:9" x14ac:dyDescent="0.2">
      <c r="A19">
        <v>50</v>
      </c>
      <c r="B19">
        <v>10</v>
      </c>
      <c r="C19">
        <f t="shared" si="1"/>
        <v>100000</v>
      </c>
      <c r="H19"/>
      <c r="I19"/>
    </row>
    <row r="20" spans="1:9" x14ac:dyDescent="0.2">
      <c r="A20">
        <v>50</v>
      </c>
      <c r="B20">
        <v>14</v>
      </c>
      <c r="C20">
        <f t="shared" si="1"/>
        <v>140000</v>
      </c>
      <c r="F20" t="s">
        <v>41</v>
      </c>
      <c r="G20">
        <f>STDEV(C2:C9)</f>
        <v>514.78150704935001</v>
      </c>
      <c r="H20"/>
      <c r="I20"/>
    </row>
    <row r="21" spans="1:9" x14ac:dyDescent="0.2">
      <c r="A21">
        <v>60</v>
      </c>
      <c r="B21">
        <v>11</v>
      </c>
      <c r="C21">
        <f t="shared" si="1"/>
        <v>110000</v>
      </c>
      <c r="F21" t="s">
        <v>44</v>
      </c>
      <c r="G21">
        <f>STDEV(C13:C24)</f>
        <v>31574.82695074824</v>
      </c>
      <c r="H21"/>
      <c r="I21"/>
    </row>
    <row r="22" spans="1:9" x14ac:dyDescent="0.2">
      <c r="A22">
        <v>60</v>
      </c>
      <c r="B22">
        <v>17</v>
      </c>
      <c r="C22">
        <f t="shared" si="1"/>
        <v>170000</v>
      </c>
      <c r="F22" t="s">
        <v>32</v>
      </c>
      <c r="G22">
        <f>STDEV(C25:C28)</f>
        <v>15</v>
      </c>
      <c r="H22"/>
      <c r="I22"/>
    </row>
    <row r="23" spans="1:9" x14ac:dyDescent="0.2">
      <c r="A23">
        <v>60</v>
      </c>
      <c r="B23">
        <v>6</v>
      </c>
      <c r="C23">
        <f t="shared" si="1"/>
        <v>60000</v>
      </c>
    </row>
    <row r="24" spans="1:9" x14ac:dyDescent="0.2">
      <c r="A24">
        <v>60</v>
      </c>
      <c r="B24">
        <v>7</v>
      </c>
      <c r="C24">
        <f t="shared" si="1"/>
        <v>70000</v>
      </c>
    </row>
    <row r="25" spans="1:9" x14ac:dyDescent="0.2">
      <c r="A25" t="s">
        <v>54</v>
      </c>
      <c r="B25">
        <v>6</v>
      </c>
      <c r="C25">
        <f>B25*10</f>
        <v>60</v>
      </c>
    </row>
    <row r="26" spans="1:9" x14ac:dyDescent="0.2">
      <c r="A26" t="s">
        <v>54</v>
      </c>
      <c r="B26">
        <v>7</v>
      </c>
      <c r="C26">
        <f t="shared" ref="C26:C28" si="2">B26*10</f>
        <v>70</v>
      </c>
    </row>
    <row r="27" spans="1:9" x14ac:dyDescent="0.2">
      <c r="A27" t="s">
        <v>54</v>
      </c>
      <c r="B27">
        <v>9</v>
      </c>
      <c r="C27">
        <f t="shared" si="2"/>
        <v>90</v>
      </c>
    </row>
    <row r="28" spans="1:9" x14ac:dyDescent="0.2">
      <c r="A28" t="s">
        <v>54</v>
      </c>
      <c r="B28">
        <v>9</v>
      </c>
      <c r="C28">
        <f t="shared" si="2"/>
        <v>90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2"/>
  <sheetViews>
    <sheetView workbookViewId="0">
      <selection activeCell="F13" sqref="F13"/>
    </sheetView>
  </sheetViews>
  <sheetFormatPr baseColWidth="10" defaultRowHeight="16" x14ac:dyDescent="0.2"/>
  <cols>
    <col min="7" max="7" width="14.83203125" customWidth="1"/>
    <col min="9" max="9" width="11.1640625" bestFit="1" customWidth="1"/>
  </cols>
  <sheetData>
    <row r="1" spans="1:8" x14ac:dyDescent="0.2">
      <c r="A1" t="s">
        <v>52</v>
      </c>
      <c r="B1" t="s">
        <v>53</v>
      </c>
      <c r="C1" t="s">
        <v>1</v>
      </c>
      <c r="F1" t="s">
        <v>4</v>
      </c>
      <c r="G1" t="s">
        <v>55</v>
      </c>
    </row>
    <row r="2" spans="1:8" x14ac:dyDescent="0.2">
      <c r="A2">
        <v>10</v>
      </c>
      <c r="B2">
        <v>16</v>
      </c>
      <c r="C2">
        <f>B2*10^2</f>
        <v>1600</v>
      </c>
      <c r="F2" t="s">
        <v>5</v>
      </c>
      <c r="G2">
        <f>_xlfn.T.TEST(C2:C4,C5:C7,2,2)</f>
        <v>0.82756471960203259</v>
      </c>
    </row>
    <row r="3" spans="1:8" x14ac:dyDescent="0.2">
      <c r="A3">
        <v>10</v>
      </c>
      <c r="B3">
        <v>17</v>
      </c>
      <c r="C3">
        <f t="shared" ref="C3:C10" si="0">B3*10^2</f>
        <v>1700</v>
      </c>
      <c r="F3" t="s">
        <v>6</v>
      </c>
      <c r="G3">
        <f>_xlfn.T.TEST(C5:C7,C8:C10,2,2)</f>
        <v>1.3675932442275607E-2</v>
      </c>
    </row>
    <row r="4" spans="1:8" x14ac:dyDescent="0.2">
      <c r="A4">
        <v>10</v>
      </c>
      <c r="B4">
        <v>22</v>
      </c>
      <c r="C4">
        <f t="shared" si="0"/>
        <v>2200</v>
      </c>
      <c r="F4" t="s">
        <v>7</v>
      </c>
      <c r="G4" s="2">
        <f>_xlfn.T.TEST(C8:C10,C11:C13,2,2)</f>
        <v>8.0242001952661422E-3</v>
      </c>
    </row>
    <row r="5" spans="1:8" x14ac:dyDescent="0.2">
      <c r="A5">
        <v>20</v>
      </c>
      <c r="B5">
        <v>16</v>
      </c>
      <c r="C5">
        <f t="shared" si="0"/>
        <v>1600</v>
      </c>
      <c r="F5" t="s">
        <v>8</v>
      </c>
      <c r="G5" s="3">
        <f>_xlfn.T.TEST(C11:C13,C14:C16,2,2)</f>
        <v>0.11846479931931934</v>
      </c>
      <c r="H5" s="3"/>
    </row>
    <row r="6" spans="1:8" x14ac:dyDescent="0.2">
      <c r="A6">
        <v>20</v>
      </c>
      <c r="B6">
        <v>22</v>
      </c>
      <c r="C6">
        <f t="shared" si="0"/>
        <v>2200</v>
      </c>
      <c r="F6" t="s">
        <v>9</v>
      </c>
      <c r="G6">
        <f>_xlfn.T.TEST(C14:C16,C17:C19,2,2)</f>
        <v>0.8593081179143115</v>
      </c>
    </row>
    <row r="7" spans="1:8" x14ac:dyDescent="0.2">
      <c r="A7">
        <v>20</v>
      </c>
      <c r="B7">
        <v>15</v>
      </c>
      <c r="C7">
        <f t="shared" si="0"/>
        <v>1500</v>
      </c>
      <c r="F7" t="s">
        <v>27</v>
      </c>
      <c r="G7">
        <f>_xlfn.T.TEST(C17:C19,C20:C22,2,2)</f>
        <v>0.76639518632891601</v>
      </c>
    </row>
    <row r="8" spans="1:8" x14ac:dyDescent="0.2">
      <c r="A8">
        <v>30</v>
      </c>
      <c r="B8">
        <v>33</v>
      </c>
      <c r="C8">
        <f t="shared" si="0"/>
        <v>3300</v>
      </c>
      <c r="F8" t="s">
        <v>28</v>
      </c>
      <c r="G8">
        <f>_xlfn.T.TEST(C20:C22,C23:C25,2,2)</f>
        <v>0.82029358162559118</v>
      </c>
    </row>
    <row r="9" spans="1:8" x14ac:dyDescent="0.2">
      <c r="A9">
        <v>30</v>
      </c>
      <c r="B9">
        <v>48</v>
      </c>
      <c r="C9">
        <f t="shared" si="0"/>
        <v>4800</v>
      </c>
      <c r="F9" t="s">
        <v>29</v>
      </c>
      <c r="G9" s="2">
        <f>_xlfn.T.TEST(C23:C25,C26:C28,2,2)</f>
        <v>1.0575646158306859E-3</v>
      </c>
    </row>
    <row r="10" spans="1:8" x14ac:dyDescent="0.2">
      <c r="A10">
        <v>30</v>
      </c>
      <c r="B10">
        <v>36</v>
      </c>
      <c r="C10">
        <f t="shared" si="0"/>
        <v>3600</v>
      </c>
    </row>
    <row r="11" spans="1:8" x14ac:dyDescent="0.2">
      <c r="A11">
        <v>40</v>
      </c>
      <c r="B11">
        <v>3</v>
      </c>
      <c r="C11">
        <f>B11*10^4</f>
        <v>30000</v>
      </c>
    </row>
    <row r="12" spans="1:8" x14ac:dyDescent="0.2">
      <c r="A12">
        <v>40</v>
      </c>
      <c r="B12">
        <v>3</v>
      </c>
      <c r="C12">
        <f t="shared" ref="C12:C32" si="1">B12*10^4</f>
        <v>30000</v>
      </c>
      <c r="H12" t="s">
        <v>48</v>
      </c>
    </row>
    <row r="13" spans="1:8" x14ac:dyDescent="0.2">
      <c r="A13">
        <v>40</v>
      </c>
      <c r="B13">
        <v>5</v>
      </c>
      <c r="C13">
        <f t="shared" si="1"/>
        <v>50000</v>
      </c>
      <c r="F13" s="7" t="s">
        <v>10</v>
      </c>
      <c r="G13" s="5">
        <f>AVERAGE(C11:C25)/AVERAGE(C2:C7)</f>
        <v>35.555555555555557</v>
      </c>
      <c r="H13" s="5">
        <f>G13*SQRT(I19+I20)</f>
        <v>16.373075502511274</v>
      </c>
    </row>
    <row r="14" spans="1:8" x14ac:dyDescent="0.2">
      <c r="A14">
        <v>50</v>
      </c>
      <c r="B14">
        <v>12</v>
      </c>
      <c r="C14">
        <f t="shared" si="1"/>
        <v>120000</v>
      </c>
      <c r="F14" s="1" t="s">
        <v>45</v>
      </c>
    </row>
    <row r="15" spans="1:8" x14ac:dyDescent="0.2">
      <c r="A15">
        <v>50</v>
      </c>
      <c r="B15">
        <v>5</v>
      </c>
      <c r="C15">
        <f t="shared" si="1"/>
        <v>50000</v>
      </c>
      <c r="F15" t="s">
        <v>38</v>
      </c>
      <c r="G15">
        <f>AVERAGE(C2:C7)</f>
        <v>1800</v>
      </c>
    </row>
    <row r="16" spans="1:8" x14ac:dyDescent="0.2">
      <c r="A16">
        <v>50</v>
      </c>
      <c r="B16">
        <v>7</v>
      </c>
      <c r="C16">
        <f t="shared" si="1"/>
        <v>70000</v>
      </c>
      <c r="F16" t="s">
        <v>46</v>
      </c>
      <c r="G16">
        <f>AVERAGE(C11:C25)</f>
        <v>64000</v>
      </c>
    </row>
    <row r="17" spans="1:9" x14ac:dyDescent="0.2">
      <c r="A17">
        <v>60</v>
      </c>
      <c r="B17">
        <v>13</v>
      </c>
      <c r="C17">
        <f t="shared" si="1"/>
        <v>130000</v>
      </c>
      <c r="F17" t="s">
        <v>37</v>
      </c>
      <c r="G17">
        <v>0</v>
      </c>
    </row>
    <row r="18" spans="1:9" x14ac:dyDescent="0.2">
      <c r="A18">
        <v>60</v>
      </c>
      <c r="B18">
        <v>5</v>
      </c>
      <c r="C18">
        <f t="shared" si="1"/>
        <v>50000</v>
      </c>
      <c r="F18" t="s">
        <v>39</v>
      </c>
      <c r="G18" s="2">
        <f>G15-G17</f>
        <v>1800</v>
      </c>
      <c r="H18">
        <f>SQRT(POWER(G24,2)+POWER(G26,2))</f>
        <v>316.22776601683796</v>
      </c>
      <c r="I18">
        <f>POWER(H18/G18,2)</f>
        <v>3.0864197530864206E-2</v>
      </c>
    </row>
    <row r="19" spans="1:9" x14ac:dyDescent="0.2">
      <c r="A19">
        <v>60</v>
      </c>
      <c r="B19">
        <v>4</v>
      </c>
      <c r="C19">
        <f t="shared" si="1"/>
        <v>40000</v>
      </c>
      <c r="F19" t="s">
        <v>40</v>
      </c>
      <c r="G19" s="2">
        <f>G16-G17</f>
        <v>64000</v>
      </c>
      <c r="H19">
        <f>SQRT(POWER(G25,2)+POWER(G26,2))</f>
        <v>29471.535904520289</v>
      </c>
      <c r="I19">
        <f>POWER(H19/G19,2)</f>
        <v>0.21205357142857145</v>
      </c>
    </row>
    <row r="20" spans="1:9" x14ac:dyDescent="0.2">
      <c r="A20">
        <v>70</v>
      </c>
      <c r="B20">
        <v>9</v>
      </c>
      <c r="C20">
        <f t="shared" si="1"/>
        <v>90000</v>
      </c>
    </row>
    <row r="21" spans="1:9" x14ac:dyDescent="0.2">
      <c r="A21">
        <v>70</v>
      </c>
      <c r="B21">
        <v>5</v>
      </c>
      <c r="C21">
        <f t="shared" si="1"/>
        <v>50000</v>
      </c>
    </row>
    <row r="22" spans="1:9" x14ac:dyDescent="0.2">
      <c r="A22">
        <v>70</v>
      </c>
      <c r="B22">
        <v>5</v>
      </c>
      <c r="C22">
        <f t="shared" si="1"/>
        <v>50000</v>
      </c>
    </row>
    <row r="23" spans="1:9" x14ac:dyDescent="0.2">
      <c r="A23">
        <v>80</v>
      </c>
      <c r="B23">
        <v>7</v>
      </c>
      <c r="C23">
        <f t="shared" si="1"/>
        <v>70000</v>
      </c>
    </row>
    <row r="24" spans="1:9" x14ac:dyDescent="0.2">
      <c r="A24">
        <v>80</v>
      </c>
      <c r="B24">
        <v>6</v>
      </c>
      <c r="C24">
        <f t="shared" si="1"/>
        <v>60000</v>
      </c>
      <c r="F24" t="s">
        <v>41</v>
      </c>
      <c r="G24">
        <f>STDEV(C2:C7)</f>
        <v>316.22776601683796</v>
      </c>
    </row>
    <row r="25" spans="1:9" x14ac:dyDescent="0.2">
      <c r="A25">
        <v>80</v>
      </c>
      <c r="B25">
        <v>7</v>
      </c>
      <c r="C25">
        <f t="shared" si="1"/>
        <v>70000</v>
      </c>
      <c r="F25" t="s">
        <v>47</v>
      </c>
      <c r="G25">
        <f>STDEV(C11:C25)</f>
        <v>29471.535904520289</v>
      </c>
    </row>
    <row r="26" spans="1:9" x14ac:dyDescent="0.2">
      <c r="A26">
        <v>90</v>
      </c>
      <c r="B26">
        <v>10</v>
      </c>
      <c r="C26">
        <f t="shared" si="1"/>
        <v>100000</v>
      </c>
      <c r="F26" t="s">
        <v>12</v>
      </c>
      <c r="G26">
        <v>0</v>
      </c>
    </row>
    <row r="27" spans="1:9" x14ac:dyDescent="0.2">
      <c r="A27">
        <v>90</v>
      </c>
      <c r="B27">
        <v>11</v>
      </c>
      <c r="C27">
        <f t="shared" si="1"/>
        <v>110000</v>
      </c>
    </row>
    <row r="28" spans="1:9" x14ac:dyDescent="0.2">
      <c r="A28">
        <v>90</v>
      </c>
      <c r="B28">
        <v>11</v>
      </c>
      <c r="C28">
        <f t="shared" si="1"/>
        <v>110000</v>
      </c>
    </row>
    <row r="29" spans="1:9" x14ac:dyDescent="0.2">
      <c r="A29" t="s">
        <v>54</v>
      </c>
      <c r="B29">
        <v>0</v>
      </c>
      <c r="C29">
        <f t="shared" si="1"/>
        <v>0</v>
      </c>
    </row>
    <row r="30" spans="1:9" x14ac:dyDescent="0.2">
      <c r="A30" t="s">
        <v>54</v>
      </c>
      <c r="B30">
        <v>0</v>
      </c>
      <c r="C30">
        <f t="shared" si="1"/>
        <v>0</v>
      </c>
    </row>
    <row r="31" spans="1:9" x14ac:dyDescent="0.2">
      <c r="A31" t="s">
        <v>54</v>
      </c>
      <c r="B31">
        <v>0</v>
      </c>
      <c r="C31">
        <f t="shared" si="1"/>
        <v>0</v>
      </c>
    </row>
    <row r="32" spans="1:9" x14ac:dyDescent="0.2">
      <c r="A32" t="s">
        <v>54</v>
      </c>
      <c r="B32">
        <v>0</v>
      </c>
      <c r="C32">
        <f t="shared" si="1"/>
        <v>0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0"/>
  <sheetViews>
    <sheetView workbookViewId="0">
      <selection activeCell="F16" sqref="F16"/>
    </sheetView>
  </sheetViews>
  <sheetFormatPr baseColWidth="10" defaultRowHeight="16" x14ac:dyDescent="0.2"/>
  <cols>
    <col min="8" max="8" width="12.1640625" bestFit="1" customWidth="1"/>
    <col min="9" max="9" width="11.1640625" bestFit="1" customWidth="1"/>
  </cols>
  <sheetData>
    <row r="1" spans="1:8" x14ac:dyDescent="0.2">
      <c r="A1" t="s">
        <v>0</v>
      </c>
      <c r="B1" t="s">
        <v>2</v>
      </c>
      <c r="C1" t="s">
        <v>1</v>
      </c>
      <c r="F1" t="s">
        <v>4</v>
      </c>
      <c r="G1" t="s">
        <v>55</v>
      </c>
    </row>
    <row r="2" spans="1:8" x14ac:dyDescent="0.2">
      <c r="A2">
        <v>10</v>
      </c>
      <c r="B2">
        <v>18</v>
      </c>
      <c r="C2">
        <f>B2*10^2</f>
        <v>1800</v>
      </c>
      <c r="F2" t="s">
        <v>5</v>
      </c>
      <c r="G2" s="4">
        <f>_xlfn.T.TEST(C2:C4,C5:C7,2,2)</f>
        <v>2.6997302257346395E-2</v>
      </c>
      <c r="H2" t="s">
        <v>56</v>
      </c>
    </row>
    <row r="3" spans="1:8" x14ac:dyDescent="0.2">
      <c r="A3">
        <v>10</v>
      </c>
      <c r="B3">
        <v>17</v>
      </c>
      <c r="C3">
        <f t="shared" ref="C3:C10" si="0">B3*10^2</f>
        <v>1700</v>
      </c>
      <c r="F3" t="s">
        <v>23</v>
      </c>
      <c r="G3" s="2">
        <f>_xlfn.T.TEST(C5:C7,C8:C10,2,2)</f>
        <v>3.2537940992420266E-5</v>
      </c>
    </row>
    <row r="4" spans="1:8" x14ac:dyDescent="0.2">
      <c r="A4">
        <v>10</v>
      </c>
      <c r="B4">
        <v>17</v>
      </c>
      <c r="C4">
        <f t="shared" si="0"/>
        <v>1700</v>
      </c>
      <c r="F4" t="s">
        <v>8</v>
      </c>
      <c r="G4" s="2">
        <f>_xlfn.T.TEST(C8:C10,C11:C13,2,2)</f>
        <v>1.8789141601697E-3</v>
      </c>
    </row>
    <row r="5" spans="1:8" x14ac:dyDescent="0.2">
      <c r="A5">
        <v>20</v>
      </c>
      <c r="B5">
        <v>15</v>
      </c>
      <c r="C5">
        <f t="shared" si="0"/>
        <v>1500</v>
      </c>
      <c r="F5" t="s">
        <v>9</v>
      </c>
      <c r="G5" s="3">
        <f>_xlfn.T.TEST(C11:C13,C14:C16,2,2)</f>
        <v>9.9401506031010667E-2</v>
      </c>
    </row>
    <row r="6" spans="1:8" x14ac:dyDescent="0.2">
      <c r="A6">
        <v>20</v>
      </c>
      <c r="B6">
        <v>11</v>
      </c>
      <c r="C6">
        <f t="shared" si="0"/>
        <v>1100</v>
      </c>
      <c r="F6" t="s">
        <v>24</v>
      </c>
      <c r="G6">
        <f>_xlfn.T.TEST(C14:C16,C17:C19,2,2)</f>
        <v>0.25643496454832654</v>
      </c>
    </row>
    <row r="7" spans="1:8" x14ac:dyDescent="0.2">
      <c r="A7">
        <v>20</v>
      </c>
      <c r="B7">
        <v>10</v>
      </c>
      <c r="C7">
        <f t="shared" si="0"/>
        <v>1000</v>
      </c>
      <c r="F7" t="s">
        <v>25</v>
      </c>
      <c r="G7" s="2">
        <f>_xlfn.T.TEST(C17:C19,C20:C22,2,2)</f>
        <v>1.0209511418043476E-2</v>
      </c>
    </row>
    <row r="8" spans="1:8" x14ac:dyDescent="0.2">
      <c r="A8">
        <v>40</v>
      </c>
      <c r="B8">
        <v>57</v>
      </c>
      <c r="C8">
        <f t="shared" si="0"/>
        <v>5700</v>
      </c>
      <c r="F8" t="s">
        <v>26</v>
      </c>
      <c r="G8" s="2">
        <f>_xlfn.T.TEST(C20:C22,C23:C25,2,2)</f>
        <v>1.0296487805062813E-3</v>
      </c>
    </row>
    <row r="9" spans="1:8" x14ac:dyDescent="0.2">
      <c r="A9">
        <v>40</v>
      </c>
      <c r="B9">
        <v>57</v>
      </c>
      <c r="C9">
        <f t="shared" si="0"/>
        <v>5700</v>
      </c>
    </row>
    <row r="10" spans="1:8" x14ac:dyDescent="0.2">
      <c r="A10">
        <v>40</v>
      </c>
      <c r="B10">
        <v>62</v>
      </c>
      <c r="C10">
        <f t="shared" si="0"/>
        <v>6200</v>
      </c>
    </row>
    <row r="11" spans="1:8" x14ac:dyDescent="0.2">
      <c r="A11">
        <v>50</v>
      </c>
      <c r="B11">
        <v>17</v>
      </c>
      <c r="C11">
        <f>B11*10^3</f>
        <v>17000</v>
      </c>
    </row>
    <row r="12" spans="1:8" x14ac:dyDescent="0.2">
      <c r="A12">
        <v>50</v>
      </c>
      <c r="B12">
        <v>13</v>
      </c>
      <c r="C12">
        <f t="shared" ref="C12:C29" si="1">B12*10^3</f>
        <v>13000</v>
      </c>
    </row>
    <row r="13" spans="1:8" x14ac:dyDescent="0.2">
      <c r="A13">
        <v>50</v>
      </c>
      <c r="B13">
        <v>17</v>
      </c>
      <c r="C13">
        <f t="shared" si="1"/>
        <v>17000</v>
      </c>
    </row>
    <row r="14" spans="1:8" x14ac:dyDescent="0.2">
      <c r="A14">
        <v>60</v>
      </c>
      <c r="B14">
        <v>23</v>
      </c>
      <c r="C14">
        <f t="shared" si="1"/>
        <v>23000</v>
      </c>
    </row>
    <row r="15" spans="1:8" x14ac:dyDescent="0.2">
      <c r="A15">
        <v>60</v>
      </c>
      <c r="B15">
        <v>19</v>
      </c>
      <c r="C15">
        <f t="shared" si="1"/>
        <v>19000</v>
      </c>
      <c r="H15" t="s">
        <v>48</v>
      </c>
    </row>
    <row r="16" spans="1:8" x14ac:dyDescent="0.2">
      <c r="A16">
        <v>60</v>
      </c>
      <c r="B16">
        <v>18</v>
      </c>
      <c r="C16">
        <f t="shared" si="1"/>
        <v>18000</v>
      </c>
      <c r="F16" s="7" t="s">
        <v>10</v>
      </c>
      <c r="G16" s="5">
        <f>AVERAGE(C14:C19)/AVERAGE(C2:C7)</f>
        <v>12.045454545454545</v>
      </c>
      <c r="H16" s="5">
        <f>G16*SQRT(I22+I23)</f>
        <v>4.2087568000938109</v>
      </c>
    </row>
    <row r="17" spans="1:9" x14ac:dyDescent="0.2">
      <c r="A17">
        <v>80</v>
      </c>
      <c r="B17">
        <v>9</v>
      </c>
      <c r="C17">
        <f t="shared" si="1"/>
        <v>9000</v>
      </c>
      <c r="F17" t="s">
        <v>49</v>
      </c>
    </row>
    <row r="18" spans="1:9" x14ac:dyDescent="0.2">
      <c r="A18">
        <v>80</v>
      </c>
      <c r="B18">
        <v>18</v>
      </c>
      <c r="C18">
        <f t="shared" si="1"/>
        <v>18000</v>
      </c>
    </row>
    <row r="19" spans="1:9" x14ac:dyDescent="0.2">
      <c r="A19">
        <v>80</v>
      </c>
      <c r="B19">
        <v>19</v>
      </c>
      <c r="C19">
        <f t="shared" si="1"/>
        <v>19000</v>
      </c>
      <c r="F19" t="s">
        <v>38</v>
      </c>
      <c r="G19">
        <f>AVERAGE(C2:C7)</f>
        <v>1466.6666666666667</v>
      </c>
    </row>
    <row r="20" spans="1:9" x14ac:dyDescent="0.2">
      <c r="A20">
        <v>100</v>
      </c>
      <c r="B20">
        <v>34</v>
      </c>
      <c r="C20">
        <f t="shared" si="1"/>
        <v>34000</v>
      </c>
      <c r="F20" t="s">
        <v>50</v>
      </c>
      <c r="G20">
        <f>AVERAGE(C14:C19)</f>
        <v>17666.666666666668</v>
      </c>
    </row>
    <row r="21" spans="1:9" x14ac:dyDescent="0.2">
      <c r="A21">
        <v>100</v>
      </c>
      <c r="B21">
        <v>29</v>
      </c>
      <c r="C21">
        <f t="shared" si="1"/>
        <v>29000</v>
      </c>
      <c r="F21" t="s">
        <v>37</v>
      </c>
      <c r="G21">
        <v>0</v>
      </c>
    </row>
    <row r="22" spans="1:9" x14ac:dyDescent="0.2">
      <c r="A22">
        <v>100</v>
      </c>
      <c r="B22">
        <v>31</v>
      </c>
      <c r="C22">
        <f t="shared" si="1"/>
        <v>31000</v>
      </c>
      <c r="F22" t="s">
        <v>35</v>
      </c>
      <c r="G22" s="2">
        <f>G19-G21</f>
        <v>1466.6666666666667</v>
      </c>
      <c r="H22">
        <f>SQRT(POWER(G28,2)+POWER(H40,2))</f>
        <v>338.624669312008</v>
      </c>
      <c r="I22">
        <f>POWER(H22/G22,2)</f>
        <v>5.3305785123966984E-2</v>
      </c>
    </row>
    <row r="23" spans="1:9" x14ac:dyDescent="0.2">
      <c r="A23">
        <v>120</v>
      </c>
      <c r="B23">
        <v>52</v>
      </c>
      <c r="C23">
        <f t="shared" si="1"/>
        <v>52000</v>
      </c>
      <c r="F23" t="s">
        <v>36</v>
      </c>
      <c r="G23" s="2">
        <f>G20-G21</f>
        <v>17666.666666666668</v>
      </c>
      <c r="H23">
        <f>SQRT(POWER(G29,2)+POWER(H40,2))</f>
        <v>4633.2134277050791</v>
      </c>
      <c r="I23">
        <f>POWER(H23/G23,2)</f>
        <v>6.8778924884300374E-2</v>
      </c>
    </row>
    <row r="24" spans="1:9" x14ac:dyDescent="0.2">
      <c r="A24">
        <v>120</v>
      </c>
      <c r="B24">
        <v>60</v>
      </c>
      <c r="C24">
        <f t="shared" si="1"/>
        <v>60000</v>
      </c>
    </row>
    <row r="25" spans="1:9" x14ac:dyDescent="0.2">
      <c r="A25">
        <v>120</v>
      </c>
      <c r="B25">
        <v>54</v>
      </c>
      <c r="C25">
        <f t="shared" si="1"/>
        <v>54000</v>
      </c>
    </row>
    <row r="26" spans="1:9" x14ac:dyDescent="0.2">
      <c r="A26" t="s">
        <v>54</v>
      </c>
      <c r="B26">
        <v>0</v>
      </c>
      <c r="C26">
        <f t="shared" si="1"/>
        <v>0</v>
      </c>
    </row>
    <row r="27" spans="1:9" x14ac:dyDescent="0.2">
      <c r="A27" t="s">
        <v>54</v>
      </c>
      <c r="B27">
        <v>0</v>
      </c>
      <c r="C27">
        <f t="shared" si="1"/>
        <v>0</v>
      </c>
    </row>
    <row r="28" spans="1:9" x14ac:dyDescent="0.2">
      <c r="A28" t="s">
        <v>54</v>
      </c>
      <c r="B28">
        <v>0</v>
      </c>
      <c r="C28">
        <f t="shared" si="1"/>
        <v>0</v>
      </c>
      <c r="F28" t="s">
        <v>41</v>
      </c>
      <c r="G28">
        <f>STDEV(C2:C7)</f>
        <v>338.624669312008</v>
      </c>
    </row>
    <row r="29" spans="1:9" x14ac:dyDescent="0.2">
      <c r="A29" t="s">
        <v>54</v>
      </c>
      <c r="B29">
        <v>0</v>
      </c>
      <c r="C29">
        <f t="shared" si="1"/>
        <v>0</v>
      </c>
      <c r="F29" t="s">
        <v>51</v>
      </c>
      <c r="G29">
        <f>STDEV(C14:C19)</f>
        <v>4633.2134277050791</v>
      </c>
    </row>
    <row r="30" spans="1:9" x14ac:dyDescent="0.2">
      <c r="F30" t="s">
        <v>12</v>
      </c>
      <c r="G30">
        <v>0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7"/>
  <sheetViews>
    <sheetView workbookViewId="0">
      <selection activeCell="F16" sqref="F16"/>
    </sheetView>
  </sheetViews>
  <sheetFormatPr baseColWidth="10" defaultRowHeight="16" x14ac:dyDescent="0.2"/>
  <cols>
    <col min="7" max="7" width="17.1640625" customWidth="1"/>
    <col min="9" max="9" width="12.1640625" bestFit="1" customWidth="1"/>
  </cols>
  <sheetData>
    <row r="1" spans="1:8" x14ac:dyDescent="0.2">
      <c r="A1" t="s">
        <v>52</v>
      </c>
      <c r="B1" t="s">
        <v>53</v>
      </c>
      <c r="C1" t="s">
        <v>1</v>
      </c>
      <c r="F1" t="s">
        <v>4</v>
      </c>
      <c r="G1" t="s">
        <v>55</v>
      </c>
    </row>
    <row r="2" spans="1:8" x14ac:dyDescent="0.2">
      <c r="A2">
        <v>10</v>
      </c>
      <c r="B2">
        <v>20</v>
      </c>
      <c r="C2">
        <f>B2*10^2</f>
        <v>2000</v>
      </c>
      <c r="F2" t="s">
        <v>13</v>
      </c>
      <c r="G2">
        <f>_xlfn.T.TEST(C2:C4,C5:C7,2,2)</f>
        <v>0.20181861158818884</v>
      </c>
    </row>
    <row r="3" spans="1:8" x14ac:dyDescent="0.2">
      <c r="A3">
        <v>10</v>
      </c>
      <c r="B3">
        <v>19</v>
      </c>
      <c r="C3">
        <f t="shared" ref="C3:C33" si="0">B3*10^2</f>
        <v>1900</v>
      </c>
      <c r="F3" t="s">
        <v>14</v>
      </c>
      <c r="G3">
        <f>_xlfn.T.TEST(C5:C7,C8:C10,2,2)</f>
        <v>0.28680495060318062</v>
      </c>
    </row>
    <row r="4" spans="1:8" x14ac:dyDescent="0.2">
      <c r="A4">
        <v>10</v>
      </c>
      <c r="B4">
        <v>11</v>
      </c>
      <c r="C4">
        <f t="shared" si="0"/>
        <v>1100</v>
      </c>
      <c r="F4" t="s">
        <v>15</v>
      </c>
      <c r="G4">
        <f>_xlfn.T.TEST(C8:C10,C11:C13,2,2)</f>
        <v>0.52250016559345025</v>
      </c>
    </row>
    <row r="5" spans="1:8" x14ac:dyDescent="0.2">
      <c r="A5">
        <v>30</v>
      </c>
      <c r="B5">
        <v>15</v>
      </c>
      <c r="C5">
        <f t="shared" si="0"/>
        <v>1500</v>
      </c>
      <c r="F5" t="s">
        <v>16</v>
      </c>
      <c r="G5" s="2">
        <f>_xlfn.T.TEST(C11:C13,C14:C16,1,2)</f>
        <v>2.940036076130751E-2</v>
      </c>
      <c r="H5" s="3"/>
    </row>
    <row r="6" spans="1:8" x14ac:dyDescent="0.2">
      <c r="A6">
        <v>30</v>
      </c>
      <c r="B6">
        <v>11</v>
      </c>
      <c r="C6">
        <f t="shared" si="0"/>
        <v>1100</v>
      </c>
      <c r="F6" t="s">
        <v>17</v>
      </c>
      <c r="G6">
        <f>_xlfn.T.TEST(C14:C16,C17:C19,2,2)</f>
        <v>0.29754068483291873</v>
      </c>
    </row>
    <row r="7" spans="1:8" x14ac:dyDescent="0.2">
      <c r="A7">
        <v>30</v>
      </c>
      <c r="B7">
        <v>8</v>
      </c>
      <c r="C7">
        <f t="shared" si="0"/>
        <v>800</v>
      </c>
      <c r="F7" t="s">
        <v>18</v>
      </c>
      <c r="G7">
        <f>_xlfn.T.TEST(C17:C19,C20:C21,2,2)</f>
        <v>0.34183131763106339</v>
      </c>
    </row>
    <row r="8" spans="1:8" x14ac:dyDescent="0.2">
      <c r="A8">
        <v>60</v>
      </c>
      <c r="B8">
        <v>11</v>
      </c>
      <c r="C8">
        <f t="shared" si="0"/>
        <v>1100</v>
      </c>
      <c r="F8" t="s">
        <v>19</v>
      </c>
      <c r="G8">
        <f>_xlfn.T.TEST(C20:C21,C22:C24,2,2)</f>
        <v>0.22631272841065173</v>
      </c>
    </row>
    <row r="9" spans="1:8" x14ac:dyDescent="0.2">
      <c r="A9">
        <v>60</v>
      </c>
      <c r="B9">
        <v>22</v>
      </c>
      <c r="C9">
        <f t="shared" si="0"/>
        <v>2200</v>
      </c>
      <c r="F9" t="s">
        <v>20</v>
      </c>
      <c r="G9">
        <f>_xlfn.T.TEST(C22:C24,C25:C27,2,2)</f>
        <v>3.9020526519568437E-2</v>
      </c>
    </row>
    <row r="10" spans="1:8" x14ac:dyDescent="0.2">
      <c r="A10">
        <v>60</v>
      </c>
      <c r="B10">
        <v>15</v>
      </c>
      <c r="C10">
        <f t="shared" si="0"/>
        <v>1500</v>
      </c>
      <c r="F10" t="s">
        <v>21</v>
      </c>
      <c r="G10">
        <f>_xlfn.T.TEST(C25:C27,C28:C30,2,2)</f>
        <v>0.47342736525713802</v>
      </c>
    </row>
    <row r="11" spans="1:8" x14ac:dyDescent="0.2">
      <c r="A11">
        <v>90</v>
      </c>
      <c r="B11">
        <v>18</v>
      </c>
      <c r="C11">
        <f t="shared" si="0"/>
        <v>1800</v>
      </c>
      <c r="F11" t="s">
        <v>22</v>
      </c>
      <c r="G11">
        <f>_xlfn.T.TEST(C28:C30,C31:C33,2,2)</f>
        <v>0.29467678270033948</v>
      </c>
    </row>
    <row r="12" spans="1:8" x14ac:dyDescent="0.2">
      <c r="A12">
        <v>90</v>
      </c>
      <c r="B12">
        <v>20</v>
      </c>
      <c r="C12">
        <f t="shared" si="0"/>
        <v>2000</v>
      </c>
    </row>
    <row r="13" spans="1:8" x14ac:dyDescent="0.2">
      <c r="A13">
        <v>90</v>
      </c>
      <c r="B13">
        <v>17</v>
      </c>
      <c r="C13">
        <f t="shared" si="0"/>
        <v>1700</v>
      </c>
    </row>
    <row r="14" spans="1:8" x14ac:dyDescent="0.2">
      <c r="A14">
        <v>120</v>
      </c>
      <c r="B14">
        <v>23</v>
      </c>
      <c r="C14">
        <f t="shared" si="0"/>
        <v>2300</v>
      </c>
    </row>
    <row r="15" spans="1:8" x14ac:dyDescent="0.2">
      <c r="A15">
        <v>120</v>
      </c>
      <c r="B15">
        <v>36</v>
      </c>
      <c r="C15">
        <f t="shared" si="0"/>
        <v>3600</v>
      </c>
      <c r="H15" t="s">
        <v>48</v>
      </c>
    </row>
    <row r="16" spans="1:8" x14ac:dyDescent="0.2">
      <c r="A16">
        <v>120</v>
      </c>
      <c r="B16">
        <v>27</v>
      </c>
      <c r="C16">
        <f t="shared" si="0"/>
        <v>2700</v>
      </c>
      <c r="F16" s="6" t="s">
        <v>10</v>
      </c>
      <c r="G16" s="5">
        <f>(AVERAGE(C14:C24)-AVERAGE(C35:C37))/(AVERAGE(C2:C13)-AVERAGE(C35:C37))</f>
        <v>3.0225872689938402</v>
      </c>
      <c r="H16" s="5">
        <f>G16*SQRT(I22+I23)</f>
        <v>1.8792109231811795</v>
      </c>
    </row>
    <row r="17" spans="1:9" x14ac:dyDescent="0.2">
      <c r="A17">
        <v>150</v>
      </c>
      <c r="B17">
        <v>29</v>
      </c>
      <c r="C17">
        <f t="shared" si="0"/>
        <v>2900</v>
      </c>
      <c r="F17" t="s">
        <v>11</v>
      </c>
    </row>
    <row r="18" spans="1:9" x14ac:dyDescent="0.2">
      <c r="A18">
        <v>150</v>
      </c>
      <c r="B18">
        <v>34</v>
      </c>
      <c r="C18">
        <f t="shared" si="0"/>
        <v>3400</v>
      </c>
    </row>
    <row r="19" spans="1:9" x14ac:dyDescent="0.2">
      <c r="A19">
        <v>150</v>
      </c>
      <c r="B19">
        <v>44</v>
      </c>
      <c r="C19">
        <f t="shared" si="0"/>
        <v>4400</v>
      </c>
      <c r="F19" t="s">
        <v>33</v>
      </c>
      <c r="G19">
        <f>AVERAGE(C2:C13)</f>
        <v>1558.3333333333333</v>
      </c>
    </row>
    <row r="20" spans="1:9" x14ac:dyDescent="0.2">
      <c r="A20">
        <v>180</v>
      </c>
      <c r="B20">
        <v>23</v>
      </c>
      <c r="C20">
        <f t="shared" si="0"/>
        <v>2300</v>
      </c>
      <c r="F20" t="s">
        <v>34</v>
      </c>
      <c r="G20">
        <f>AVERAGE(C14:C24)</f>
        <v>3200</v>
      </c>
    </row>
    <row r="21" spans="1:9" x14ac:dyDescent="0.2">
      <c r="A21">
        <v>180</v>
      </c>
      <c r="B21">
        <v>33</v>
      </c>
      <c r="C21">
        <f t="shared" si="0"/>
        <v>3300</v>
      </c>
      <c r="F21" t="s">
        <v>37</v>
      </c>
      <c r="G21">
        <f>AVERAGE(C35:C37)</f>
        <v>746.66666666666663</v>
      </c>
    </row>
    <row r="22" spans="1:9" x14ac:dyDescent="0.2">
      <c r="A22">
        <v>210</v>
      </c>
      <c r="B22">
        <v>34</v>
      </c>
      <c r="C22">
        <f t="shared" si="0"/>
        <v>3400</v>
      </c>
      <c r="F22" t="s">
        <v>35</v>
      </c>
      <c r="G22" s="2">
        <f>G19-G21</f>
        <v>811.66666666666663</v>
      </c>
      <c r="H22">
        <f>SQRT(POWER(G28,2)+POWER(G30,2))</f>
        <v>459.20220673105092</v>
      </c>
      <c r="I22">
        <f>POWER(H22/G22,2)</f>
        <v>0.32007555793548081</v>
      </c>
    </row>
    <row r="23" spans="1:9" x14ac:dyDescent="0.2">
      <c r="A23">
        <v>210</v>
      </c>
      <c r="B23">
        <v>37</v>
      </c>
      <c r="C23">
        <f t="shared" si="0"/>
        <v>3700</v>
      </c>
      <c r="F23" t="s">
        <v>36</v>
      </c>
      <c r="G23" s="2">
        <f>G20-G21</f>
        <v>2453.3333333333335</v>
      </c>
      <c r="H23">
        <f>SQRT(POWER(G29,2)+POWER(G30,2))</f>
        <v>632.48188379852706</v>
      </c>
      <c r="I23">
        <f>POWER(H23/G23,2)</f>
        <v>6.6463477670132345E-2</v>
      </c>
    </row>
    <row r="24" spans="1:9" x14ac:dyDescent="0.2">
      <c r="A24">
        <v>210</v>
      </c>
      <c r="B24">
        <v>32</v>
      </c>
      <c r="C24">
        <f t="shared" si="0"/>
        <v>3200</v>
      </c>
    </row>
    <row r="25" spans="1:9" x14ac:dyDescent="0.2">
      <c r="A25">
        <v>240</v>
      </c>
      <c r="B25">
        <v>27</v>
      </c>
      <c r="C25">
        <f t="shared" si="0"/>
        <v>2700</v>
      </c>
    </row>
    <row r="26" spans="1:9" x14ac:dyDescent="0.2">
      <c r="A26">
        <v>240</v>
      </c>
      <c r="B26">
        <v>30</v>
      </c>
      <c r="C26">
        <f t="shared" si="0"/>
        <v>3000</v>
      </c>
    </row>
    <row r="27" spans="1:9" x14ac:dyDescent="0.2">
      <c r="A27">
        <v>240</v>
      </c>
      <c r="B27">
        <v>30</v>
      </c>
      <c r="C27">
        <f t="shared" si="0"/>
        <v>3000</v>
      </c>
    </row>
    <row r="28" spans="1:9" x14ac:dyDescent="0.2">
      <c r="A28">
        <v>270</v>
      </c>
      <c r="B28">
        <v>27</v>
      </c>
      <c r="C28">
        <f t="shared" si="0"/>
        <v>2700</v>
      </c>
      <c r="F28" t="s">
        <v>30</v>
      </c>
      <c r="G28">
        <f>STDEV(C2:C13)</f>
        <v>448.14432199162519</v>
      </c>
    </row>
    <row r="29" spans="1:9" x14ac:dyDescent="0.2">
      <c r="A29">
        <v>270</v>
      </c>
      <c r="B29">
        <v>33</v>
      </c>
      <c r="C29">
        <f t="shared" si="0"/>
        <v>3300</v>
      </c>
      <c r="F29" t="s">
        <v>31</v>
      </c>
      <c r="G29">
        <f>STDEV(C14:C24)</f>
        <v>624.49979983983985</v>
      </c>
    </row>
    <row r="30" spans="1:9" x14ac:dyDescent="0.2">
      <c r="A30">
        <v>270</v>
      </c>
      <c r="B30">
        <v>32</v>
      </c>
      <c r="C30">
        <f t="shared" si="0"/>
        <v>3200</v>
      </c>
      <c r="F30" t="s">
        <v>32</v>
      </c>
      <c r="G30">
        <f>STDEV(C35:C37)</f>
        <v>100.16652800877833</v>
      </c>
    </row>
    <row r="31" spans="1:9" x14ac:dyDescent="0.2">
      <c r="A31">
        <v>300</v>
      </c>
      <c r="B31">
        <v>21</v>
      </c>
      <c r="C31">
        <f t="shared" si="0"/>
        <v>2100</v>
      </c>
    </row>
    <row r="32" spans="1:9" x14ac:dyDescent="0.2">
      <c r="A32">
        <v>300</v>
      </c>
      <c r="B32">
        <v>23</v>
      </c>
      <c r="C32">
        <f t="shared" si="0"/>
        <v>2300</v>
      </c>
    </row>
    <row r="33" spans="1:3" x14ac:dyDescent="0.2">
      <c r="A33">
        <v>300</v>
      </c>
      <c r="B33">
        <v>33</v>
      </c>
      <c r="C33">
        <f t="shared" si="0"/>
        <v>3300</v>
      </c>
    </row>
    <row r="35" spans="1:3" x14ac:dyDescent="0.2">
      <c r="A35" t="s">
        <v>3</v>
      </c>
      <c r="B35">
        <v>74</v>
      </c>
      <c r="C35">
        <f>B35*10</f>
        <v>740</v>
      </c>
    </row>
    <row r="36" spans="1:3" x14ac:dyDescent="0.2">
      <c r="A36" t="s">
        <v>3</v>
      </c>
      <c r="B36">
        <v>85</v>
      </c>
      <c r="C36">
        <f>B36*10</f>
        <v>850</v>
      </c>
    </row>
    <row r="37" spans="1:3" x14ac:dyDescent="0.2">
      <c r="A37" t="s">
        <v>3</v>
      </c>
      <c r="B37">
        <v>65</v>
      </c>
      <c r="C37">
        <f>B37*10</f>
        <v>650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LB100</vt:lpstr>
      <vt:lpstr>LB50</vt:lpstr>
      <vt:lpstr>LB20</vt:lpstr>
      <vt:lpstr>LB0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Payne</dc:creator>
  <cp:lastModifiedBy>Pavel Payne</cp:lastModifiedBy>
  <dcterms:created xsi:type="dcterms:W3CDTF">2015-11-30T11:41:54Z</dcterms:created>
  <dcterms:modified xsi:type="dcterms:W3CDTF">2018-02-22T14:43:07Z</dcterms:modified>
</cp:coreProperties>
</file>