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tonio\Desktop\super final\"/>
    </mc:Choice>
  </mc:AlternateContent>
  <bookViews>
    <workbookView xWindow="0" yWindow="0" windowWidth="19200" windowHeight="8040" activeTab="3"/>
  </bookViews>
  <sheets>
    <sheet name="Figure 6A,B" sheetId="1" r:id="rId1"/>
    <sheet name="Figure 6C" sheetId="3" r:id="rId2"/>
    <sheet name="Figure 6D" sheetId="4" r:id="rId3"/>
    <sheet name="Figure 6E" sheetId="2" r:id="rId4"/>
  </sheets>
  <calcPr calcId="162913"/>
</workbook>
</file>

<file path=xl/calcChain.xml><?xml version="1.0" encoding="utf-8"?>
<calcChain xmlns="http://schemas.openxmlformats.org/spreadsheetml/2006/main">
  <c r="H12" i="2" l="1"/>
  <c r="F12" i="2"/>
  <c r="D12" i="2"/>
  <c r="B12" i="2"/>
  <c r="I23" i="2"/>
  <c r="J23" i="2"/>
  <c r="J24" i="2"/>
  <c r="J25" i="2"/>
  <c r="H15" i="3" l="1"/>
  <c r="F15" i="3"/>
  <c r="D15" i="3"/>
  <c r="B15" i="3"/>
  <c r="M27" i="3"/>
  <c r="K21" i="4"/>
  <c r="L21" i="4" s="1"/>
  <c r="G23" i="4"/>
  <c r="L23" i="4"/>
  <c r="L24" i="4"/>
  <c r="G31" i="4"/>
  <c r="L31" i="4"/>
  <c r="G34" i="4"/>
  <c r="K34" i="4"/>
  <c r="G35" i="4"/>
  <c r="J35" i="4"/>
  <c r="K35" i="4"/>
  <c r="G36" i="4"/>
  <c r="D50" i="4"/>
  <c r="E43" i="4" s="1"/>
  <c r="D56" i="4"/>
  <c r="H54" i="4" s="1"/>
  <c r="G56" i="4"/>
  <c r="H44" i="4" l="1"/>
  <c r="E48" i="4"/>
  <c r="H47" i="4"/>
  <c r="H45" i="4"/>
  <c r="H46" i="4"/>
  <c r="E44" i="4"/>
  <c r="E49" i="4"/>
  <c r="E46" i="4"/>
  <c r="H43" i="4"/>
  <c r="E54" i="4"/>
  <c r="H55" i="4"/>
  <c r="H53" i="4"/>
  <c r="E55" i="4"/>
  <c r="E53" i="4"/>
  <c r="E47" i="4"/>
  <c r="E45" i="4"/>
  <c r="E34" i="1"/>
  <c r="F34" i="1" s="1"/>
  <c r="E14" i="1"/>
  <c r="F14" i="1" s="1"/>
  <c r="D34" i="1"/>
  <c r="D30" i="1"/>
  <c r="E26" i="1"/>
  <c r="F26" i="1" s="1"/>
  <c r="D26" i="1"/>
  <c r="D14" i="1"/>
  <c r="D10" i="1"/>
  <c r="D6" i="1"/>
  <c r="J26" i="3"/>
  <c r="J35" i="3"/>
  <c r="J34" i="3"/>
  <c r="J33" i="3"/>
  <c r="J32" i="3"/>
  <c r="J31" i="3"/>
  <c r="J30" i="3"/>
  <c r="J29" i="3"/>
  <c r="J28" i="3"/>
  <c r="J27" i="3"/>
  <c r="J36" i="2"/>
  <c r="J35" i="2"/>
  <c r="J34" i="2"/>
  <c r="J33" i="2"/>
  <c r="J32" i="2"/>
  <c r="J31" i="2"/>
  <c r="J30" i="2"/>
  <c r="J29" i="2"/>
  <c r="J28" i="2"/>
  <c r="J27" i="2"/>
  <c r="J26" i="2"/>
  <c r="E30" i="1"/>
  <c r="F30" i="1" s="1"/>
  <c r="E10" i="1"/>
  <c r="F10" i="1" s="1"/>
  <c r="E6" i="1"/>
  <c r="F6" i="1" s="1"/>
  <c r="K23" i="2" l="1"/>
  <c r="K27" i="3"/>
  <c r="H56" i="4"/>
  <c r="E56" i="4"/>
</calcChain>
</file>

<file path=xl/sharedStrings.xml><?xml version="1.0" encoding="utf-8"?>
<sst xmlns="http://schemas.openxmlformats.org/spreadsheetml/2006/main" count="448" uniqueCount="208">
  <si>
    <t>WT</t>
  </si>
  <si>
    <t>proBDNF</t>
  </si>
  <si>
    <t>p15</t>
  </si>
  <si>
    <t>p26</t>
  </si>
  <si>
    <t>p60</t>
  </si>
  <si>
    <t>BDNF</t>
  </si>
  <si>
    <t xml:space="preserve"> </t>
  </si>
  <si>
    <t>Table Analyzed</t>
  </si>
  <si>
    <t>Data 1</t>
  </si>
  <si>
    <t>One-way analysis of variance</t>
  </si>
  <si>
    <t>P value</t>
  </si>
  <si>
    <t>P value summary</t>
  </si>
  <si>
    <t>*</t>
  </si>
  <si>
    <t>Are means signif. different? (P &lt; 0.05)</t>
  </si>
  <si>
    <t>Yes</t>
  </si>
  <si>
    <t>Number of groups</t>
  </si>
  <si>
    <t>F</t>
  </si>
  <si>
    <t>R square</t>
  </si>
  <si>
    <t>ANOVA Table</t>
  </si>
  <si>
    <t>SS</t>
  </si>
  <si>
    <t>df</t>
  </si>
  <si>
    <t>MS</t>
  </si>
  <si>
    <t>Treatment (between columns)</t>
  </si>
  <si>
    <t>Residual (within columns)</t>
  </si>
  <si>
    <t>Total</t>
  </si>
  <si>
    <t>Tukey's Multiple Comparison Test</t>
  </si>
  <si>
    <t>Mean Diff,</t>
  </si>
  <si>
    <t>q</t>
  </si>
  <si>
    <t>Significant? P &lt; 0,05?</t>
  </si>
  <si>
    <t>Summary</t>
  </si>
  <si>
    <t>95% CI of diff</t>
  </si>
  <si>
    <t>p15 vs p26</t>
  </si>
  <si>
    <t>0,01712 to 0,8829</t>
  </si>
  <si>
    <t>p15 vs p60</t>
  </si>
  <si>
    <t>No</t>
  </si>
  <si>
    <t>ns</t>
  </si>
  <si>
    <t>-0,3676 to 0,5676</t>
  </si>
  <si>
    <t>p26 vs p60</t>
  </si>
  <si>
    <t>-0,8176 to 0,1176</t>
  </si>
  <si>
    <t>**</t>
  </si>
  <si>
    <t>0,1070 to 0,6130</t>
  </si>
  <si>
    <t>-0,05323 to 0,4932</t>
  </si>
  <si>
    <t>-0,4132 to 0,1332</t>
  </si>
  <si>
    <t>862wt</t>
  </si>
  <si>
    <t>850het</t>
  </si>
  <si>
    <t>856wt</t>
  </si>
  <si>
    <t>874het</t>
  </si>
  <si>
    <t>857wt</t>
  </si>
  <si>
    <t>859het</t>
  </si>
  <si>
    <t>851wt</t>
  </si>
  <si>
    <t>854het</t>
  </si>
  <si>
    <t xml:space="preserve"> 848 wt</t>
  </si>
  <si>
    <t xml:space="preserve"> 846 het</t>
  </si>
  <si>
    <t xml:space="preserve"> 855wt</t>
  </si>
  <si>
    <t xml:space="preserve"> 852het</t>
  </si>
  <si>
    <t xml:space="preserve"> 860wt</t>
  </si>
  <si>
    <t xml:space="preserve"> 858het</t>
  </si>
  <si>
    <t>exp 160616</t>
  </si>
  <si>
    <t>wt639</t>
  </si>
  <si>
    <t>wt640</t>
  </si>
  <si>
    <t>wt636</t>
  </si>
  <si>
    <t>wt637</t>
  </si>
  <si>
    <t>wt O</t>
  </si>
  <si>
    <t>het A</t>
  </si>
  <si>
    <t>het B</t>
  </si>
  <si>
    <t>het C</t>
  </si>
  <si>
    <t>het635</t>
  </si>
  <si>
    <t>het638</t>
  </si>
  <si>
    <t>exp 2204</t>
  </si>
  <si>
    <t>wt971</t>
  </si>
  <si>
    <t>wt1344</t>
  </si>
  <si>
    <t>wt1342</t>
  </si>
  <si>
    <t>wt1345</t>
  </si>
  <si>
    <t>wt1337</t>
  </si>
  <si>
    <t>het1340</t>
  </si>
  <si>
    <t>het1343</t>
  </si>
  <si>
    <t>het1338</t>
  </si>
  <si>
    <t>SEM</t>
  </si>
  <si>
    <t>mean</t>
  </si>
  <si>
    <t>st dev</t>
  </si>
  <si>
    <t>Figure 6A</t>
  </si>
  <si>
    <t>Figure 6B</t>
  </si>
  <si>
    <t>TIME COURSE BDNF/proBDNF Tor1a+/+</t>
  </si>
  <si>
    <t>TIME COURSE BDNF/proBDNF Tor1a+/∆gag</t>
  </si>
  <si>
    <t>Figure 6C</t>
  </si>
  <si>
    <t>t=2,312 df=16</t>
  </si>
  <si>
    <t xml:space="preserve">  t, df</t>
  </si>
  <si>
    <t>Two-tailed</t>
  </si>
  <si>
    <t xml:space="preserve">  One- or two-tailed P value?</t>
  </si>
  <si>
    <t xml:space="preserve">  Are means signif. different? (P &lt; 0.05)</t>
  </si>
  <si>
    <t xml:space="preserve">  P value summary</t>
  </si>
  <si>
    <t xml:space="preserve">  P value</t>
  </si>
  <si>
    <t>Std. Error</t>
  </si>
  <si>
    <t>M</t>
  </si>
  <si>
    <t>Std. Deviation</t>
  </si>
  <si>
    <t>et O</t>
  </si>
  <si>
    <t>wt P</t>
  </si>
  <si>
    <t>Mean</t>
  </si>
  <si>
    <t>et S</t>
  </si>
  <si>
    <t>wt R</t>
  </si>
  <si>
    <t>et Q</t>
  </si>
  <si>
    <t>wt N</t>
  </si>
  <si>
    <t>wt E</t>
  </si>
  <si>
    <t>wt 2</t>
  </si>
  <si>
    <t>et 6</t>
  </si>
  <si>
    <t>wt 4</t>
  </si>
  <si>
    <t xml:space="preserve">et 5 </t>
  </si>
  <si>
    <t xml:space="preserve">wt 3 </t>
  </si>
  <si>
    <t>et H</t>
  </si>
  <si>
    <t>wt 1</t>
  </si>
  <si>
    <t>et F</t>
  </si>
  <si>
    <t>wt G</t>
  </si>
  <si>
    <t>et B</t>
  </si>
  <si>
    <t>wt C</t>
  </si>
  <si>
    <r>
      <t>Tor1a</t>
    </r>
    <r>
      <rPr>
        <b/>
        <vertAlign val="superscript"/>
        <sz val="11"/>
        <color rgb="FF000000"/>
        <rFont val="Arial"/>
        <family val="2"/>
      </rPr>
      <t>+/Δgag</t>
    </r>
    <r>
      <rPr>
        <b/>
        <sz val="11"/>
        <color rgb="FF000000"/>
        <rFont val="Arial"/>
        <family val="2"/>
      </rPr>
      <t xml:space="preserve"> </t>
    </r>
  </si>
  <si>
    <r>
      <t>Tor1a</t>
    </r>
    <r>
      <rPr>
        <b/>
        <vertAlign val="superscript"/>
        <sz val="11"/>
        <color rgb="FF000000"/>
        <rFont val="Arial"/>
        <family val="2"/>
      </rPr>
      <t>+/+</t>
    </r>
    <r>
      <rPr>
        <b/>
        <sz val="11"/>
        <color rgb="FF000000"/>
        <rFont val="Arial"/>
        <family val="2"/>
      </rPr>
      <t xml:space="preserve"> </t>
    </r>
  </si>
  <si>
    <t>%</t>
  </si>
  <si>
    <t>ET</t>
  </si>
  <si>
    <t>samples</t>
  </si>
  <si>
    <t>2^(-dCt)</t>
  </si>
  <si>
    <t>het O</t>
  </si>
  <si>
    <t>het S</t>
  </si>
  <si>
    <t>het Q</t>
  </si>
  <si>
    <t>-</t>
  </si>
  <si>
    <t>het 6</t>
  </si>
  <si>
    <t xml:space="preserve">het 5 </t>
  </si>
  <si>
    <t>het H</t>
  </si>
  <si>
    <t>het F</t>
  </si>
  <si>
    <t xml:space="preserve"> Ct (mean)</t>
  </si>
  <si>
    <t xml:space="preserve">Ct </t>
  </si>
  <si>
    <t>SE 2^-ddCt</t>
  </si>
  <si>
    <t>2^-ddCt (fold change)</t>
  </si>
  <si>
    <t>-ddCt</t>
  </si>
  <si>
    <t>SE ddCt</t>
  </si>
  <si>
    <t>ddCt</t>
  </si>
  <si>
    <t>SE 2^(-dCt)</t>
  </si>
  <si>
    <t>SE dCt</t>
  </si>
  <si>
    <t>dCt</t>
  </si>
  <si>
    <t>Ct (mean)</t>
  </si>
  <si>
    <t>Ct</t>
  </si>
  <si>
    <t>hprt</t>
  </si>
  <si>
    <t>Figure 6D</t>
  </si>
  <si>
    <t>RAW DATA</t>
  </si>
  <si>
    <t>sample</t>
  </si>
  <si>
    <r>
      <t>(Tor1a</t>
    </r>
    <r>
      <rPr>
        <vertAlign val="superscript"/>
        <sz val="11"/>
        <color rgb="FF000000"/>
        <rFont val="Arial"/>
        <family val="2"/>
      </rPr>
      <t>+/+</t>
    </r>
    <r>
      <rPr>
        <sz val="11"/>
        <color rgb="FF000000"/>
        <rFont val="Arial"/>
        <family val="2"/>
      </rPr>
      <t xml:space="preserve"> = wt; Tor1a</t>
    </r>
    <r>
      <rPr>
        <vertAlign val="superscript"/>
        <sz val="11"/>
        <color rgb="FF000000"/>
        <rFont val="Arial"/>
        <family val="2"/>
      </rPr>
      <t>+/Δgag</t>
    </r>
    <r>
      <rPr>
        <sz val="11"/>
        <color rgb="FF000000"/>
        <rFont val="Arial"/>
        <family val="2"/>
      </rPr>
      <t xml:space="preserve"> = het)</t>
    </r>
  </si>
  <si>
    <r>
      <t>Tor1a</t>
    </r>
    <r>
      <rPr>
        <vertAlign val="superscript"/>
        <sz val="11"/>
        <color rgb="FF000000"/>
        <rFont val="Arial"/>
        <family val="2"/>
      </rPr>
      <t>+/+</t>
    </r>
    <r>
      <rPr>
        <sz val="11"/>
        <color rgb="FF000000"/>
        <rFont val="Arial"/>
        <family val="2"/>
      </rPr>
      <t xml:space="preserve"> = wt</t>
    </r>
  </si>
  <si>
    <r>
      <t>Tor1a</t>
    </r>
    <r>
      <rPr>
        <vertAlign val="superscript"/>
        <sz val="11"/>
        <color rgb="FF000000"/>
        <rFont val="Arial"/>
        <family val="2"/>
      </rPr>
      <t>+/Δgag</t>
    </r>
    <r>
      <rPr>
        <sz val="11"/>
        <color rgb="FF000000"/>
        <rFont val="Arial"/>
        <family val="2"/>
      </rPr>
      <t xml:space="preserve"> = het</t>
    </r>
  </si>
  <si>
    <t>Bdnf</t>
  </si>
  <si>
    <t>Unpaired Student's t test</t>
  </si>
  <si>
    <t>proBDNF/act</t>
  </si>
  <si>
    <t>BDNF/act</t>
  </si>
  <si>
    <t>Mean wt</t>
  </si>
  <si>
    <t>Values normalized to wt mean</t>
  </si>
  <si>
    <t>actin 30s</t>
  </si>
  <si>
    <t>BDNF/proBDNF</t>
  </si>
  <si>
    <t>N</t>
  </si>
  <si>
    <t>Values normalized to Tor1a+/+ mean value of each experiment</t>
  </si>
  <si>
    <t>Student's t test</t>
  </si>
  <si>
    <t>p&lt;0,01</t>
  </si>
  <si>
    <t>p&lt;0,05</t>
  </si>
  <si>
    <t>Unpaired t test</t>
  </si>
  <si>
    <t>0,0442</t>
  </si>
  <si>
    <t>One- or two-tailed P value?</t>
  </si>
  <si>
    <t>t, df</t>
  </si>
  <si>
    <t>t=2.184 df=16</t>
  </si>
  <si>
    <t>How big is the difference?</t>
  </si>
  <si>
    <t>Mean ± SEM of column A</t>
  </si>
  <si>
    <t>1.000 ± 0.2761 N=10</t>
  </si>
  <si>
    <t>Mean ± SEM of column B</t>
  </si>
  <si>
    <t>2.191 ± 0.5049 N=8</t>
  </si>
  <si>
    <t>Difference between means</t>
  </si>
  <si>
    <t>-1.191 ± 0.5452</t>
  </si>
  <si>
    <t>95% confidence interval</t>
  </si>
  <si>
    <t>-2.347 to -0.03515</t>
  </si>
  <si>
    <t>R squared</t>
  </si>
  <si>
    <t>0,2297</t>
  </si>
  <si>
    <t>0,0052</t>
  </si>
  <si>
    <t>t=3.238 df=16</t>
  </si>
  <si>
    <t>1.000 ± 0.1245 N=10</t>
  </si>
  <si>
    <t>1.948 ± 0.2897 N=8</t>
  </si>
  <si>
    <t>-0.9478 ± 0.2927</t>
  </si>
  <si>
    <t>-1.568 to -0.3272</t>
  </si>
  <si>
    <t>0,3958</t>
  </si>
  <si>
    <r>
      <t>Tor1a</t>
    </r>
    <r>
      <rPr>
        <vertAlign val="superscript"/>
        <sz val="9"/>
        <color rgb="FF000000"/>
        <rFont val="Arial"/>
        <family val="2"/>
      </rPr>
      <t>+/+</t>
    </r>
  </si>
  <si>
    <r>
      <t>Tor1a</t>
    </r>
    <r>
      <rPr>
        <vertAlign val="superscript"/>
        <sz val="9"/>
        <color rgb="FF000000"/>
        <rFont val="Arial"/>
        <family val="2"/>
      </rPr>
      <t>+/Δgag</t>
    </r>
  </si>
  <si>
    <t>Figure 6E</t>
  </si>
  <si>
    <t>P26</t>
  </si>
  <si>
    <t>P60</t>
  </si>
  <si>
    <r>
      <t>Tor1a</t>
    </r>
    <r>
      <rPr>
        <b/>
        <vertAlign val="superscript"/>
        <sz val="11"/>
        <color rgb="FF000000"/>
        <rFont val="Arial"/>
        <family val="2"/>
      </rPr>
      <t>+/+</t>
    </r>
  </si>
  <si>
    <r>
      <t>Tor1a</t>
    </r>
    <r>
      <rPr>
        <b/>
        <vertAlign val="superscript"/>
        <sz val="11"/>
        <color rgb="FF000000"/>
        <rFont val="Arial"/>
        <family val="2"/>
      </rPr>
      <t>+/Δgag</t>
    </r>
  </si>
  <si>
    <t>0,9934</t>
  </si>
  <si>
    <t>t=0.008468 df=12</t>
  </si>
  <si>
    <t>1.000 ± 0.2274 N=7</t>
  </si>
  <si>
    <t>0.9972 ± 0.2467 N=7</t>
  </si>
  <si>
    <t>0.002841 ± 0.3355</t>
  </si>
  <si>
    <t>-0.7282 to 0.7339</t>
  </si>
  <si>
    <t>0,000005975</t>
  </si>
  <si>
    <t>p&gt;0,05</t>
  </si>
  <si>
    <t>0,5629</t>
  </si>
  <si>
    <t>t=0.5950 df=12</t>
  </si>
  <si>
    <t>1.000 ± 0.1942 N=7</t>
  </si>
  <si>
    <t>1.154 ± 0.1706 N=7</t>
  </si>
  <si>
    <t>-0.1538 ± 0.2584</t>
  </si>
  <si>
    <t>-0.7169 to 0.4093</t>
  </si>
  <si>
    <t>0,02866</t>
  </si>
  <si>
    <t>actin 60s</t>
  </si>
  <si>
    <t>mean wt</t>
  </si>
  <si>
    <t>Values normalized to Tor1a+/+ mean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</si>
</sst>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"/>
    <numFmt numFmtId="166" formatCode="0.000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000000"/>
      <name val="Arial"/>
      <family val="2"/>
    </font>
    <font>
      <sz val="14"/>
      <name val="Arial"/>
      <family val="2"/>
    </font>
    <font>
      <b/>
      <vertAlign val="superscript"/>
      <sz val="11"/>
      <color rgb="FF000000"/>
      <name val="Arial"/>
      <family val="2"/>
    </font>
    <font>
      <vertAlign val="superscript"/>
      <sz val="11"/>
      <color rgb="FF000000"/>
      <name val="Arial"/>
      <family val="2"/>
    </font>
    <font>
      <u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9"/>
      <color rgb="FF000000"/>
      <name val="Arial"/>
      <family val="2"/>
    </font>
    <font>
      <vertAlign val="superscript"/>
      <sz val="9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144">
    <xf numFmtId="0" fontId="0" fillId="0" borderId="0" xfId="0"/>
    <xf numFmtId="0" fontId="1" fillId="0" borderId="0" xfId="0" applyFont="1"/>
    <xf numFmtId="0" fontId="4" fillId="0" borderId="0" xfId="2"/>
    <xf numFmtId="0" fontId="3" fillId="0" borderId="0" xfId="2" applyFont="1"/>
    <xf numFmtId="0" fontId="4" fillId="0" borderId="0" xfId="1" applyFont="1" applyFill="1"/>
    <xf numFmtId="0" fontId="4" fillId="0" borderId="0" xfId="2"/>
    <xf numFmtId="0" fontId="3" fillId="0" borderId="0" xfId="2" applyFont="1"/>
    <xf numFmtId="0" fontId="3" fillId="0" borderId="0" xfId="0" applyFont="1"/>
    <xf numFmtId="3" fontId="0" fillId="0" borderId="0" xfId="0" applyNumberFormat="1" applyFill="1"/>
    <xf numFmtId="0" fontId="0" fillId="0" borderId="0" xfId="0" applyFill="1"/>
    <xf numFmtId="0" fontId="0" fillId="3" borderId="0" xfId="0" applyFill="1"/>
    <xf numFmtId="0" fontId="0" fillId="2" borderId="0" xfId="0" applyFill="1"/>
    <xf numFmtId="0" fontId="3" fillId="0" borderId="0" xfId="0" applyFont="1" applyFill="1"/>
    <xf numFmtId="3" fontId="0" fillId="0" borderId="0" xfId="0" applyNumberFormat="1"/>
    <xf numFmtId="0" fontId="0" fillId="4" borderId="0" xfId="0" applyFill="1"/>
    <xf numFmtId="0" fontId="2" fillId="0" borderId="1" xfId="1" applyBorder="1"/>
    <xf numFmtId="0" fontId="2" fillId="0" borderId="3" xfId="1" applyBorder="1"/>
    <xf numFmtId="0" fontId="2" fillId="0" borderId="0" xfId="1" applyBorder="1"/>
    <xf numFmtId="0" fontId="0" fillId="0" borderId="0" xfId="0" applyBorder="1"/>
    <xf numFmtId="0" fontId="2" fillId="0" borderId="5" xfId="1" applyBorder="1"/>
    <xf numFmtId="0" fontId="4" fillId="0" borderId="2" xfId="2" applyBorder="1"/>
    <xf numFmtId="0" fontId="4" fillId="0" borderId="4" xfId="2" applyBorder="1"/>
    <xf numFmtId="0" fontId="4" fillId="0" borderId="6" xfId="2" applyBorder="1"/>
    <xf numFmtId="0" fontId="4" fillId="5" borderId="2" xfId="2" applyFill="1" applyBorder="1"/>
    <xf numFmtId="0" fontId="4" fillId="5" borderId="4" xfId="2" applyFill="1" applyBorder="1"/>
    <xf numFmtId="0" fontId="4" fillId="5" borderId="6" xfId="2" applyFill="1" applyBorder="1"/>
    <xf numFmtId="0" fontId="4" fillId="0" borderId="0" xfId="2" applyBorder="1"/>
    <xf numFmtId="0" fontId="6" fillId="0" borderId="0" xfId="0" applyFont="1" applyAlignment="1">
      <alignment horizontal="left" vertical="center"/>
    </xf>
    <xf numFmtId="0" fontId="7" fillId="0" borderId="0" xfId="0" applyFont="1"/>
    <xf numFmtId="0" fontId="0" fillId="5" borderId="0" xfId="0" applyFill="1"/>
    <xf numFmtId="0" fontId="3" fillId="5" borderId="0" xfId="2" applyFont="1" applyFill="1"/>
    <xf numFmtId="0" fontId="2" fillId="5" borderId="0" xfId="1" applyFill="1" applyBorder="1"/>
    <xf numFmtId="0" fontId="0" fillId="5" borderId="0" xfId="0" applyFill="1" applyBorder="1"/>
    <xf numFmtId="0" fontId="4" fillId="5" borderId="0" xfId="2" applyFill="1" applyBorder="1"/>
    <xf numFmtId="0" fontId="4" fillId="5" borderId="0" xfId="0" applyFont="1" applyFill="1"/>
    <xf numFmtId="0" fontId="3" fillId="0" borderId="0" xfId="1" applyFont="1" applyBorder="1"/>
    <xf numFmtId="0" fontId="3" fillId="5" borderId="0" xfId="1" applyFont="1" applyFill="1" applyBorder="1"/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3" fillId="0" borderId="0" xfId="0" applyFont="1" applyAlignment="1">
      <alignment horizontal="center"/>
    </xf>
    <xf numFmtId="14" fontId="13" fillId="0" borderId="0" xfId="0" applyNumberFormat="1" applyFont="1" applyFill="1" applyAlignment="1">
      <alignment horizontal="center"/>
    </xf>
    <xf numFmtId="0" fontId="14" fillId="0" borderId="0" xfId="0" applyFont="1" applyAlignment="1">
      <alignment horizontal="center"/>
    </xf>
    <xf numFmtId="14" fontId="8" fillId="0" borderId="0" xfId="0" applyNumberFormat="1" applyFont="1" applyFill="1" applyAlignment="1">
      <alignment horizontal="center"/>
    </xf>
    <xf numFmtId="0" fontId="8" fillId="0" borderId="0" xfId="0" applyFont="1" applyFill="1"/>
    <xf numFmtId="164" fontId="8" fillId="0" borderId="0" xfId="0" applyNumberFormat="1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2" fontId="8" fillId="0" borderId="0" xfId="0" applyNumberFormat="1" applyFont="1" applyFill="1" applyAlignment="1">
      <alignment horizontal="center"/>
    </xf>
    <xf numFmtId="165" fontId="8" fillId="0" borderId="0" xfId="0" applyNumberFormat="1" applyFont="1" applyFill="1" applyAlignment="1">
      <alignment horizontal="center"/>
    </xf>
    <xf numFmtId="164" fontId="13" fillId="0" borderId="0" xfId="0" applyNumberFormat="1" applyFont="1" applyFill="1" applyAlignment="1">
      <alignment horizontal="center"/>
    </xf>
    <xf numFmtId="166" fontId="8" fillId="0" borderId="0" xfId="0" applyNumberFormat="1" applyFont="1" applyFill="1" applyAlignment="1">
      <alignment horizontal="center"/>
    </xf>
    <xf numFmtId="14" fontId="8" fillId="0" borderId="0" xfId="0" applyNumberFormat="1" applyFont="1" applyFill="1"/>
    <xf numFmtId="166" fontId="13" fillId="0" borderId="0" xfId="0" applyNumberFormat="1" applyFont="1" applyFill="1" applyAlignment="1">
      <alignment horizontal="center"/>
    </xf>
    <xf numFmtId="0" fontId="8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Fill="1"/>
    <xf numFmtId="0" fontId="8" fillId="0" borderId="0" xfId="0" applyFont="1" applyAlignment="1">
      <alignment horizontal="left"/>
    </xf>
    <xf numFmtId="164" fontId="12" fillId="0" borderId="0" xfId="0" applyNumberFormat="1" applyFont="1" applyAlignment="1">
      <alignment horizontal="center"/>
    </xf>
    <xf numFmtId="0" fontId="0" fillId="5" borderId="0" xfId="0" applyFill="1" applyAlignment="1">
      <alignment horizontal="center"/>
    </xf>
    <xf numFmtId="166" fontId="0" fillId="5" borderId="0" xfId="0" applyNumberFormat="1" applyFill="1" applyAlignment="1">
      <alignment horizontal="center"/>
    </xf>
    <xf numFmtId="0" fontId="17" fillId="0" borderId="0" xfId="0" applyFont="1"/>
    <xf numFmtId="0" fontId="5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" fillId="0" borderId="0" xfId="0" applyFont="1" applyAlignment="1"/>
    <xf numFmtId="164" fontId="0" fillId="0" borderId="0" xfId="0" applyNumberFormat="1" applyAlignment="1">
      <alignment horizontal="left"/>
    </xf>
    <xf numFmtId="164" fontId="1" fillId="0" borderId="0" xfId="0" applyNumberFormat="1" applyFont="1" applyAlignment="1">
      <alignment horizontal="left"/>
    </xf>
    <xf numFmtId="0" fontId="5" fillId="6" borderId="0" xfId="0" applyFont="1" applyFill="1"/>
    <xf numFmtId="0" fontId="0" fillId="6" borderId="0" xfId="0" applyFill="1"/>
    <xf numFmtId="0" fontId="19" fillId="0" borderId="0" xfId="2" applyFont="1" applyAlignment="1">
      <alignment wrapText="1"/>
    </xf>
    <xf numFmtId="0" fontId="0" fillId="3" borderId="1" xfId="0" applyFill="1" applyBorder="1"/>
    <xf numFmtId="164" fontId="1" fillId="0" borderId="7" xfId="0" applyNumberFormat="1" applyFont="1" applyBorder="1" applyAlignment="1">
      <alignment horizontal="left"/>
    </xf>
    <xf numFmtId="0" fontId="0" fillId="0" borderId="7" xfId="0" applyBorder="1"/>
    <xf numFmtId="0" fontId="0" fillId="6" borderId="2" xfId="0" applyFill="1" applyBorder="1"/>
    <xf numFmtId="0" fontId="0" fillId="3" borderId="3" xfId="0" applyFill="1" applyBorder="1"/>
    <xf numFmtId="0" fontId="1" fillId="0" borderId="0" xfId="0" applyFont="1" applyBorder="1"/>
    <xf numFmtId="0" fontId="0" fillId="6" borderId="4" xfId="0" applyFill="1" applyBorder="1"/>
    <xf numFmtId="164" fontId="0" fillId="0" borderId="0" xfId="0" applyNumberForma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0" fontId="0" fillId="3" borderId="5" xfId="0" applyFill="1" applyBorder="1"/>
    <xf numFmtId="164" fontId="1" fillId="0" borderId="8" xfId="0" applyNumberFormat="1" applyFont="1" applyBorder="1" applyAlignment="1">
      <alignment horizontal="left"/>
    </xf>
    <xf numFmtId="0" fontId="0" fillId="0" borderId="8" xfId="0" applyBorder="1"/>
    <xf numFmtId="164" fontId="0" fillId="0" borderId="8" xfId="0" applyNumberFormat="1" applyBorder="1" applyAlignment="1">
      <alignment horizontal="left"/>
    </xf>
    <xf numFmtId="0" fontId="0" fillId="6" borderId="6" xfId="0" applyFill="1" applyBorder="1"/>
    <xf numFmtId="0" fontId="5" fillId="6" borderId="2" xfId="0" applyFont="1" applyFill="1" applyBorder="1"/>
    <xf numFmtId="0" fontId="5" fillId="6" borderId="4" xfId="0" applyFont="1" applyFill="1" applyBorder="1"/>
    <xf numFmtId="0" fontId="0" fillId="0" borderId="4" xfId="0" applyBorder="1"/>
    <xf numFmtId="0" fontId="0" fillId="0" borderId="6" xfId="0" applyBorder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4" fontId="1" fillId="0" borderId="0" xfId="0" applyNumberFormat="1" applyFont="1"/>
    <xf numFmtId="0" fontId="0" fillId="0" borderId="0" xfId="0" applyAlignment="1"/>
    <xf numFmtId="0" fontId="0" fillId="0" borderId="0" xfId="0" applyFont="1" applyAlignment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0" fillId="3" borderId="2" xfId="0" applyFill="1" applyBorder="1"/>
    <xf numFmtId="0" fontId="0" fillId="3" borderId="4" xfId="0" applyFill="1" applyBorder="1"/>
    <xf numFmtId="0" fontId="0" fillId="3" borderId="6" xfId="0" applyFill="1" applyBorder="1"/>
    <xf numFmtId="0" fontId="0" fillId="0" borderId="7" xfId="0" applyFont="1" applyBorder="1" applyAlignment="1"/>
    <xf numFmtId="0" fontId="0" fillId="0" borderId="2" xfId="0" applyFont="1" applyBorder="1" applyAlignment="1"/>
    <xf numFmtId="0" fontId="5" fillId="6" borderId="1" xfId="0" applyFont="1" applyFill="1" applyBorder="1"/>
    <xf numFmtId="0" fontId="5" fillId="6" borderId="3" xfId="0" applyFont="1" applyFill="1" applyBorder="1"/>
    <xf numFmtId="0" fontId="5" fillId="6" borderId="5" xfId="0" applyFont="1" applyFill="1" applyBorder="1"/>
    <xf numFmtId="0" fontId="0" fillId="6" borderId="1" xfId="0" applyFill="1" applyBorder="1"/>
    <xf numFmtId="0" fontId="0" fillId="6" borderId="3" xfId="0" applyFill="1" applyBorder="1"/>
    <xf numFmtId="0" fontId="0" fillId="0" borderId="3" xfId="0" applyBorder="1"/>
    <xf numFmtId="0" fontId="0" fillId="0" borderId="5" xfId="0" applyBorder="1"/>
    <xf numFmtId="0" fontId="17" fillId="0" borderId="1" xfId="0" applyFont="1" applyBorder="1"/>
    <xf numFmtId="0" fontId="1" fillId="0" borderId="0" xfId="0" applyFont="1" applyFill="1" applyBorder="1" applyAlignment="1">
      <alignment horizontal="right"/>
    </xf>
    <xf numFmtId="0" fontId="0" fillId="0" borderId="0" xfId="0" applyFont="1" applyBorder="1"/>
    <xf numFmtId="0" fontId="0" fillId="0" borderId="0" xfId="0" applyFont="1" applyBorder="1" applyAlignment="1"/>
    <xf numFmtId="164" fontId="0" fillId="0" borderId="0" xfId="0" applyNumberFormat="1" applyFont="1" applyBorder="1" applyAlignment="1">
      <alignment horizontal="left"/>
    </xf>
    <xf numFmtId="0" fontId="1" fillId="0" borderId="1" xfId="0" applyFont="1" applyBorder="1"/>
    <xf numFmtId="0" fontId="20" fillId="0" borderId="3" xfId="0" applyFont="1" applyBorder="1"/>
    <xf numFmtId="0" fontId="21" fillId="0" borderId="3" xfId="0" applyFont="1" applyBorder="1" applyAlignment="1">
      <alignment horizontal="left"/>
    </xf>
    <xf numFmtId="0" fontId="0" fillId="0" borderId="7" xfId="0" applyFont="1" applyBorder="1"/>
    <xf numFmtId="0" fontId="0" fillId="0" borderId="8" xfId="0" applyFont="1" applyBorder="1"/>
    <xf numFmtId="0" fontId="0" fillId="7" borderId="0" xfId="0" applyFill="1"/>
    <xf numFmtId="0" fontId="5" fillId="7" borderId="0" xfId="0" applyFont="1" applyFill="1"/>
    <xf numFmtId="0" fontId="0" fillId="8" borderId="0" xfId="0" applyFill="1"/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17" fillId="0" borderId="0" xfId="0" applyFont="1" applyBorder="1"/>
    <xf numFmtId="0" fontId="13" fillId="0" borderId="1" xfId="0" applyFont="1" applyBorder="1" applyAlignment="1">
      <alignment horizontal="left"/>
    </xf>
    <xf numFmtId="164" fontId="1" fillId="0" borderId="3" xfId="0" applyNumberFormat="1" applyFont="1" applyBorder="1"/>
    <xf numFmtId="164" fontId="1" fillId="0" borderId="4" xfId="0" applyNumberFormat="1" applyFont="1" applyBorder="1"/>
    <xf numFmtId="164" fontId="1" fillId="0" borderId="0" xfId="0" applyNumberFormat="1" applyFont="1" applyBorder="1"/>
    <xf numFmtId="0" fontId="1" fillId="0" borderId="5" xfId="0" applyFont="1" applyBorder="1"/>
    <xf numFmtId="0" fontId="1" fillId="0" borderId="8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2" xfId="0" applyFont="1" applyBorder="1"/>
    <xf numFmtId="0" fontId="1" fillId="0" borderId="0" xfId="0" applyFont="1" applyAlignment="1">
      <alignment horizontal="left"/>
    </xf>
    <xf numFmtId="0" fontId="13" fillId="0" borderId="0" xfId="0" applyFont="1" applyFill="1" applyAlignment="1">
      <alignment horizontal="center"/>
    </xf>
  </cellXfs>
  <cellStyles count="3">
    <cellStyle name="Normale" xfId="0" builtinId="0"/>
    <cellStyle name="Normale 2" xfId="1"/>
    <cellStyle name="Normal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opLeftCell="A18" zoomScaleNormal="100" workbookViewId="0">
      <selection activeCell="G36" sqref="G36"/>
    </sheetView>
  </sheetViews>
  <sheetFormatPr defaultRowHeight="14.5" x14ac:dyDescent="0.35"/>
  <cols>
    <col min="3" max="3" width="13.1796875" customWidth="1"/>
    <col min="5" max="8" width="8.90625" style="29"/>
    <col min="9" max="9" width="24.08984375" style="18" customWidth="1"/>
    <col min="10" max="10" width="22" style="18" customWidth="1"/>
    <col min="11" max="11" width="8.90625" style="18"/>
    <col min="12" max="12" width="10.6328125" style="18" customWidth="1"/>
    <col min="13" max="16" width="8.90625" style="18"/>
  </cols>
  <sheetData>
    <row r="1" spans="1:14" x14ac:dyDescent="0.35">
      <c r="A1" s="1"/>
      <c r="B1" s="1"/>
      <c r="K1" s="38"/>
      <c r="L1" s="38"/>
      <c r="M1" s="38"/>
      <c r="N1" s="38"/>
    </row>
    <row r="2" spans="1:14" ht="18" x14ac:dyDescent="0.35">
      <c r="A2" s="27" t="s">
        <v>80</v>
      </c>
      <c r="B2" s="1"/>
      <c r="C2" s="28" t="s">
        <v>82</v>
      </c>
      <c r="I2" s="37" t="s">
        <v>7</v>
      </c>
      <c r="J2" s="38" t="s">
        <v>8</v>
      </c>
      <c r="K2" s="38"/>
      <c r="L2" s="38"/>
      <c r="M2" s="38"/>
      <c r="N2" s="38"/>
    </row>
    <row r="3" spans="1:14" x14ac:dyDescent="0.35">
      <c r="I3" s="37"/>
      <c r="J3" s="38"/>
      <c r="K3" s="38"/>
      <c r="L3" s="38"/>
      <c r="M3" s="38"/>
      <c r="N3" s="38"/>
    </row>
    <row r="4" spans="1:14" x14ac:dyDescent="0.35">
      <c r="A4" s="6"/>
      <c r="B4" s="2"/>
      <c r="D4" s="3"/>
      <c r="E4" s="2"/>
      <c r="F4" s="2"/>
      <c r="I4" s="37" t="s">
        <v>9</v>
      </c>
      <c r="J4" s="38"/>
      <c r="K4" s="38"/>
      <c r="L4" s="38"/>
      <c r="M4" s="38"/>
      <c r="N4" s="38"/>
    </row>
    <row r="5" spans="1:14" ht="18" customHeight="1" x14ac:dyDescent="0.35">
      <c r="A5" s="35"/>
      <c r="B5" s="2"/>
      <c r="C5" s="78" t="s">
        <v>154</v>
      </c>
      <c r="D5" s="6" t="s">
        <v>78</v>
      </c>
      <c r="E5" s="1" t="s">
        <v>79</v>
      </c>
      <c r="F5" s="1" t="s">
        <v>77</v>
      </c>
      <c r="G5" s="36"/>
      <c r="H5" s="32"/>
      <c r="I5" s="39" t="s">
        <v>10</v>
      </c>
      <c r="J5" s="40">
        <v>4.2999999999999997E-2</v>
      </c>
      <c r="K5" s="38"/>
      <c r="L5" s="38"/>
      <c r="M5" s="38"/>
      <c r="N5" s="38"/>
    </row>
    <row r="6" spans="1:14" x14ac:dyDescent="0.35">
      <c r="A6" s="17"/>
      <c r="B6" s="15" t="s">
        <v>2</v>
      </c>
      <c r="C6" s="20">
        <v>0.79324365255599061</v>
      </c>
      <c r="D6" s="2">
        <f>AVERAGE(C6:C9)</f>
        <v>0.66849404413139257</v>
      </c>
      <c r="E6">
        <f>STDEV(C6:C9)</f>
        <v>0.24413860731586887</v>
      </c>
      <c r="F6">
        <f>E6/SQRT(4)</f>
        <v>0.12206930365793443</v>
      </c>
      <c r="G6" s="31"/>
      <c r="H6" s="32"/>
      <c r="I6" s="37" t="s">
        <v>11</v>
      </c>
      <c r="J6" s="38" t="s">
        <v>12</v>
      </c>
      <c r="K6" s="38"/>
      <c r="L6" s="38"/>
      <c r="M6" s="38"/>
      <c r="N6" s="38"/>
    </row>
    <row r="7" spans="1:14" x14ac:dyDescent="0.35">
      <c r="A7" s="17"/>
      <c r="B7" s="16" t="s">
        <v>2</v>
      </c>
      <c r="C7" s="21">
        <v>0.7998322745598816</v>
      </c>
      <c r="E7"/>
      <c r="F7"/>
      <c r="G7" s="31"/>
      <c r="H7" s="32"/>
      <c r="I7" s="37" t="s">
        <v>13</v>
      </c>
      <c r="J7" s="38" t="s">
        <v>14</v>
      </c>
      <c r="K7" s="38"/>
      <c r="L7" s="38"/>
      <c r="M7" s="38"/>
      <c r="N7" s="38"/>
    </row>
    <row r="8" spans="1:14" x14ac:dyDescent="0.35">
      <c r="A8" s="17"/>
      <c r="B8" s="16" t="s">
        <v>2</v>
      </c>
      <c r="C8" s="21">
        <v>0.77836638367845956</v>
      </c>
      <c r="D8" s="2"/>
      <c r="E8"/>
      <c r="F8"/>
      <c r="G8" s="31"/>
      <c r="H8" s="32"/>
      <c r="I8" s="37" t="s">
        <v>15</v>
      </c>
      <c r="J8" s="38">
        <v>3</v>
      </c>
      <c r="K8" s="38"/>
      <c r="L8" s="38"/>
      <c r="M8" s="38"/>
      <c r="N8" s="38"/>
    </row>
    <row r="9" spans="1:14" x14ac:dyDescent="0.35">
      <c r="A9" s="17"/>
      <c r="B9" s="19" t="s">
        <v>2</v>
      </c>
      <c r="C9" s="22">
        <v>0.30253386573123858</v>
      </c>
      <c r="D9" s="2"/>
      <c r="E9"/>
      <c r="F9"/>
      <c r="G9" s="31"/>
      <c r="H9" s="32"/>
      <c r="I9" s="37" t="s">
        <v>16</v>
      </c>
      <c r="J9" s="38">
        <v>4.7830000000000004</v>
      </c>
      <c r="K9" s="38"/>
      <c r="L9" s="38"/>
      <c r="M9" s="38"/>
      <c r="N9" s="38"/>
    </row>
    <row r="10" spans="1:14" x14ac:dyDescent="0.35">
      <c r="A10" s="17"/>
      <c r="B10" s="15" t="s">
        <v>3</v>
      </c>
      <c r="C10" s="20">
        <v>8.4261189564942079E-2</v>
      </c>
      <c r="D10" s="5">
        <f>AVERAGE(C10:C13)</f>
        <v>0.2218049340357782</v>
      </c>
      <c r="E10">
        <f>STDEV(C10:C13)</f>
        <v>0.17225929178969462</v>
      </c>
      <c r="F10">
        <f>E10/SQRT(4)</f>
        <v>8.6129645894847312E-2</v>
      </c>
      <c r="G10" s="31"/>
      <c r="H10" s="32"/>
      <c r="I10" s="37" t="s">
        <v>17</v>
      </c>
      <c r="J10" s="38">
        <v>0.54459999999999997</v>
      </c>
      <c r="K10" s="38"/>
      <c r="L10" s="38"/>
      <c r="M10" s="38"/>
      <c r="N10" s="38"/>
    </row>
    <row r="11" spans="1:14" x14ac:dyDescent="0.35">
      <c r="A11" s="17"/>
      <c r="B11" s="16" t="s">
        <v>3</v>
      </c>
      <c r="C11" s="21">
        <v>6.1596976838230171E-2</v>
      </c>
      <c r="D11" s="2"/>
      <c r="E11"/>
      <c r="F11"/>
      <c r="G11" s="31"/>
      <c r="H11" s="32"/>
      <c r="I11" s="37"/>
      <c r="J11" s="38"/>
      <c r="K11" s="38"/>
      <c r="L11" s="38"/>
      <c r="M11" s="38"/>
      <c r="N11" s="38"/>
    </row>
    <row r="12" spans="1:14" x14ac:dyDescent="0.35">
      <c r="A12" s="17"/>
      <c r="B12" s="16" t="s">
        <v>3</v>
      </c>
      <c r="C12" s="21">
        <v>0.37799111003312841</v>
      </c>
      <c r="D12" s="2"/>
      <c r="E12"/>
      <c r="F12"/>
      <c r="G12" s="31"/>
      <c r="H12" s="32"/>
      <c r="I12" s="37" t="s">
        <v>18</v>
      </c>
      <c r="J12" s="38" t="s">
        <v>19</v>
      </c>
      <c r="K12" s="38" t="s">
        <v>20</v>
      </c>
      <c r="L12" s="38" t="s">
        <v>21</v>
      </c>
      <c r="M12" s="38"/>
      <c r="N12" s="38"/>
    </row>
    <row r="13" spans="1:14" x14ac:dyDescent="0.35">
      <c r="A13" s="17"/>
      <c r="B13" s="19" t="s">
        <v>3</v>
      </c>
      <c r="C13" s="22">
        <v>0.36337045970681214</v>
      </c>
      <c r="D13" s="2"/>
      <c r="E13"/>
      <c r="F13"/>
      <c r="G13" s="31"/>
      <c r="H13" s="32"/>
      <c r="I13" s="37" t="s">
        <v>22</v>
      </c>
      <c r="J13" s="38">
        <v>0.43909999999999999</v>
      </c>
      <c r="K13" s="38">
        <v>2</v>
      </c>
      <c r="L13" s="38">
        <v>0.2195</v>
      </c>
      <c r="M13" s="38"/>
      <c r="N13" s="38"/>
    </row>
    <row r="14" spans="1:14" x14ac:dyDescent="0.35">
      <c r="A14" s="17"/>
      <c r="B14" s="15" t="s">
        <v>4</v>
      </c>
      <c r="C14" s="20">
        <v>0.8512591789330145</v>
      </c>
      <c r="D14" s="5">
        <f>AVERAGE(C14:C16)</f>
        <v>0.57435359784933349</v>
      </c>
      <c r="E14">
        <f>STDEV(C14:C16)</f>
        <v>0.24172148567963289</v>
      </c>
      <c r="F14">
        <f>E14/SQRT(3)</f>
        <v>0.13955796482605232</v>
      </c>
      <c r="G14" s="31"/>
      <c r="H14" s="32"/>
      <c r="I14" s="37" t="s">
        <v>23</v>
      </c>
      <c r="J14" s="38">
        <v>0.36720000000000003</v>
      </c>
      <c r="K14" s="38">
        <v>8</v>
      </c>
      <c r="L14" s="38">
        <v>4.5900000000000003E-2</v>
      </c>
      <c r="M14" s="38"/>
      <c r="N14" s="38"/>
    </row>
    <row r="15" spans="1:14" x14ac:dyDescent="0.35">
      <c r="A15" s="17"/>
      <c r="B15" s="16" t="s">
        <v>4</v>
      </c>
      <c r="C15" s="21">
        <v>0.40554045466295729</v>
      </c>
      <c r="D15" s="2"/>
      <c r="E15"/>
      <c r="F15"/>
      <c r="G15" s="31"/>
      <c r="H15" s="32"/>
      <c r="I15" s="37" t="s">
        <v>24</v>
      </c>
      <c r="J15" s="38">
        <v>0.80630000000000002</v>
      </c>
      <c r="K15" s="38">
        <v>10</v>
      </c>
      <c r="L15" s="38"/>
      <c r="M15" s="38"/>
      <c r="N15" s="38"/>
    </row>
    <row r="16" spans="1:14" x14ac:dyDescent="0.35">
      <c r="A16" s="17"/>
      <c r="B16" s="19" t="s">
        <v>4</v>
      </c>
      <c r="C16" s="22">
        <v>0.46626115995202888</v>
      </c>
      <c r="D16" s="2"/>
      <c r="E16"/>
      <c r="F16"/>
      <c r="G16" s="31"/>
      <c r="H16" s="32"/>
      <c r="I16" s="37"/>
      <c r="J16" s="38"/>
      <c r="K16" s="38"/>
      <c r="L16" s="38"/>
      <c r="M16" s="38"/>
      <c r="N16" s="38"/>
    </row>
    <row r="17" spans="1:14" x14ac:dyDescent="0.35">
      <c r="A17" s="18"/>
      <c r="B17" s="18"/>
      <c r="C17" s="18"/>
      <c r="D17" s="18"/>
      <c r="E17" s="32"/>
      <c r="F17" s="32"/>
      <c r="G17" s="32"/>
      <c r="H17" s="32"/>
      <c r="I17" s="37" t="s">
        <v>25</v>
      </c>
      <c r="J17" s="38" t="s">
        <v>26</v>
      </c>
      <c r="K17" s="38" t="s">
        <v>27</v>
      </c>
      <c r="L17" s="38" t="s">
        <v>28</v>
      </c>
      <c r="M17" s="38" t="s">
        <v>29</v>
      </c>
      <c r="N17" s="38" t="s">
        <v>30</v>
      </c>
    </row>
    <row r="18" spans="1:14" x14ac:dyDescent="0.35">
      <c r="I18" s="39" t="s">
        <v>31</v>
      </c>
      <c r="J18" s="40">
        <v>0.45</v>
      </c>
      <c r="K18" s="40">
        <v>4.2009999999999996</v>
      </c>
      <c r="L18" s="40" t="s">
        <v>14</v>
      </c>
      <c r="M18" s="40" t="s">
        <v>12</v>
      </c>
      <c r="N18" s="38" t="s">
        <v>32</v>
      </c>
    </row>
    <row r="19" spans="1:14" x14ac:dyDescent="0.35">
      <c r="I19" s="37" t="s">
        <v>33</v>
      </c>
      <c r="J19" s="38">
        <v>0.1</v>
      </c>
      <c r="K19" s="38">
        <v>0.86429999999999996</v>
      </c>
      <c r="L19" s="38" t="s">
        <v>34</v>
      </c>
      <c r="M19" s="38" t="s">
        <v>35</v>
      </c>
      <c r="N19" s="38" t="s">
        <v>36</v>
      </c>
    </row>
    <row r="20" spans="1:14" x14ac:dyDescent="0.35">
      <c r="I20" s="37" t="s">
        <v>37</v>
      </c>
      <c r="J20" s="38">
        <v>-0.35</v>
      </c>
      <c r="K20" s="38">
        <v>3.0249999999999999</v>
      </c>
      <c r="L20" s="38" t="s">
        <v>34</v>
      </c>
      <c r="M20" s="38" t="s">
        <v>35</v>
      </c>
      <c r="N20" s="38" t="s">
        <v>38</v>
      </c>
    </row>
    <row r="23" spans="1:14" ht="18" x14ac:dyDescent="0.35">
      <c r="A23" s="27" t="s">
        <v>81</v>
      </c>
      <c r="B23" s="1"/>
      <c r="C23" s="28" t="s">
        <v>83</v>
      </c>
      <c r="I23" s="37" t="s">
        <v>7</v>
      </c>
      <c r="J23" s="38" t="s">
        <v>8</v>
      </c>
      <c r="K23" s="38"/>
      <c r="L23" s="38"/>
      <c r="M23" s="38"/>
      <c r="N23" s="38"/>
    </row>
    <row r="24" spans="1:14" x14ac:dyDescent="0.35">
      <c r="A24" s="4"/>
      <c r="I24" s="37"/>
      <c r="J24" s="38"/>
      <c r="K24" s="38"/>
      <c r="L24" s="38"/>
      <c r="M24" s="38"/>
      <c r="N24" s="38"/>
    </row>
    <row r="25" spans="1:14" ht="18.649999999999999" customHeight="1" x14ac:dyDescent="0.35">
      <c r="A25" s="6"/>
      <c r="C25" s="78" t="s">
        <v>154</v>
      </c>
      <c r="D25" s="6" t="s">
        <v>78</v>
      </c>
      <c r="E25" s="1" t="s">
        <v>79</v>
      </c>
      <c r="F25" s="1" t="s">
        <v>77</v>
      </c>
      <c r="H25" s="30" t="s">
        <v>6</v>
      </c>
      <c r="I25" s="37" t="s">
        <v>9</v>
      </c>
      <c r="J25" s="38"/>
      <c r="K25" s="38"/>
      <c r="L25" s="38"/>
      <c r="M25" s="38"/>
      <c r="N25" s="38"/>
    </row>
    <row r="26" spans="1:14" x14ac:dyDescent="0.35">
      <c r="A26" s="26"/>
      <c r="B26" s="15" t="s">
        <v>2</v>
      </c>
      <c r="C26" s="23">
        <v>0.34453531943956223</v>
      </c>
      <c r="D26" s="5">
        <f>AVERAGE(C26:C29)</f>
        <v>0.53883759804594633</v>
      </c>
      <c r="E26" s="5">
        <f>STDEV(C26:C29)</f>
        <v>0.16316240545891614</v>
      </c>
      <c r="F26">
        <f>E26/SQRT(4)</f>
        <v>8.1581202729458069E-2</v>
      </c>
      <c r="G26" s="36"/>
      <c r="H26" s="36"/>
      <c r="I26" s="39" t="s">
        <v>10</v>
      </c>
      <c r="J26" s="40">
        <v>1.09E-2</v>
      </c>
      <c r="K26" s="38"/>
      <c r="L26" s="38"/>
      <c r="M26" s="38"/>
      <c r="N26" s="38"/>
    </row>
    <row r="27" spans="1:14" x14ac:dyDescent="0.35">
      <c r="A27" s="26"/>
      <c r="B27" s="16" t="s">
        <v>2</v>
      </c>
      <c r="C27" s="24">
        <v>0.72525990638372206</v>
      </c>
      <c r="D27" s="5"/>
      <c r="E27"/>
      <c r="F27"/>
      <c r="G27" s="33"/>
      <c r="H27" s="32"/>
      <c r="I27" s="37" t="s">
        <v>11</v>
      </c>
      <c r="J27" s="38" t="s">
        <v>12</v>
      </c>
      <c r="K27" s="38"/>
      <c r="L27" s="38"/>
      <c r="M27" s="38"/>
      <c r="N27" s="38"/>
    </row>
    <row r="28" spans="1:14" x14ac:dyDescent="0.35">
      <c r="A28" s="26"/>
      <c r="B28" s="16" t="s">
        <v>2</v>
      </c>
      <c r="C28" s="24">
        <v>0.60330944331226899</v>
      </c>
      <c r="D28" s="5"/>
      <c r="E28" s="5"/>
      <c r="F28"/>
      <c r="G28" s="33"/>
      <c r="H28" s="32"/>
      <c r="I28" s="37" t="s">
        <v>13</v>
      </c>
      <c r="J28" s="38" t="s">
        <v>14</v>
      </c>
      <c r="K28" s="38"/>
      <c r="L28" s="38"/>
      <c r="M28" s="38"/>
      <c r="N28" s="38"/>
    </row>
    <row r="29" spans="1:14" x14ac:dyDescent="0.35">
      <c r="A29" s="26"/>
      <c r="B29" s="19" t="s">
        <v>2</v>
      </c>
      <c r="C29" s="25">
        <v>0.48224572304823204</v>
      </c>
      <c r="D29" s="5"/>
      <c r="E29" s="5"/>
      <c r="F29"/>
      <c r="G29" s="33"/>
      <c r="H29" s="32"/>
      <c r="I29" s="37" t="s">
        <v>15</v>
      </c>
      <c r="J29" s="38">
        <v>3</v>
      </c>
      <c r="K29" s="38"/>
      <c r="L29" s="38"/>
      <c r="M29" s="38"/>
      <c r="N29" s="38"/>
    </row>
    <row r="30" spans="1:14" x14ac:dyDescent="0.35">
      <c r="A30" s="26"/>
      <c r="B30" s="15" t="s">
        <v>3</v>
      </c>
      <c r="C30" s="23">
        <v>0.34930491423670257</v>
      </c>
      <c r="D30" s="5">
        <f>AVERAGE(C30:C33)</f>
        <v>0.18156791647860232</v>
      </c>
      <c r="E30" s="5">
        <f>STDEV(C30:C33)</f>
        <v>0.12933667803613355</v>
      </c>
      <c r="F30">
        <f>E30/SQRT(4)</f>
        <v>6.4668339018066776E-2</v>
      </c>
      <c r="G30" s="33"/>
      <c r="H30" s="32"/>
      <c r="I30" s="37" t="s">
        <v>16</v>
      </c>
      <c r="J30" s="38">
        <v>8.3789999999999996</v>
      </c>
      <c r="K30" s="38"/>
      <c r="L30" s="38"/>
      <c r="M30" s="38"/>
      <c r="N30" s="38"/>
    </row>
    <row r="31" spans="1:14" x14ac:dyDescent="0.35">
      <c r="A31" s="26"/>
      <c r="B31" s="16" t="s">
        <v>3</v>
      </c>
      <c r="C31" s="24">
        <v>7.6181935082836882E-2</v>
      </c>
      <c r="E31"/>
      <c r="F31"/>
      <c r="G31" s="33"/>
      <c r="H31" s="32"/>
      <c r="I31" s="37" t="s">
        <v>17</v>
      </c>
      <c r="J31" s="38">
        <v>0.67689999999999995</v>
      </c>
      <c r="K31" s="38"/>
      <c r="L31" s="38"/>
      <c r="M31" s="38"/>
      <c r="N31" s="38"/>
    </row>
    <row r="32" spans="1:14" x14ac:dyDescent="0.35">
      <c r="A32" s="26"/>
      <c r="B32" s="16" t="s">
        <v>3</v>
      </c>
      <c r="C32" s="24">
        <v>0.2174677344014122</v>
      </c>
      <c r="D32" s="5"/>
      <c r="E32" s="5"/>
      <c r="F32"/>
      <c r="G32" s="33"/>
      <c r="H32" s="32"/>
      <c r="I32" s="37"/>
      <c r="J32" s="38"/>
      <c r="K32" s="38"/>
      <c r="L32" s="38"/>
      <c r="M32" s="38"/>
      <c r="N32" s="38"/>
    </row>
    <row r="33" spans="1:14" x14ac:dyDescent="0.35">
      <c r="A33" s="26"/>
      <c r="B33" s="19" t="s">
        <v>3</v>
      </c>
      <c r="C33" s="25">
        <v>8.3317082193457667E-2</v>
      </c>
      <c r="D33" s="5"/>
      <c r="E33" s="5"/>
      <c r="F33"/>
      <c r="G33" s="33"/>
      <c r="H33" s="32"/>
      <c r="I33" s="37" t="s">
        <v>18</v>
      </c>
      <c r="J33" s="38" t="s">
        <v>19</v>
      </c>
      <c r="K33" s="38" t="s">
        <v>20</v>
      </c>
      <c r="L33" s="38" t="s">
        <v>21</v>
      </c>
      <c r="M33" s="38"/>
      <c r="N33" s="38"/>
    </row>
    <row r="34" spans="1:14" x14ac:dyDescent="0.35">
      <c r="A34" s="26"/>
      <c r="B34" s="15" t="s">
        <v>4</v>
      </c>
      <c r="C34" s="23">
        <v>0.23875765134725249</v>
      </c>
      <c r="D34" s="5">
        <f>AVERAGE(C34:C37)</f>
        <v>0.32041023819373143</v>
      </c>
      <c r="E34" s="5">
        <f>STDEV(C34:C37)</f>
        <v>7.1366257472928185E-2</v>
      </c>
      <c r="F34">
        <f>E34/SQRT(4)</f>
        <v>3.5683128736464093E-2</v>
      </c>
      <c r="G34" s="33"/>
      <c r="H34" s="32"/>
      <c r="I34" s="37" t="s">
        <v>22</v>
      </c>
      <c r="J34" s="38">
        <v>0.26269999999999999</v>
      </c>
      <c r="K34" s="38">
        <v>2</v>
      </c>
      <c r="L34" s="38">
        <v>0.1313</v>
      </c>
      <c r="M34" s="38"/>
      <c r="N34" s="38"/>
    </row>
    <row r="35" spans="1:14" x14ac:dyDescent="0.35">
      <c r="A35" s="26"/>
      <c r="B35" s="16" t="s">
        <v>4</v>
      </c>
      <c r="C35" s="24">
        <v>0.3157867937184819</v>
      </c>
      <c r="D35" s="5"/>
      <c r="E35"/>
      <c r="F35"/>
      <c r="G35" s="33"/>
      <c r="H35" s="32"/>
      <c r="I35" s="37" t="s">
        <v>23</v>
      </c>
      <c r="J35" s="38">
        <v>0.12540000000000001</v>
      </c>
      <c r="K35" s="38">
        <v>8</v>
      </c>
      <c r="L35" s="38">
        <v>1.5679999999999999E-2</v>
      </c>
      <c r="M35" s="38"/>
      <c r="N35" s="38"/>
    </row>
    <row r="36" spans="1:14" x14ac:dyDescent="0.35">
      <c r="A36" s="26"/>
      <c r="B36" s="16" t="s">
        <v>4</v>
      </c>
      <c r="C36" s="24">
        <v>0.31420694180665043</v>
      </c>
      <c r="E36"/>
      <c r="F36"/>
      <c r="G36" s="33"/>
      <c r="H36" s="32"/>
      <c r="I36" s="37" t="s">
        <v>24</v>
      </c>
      <c r="J36" s="38">
        <v>0.3881</v>
      </c>
      <c r="K36" s="38">
        <v>10</v>
      </c>
      <c r="L36" s="38"/>
      <c r="M36" s="38"/>
      <c r="N36" s="38"/>
    </row>
    <row r="37" spans="1:14" x14ac:dyDescent="0.35">
      <c r="A37" s="26"/>
      <c r="B37" s="19" t="s">
        <v>4</v>
      </c>
      <c r="C37" s="25">
        <v>0.41288956590254089</v>
      </c>
      <c r="D37" s="5"/>
      <c r="E37" s="5"/>
      <c r="F37" s="5"/>
      <c r="G37" s="33"/>
      <c r="H37" s="32"/>
      <c r="I37" s="37"/>
      <c r="J37" s="38"/>
      <c r="K37" s="38"/>
      <c r="L37" s="38"/>
      <c r="M37" s="38"/>
      <c r="N37" s="38"/>
    </row>
    <row r="38" spans="1:14" x14ac:dyDescent="0.35">
      <c r="A38" s="26"/>
      <c r="B38" s="26"/>
      <c r="C38" s="26"/>
      <c r="D38" s="26"/>
      <c r="E38" s="33"/>
      <c r="F38" s="32"/>
      <c r="G38" s="33"/>
      <c r="H38" s="32"/>
      <c r="I38" s="37" t="s">
        <v>25</v>
      </c>
      <c r="J38" s="38" t="s">
        <v>26</v>
      </c>
      <c r="K38" s="38" t="s">
        <v>27</v>
      </c>
      <c r="L38" s="38" t="s">
        <v>28</v>
      </c>
      <c r="M38" s="38" t="s">
        <v>29</v>
      </c>
      <c r="N38" s="38" t="s">
        <v>30</v>
      </c>
    </row>
    <row r="39" spans="1:14" x14ac:dyDescent="0.35">
      <c r="A39" s="18"/>
      <c r="B39" s="18"/>
      <c r="C39" s="18"/>
      <c r="D39" s="18"/>
      <c r="E39" s="32"/>
      <c r="F39" s="32"/>
      <c r="G39" s="32"/>
      <c r="H39" s="32"/>
      <c r="I39" s="39" t="s">
        <v>31</v>
      </c>
      <c r="J39" s="40">
        <v>0.36</v>
      </c>
      <c r="K39" s="40">
        <v>5.7510000000000003</v>
      </c>
      <c r="L39" s="40" t="s">
        <v>14</v>
      </c>
      <c r="M39" s="40" t="s">
        <v>39</v>
      </c>
      <c r="N39" s="38" t="s">
        <v>40</v>
      </c>
    </row>
    <row r="40" spans="1:14" x14ac:dyDescent="0.35">
      <c r="I40" s="37" t="s">
        <v>33</v>
      </c>
      <c r="J40" s="38">
        <v>0.22</v>
      </c>
      <c r="K40" s="38">
        <v>3.254</v>
      </c>
      <c r="L40" s="38" t="s">
        <v>34</v>
      </c>
      <c r="M40" s="38" t="s">
        <v>35</v>
      </c>
      <c r="N40" s="38" t="s">
        <v>41</v>
      </c>
    </row>
    <row r="41" spans="1:14" x14ac:dyDescent="0.35">
      <c r="F41" s="34"/>
      <c r="G41" s="34"/>
      <c r="H41" s="34"/>
      <c r="I41" s="37" t="s">
        <v>37</v>
      </c>
      <c r="J41" s="38">
        <v>-0.14000000000000001</v>
      </c>
      <c r="K41" s="38">
        <v>2.0710000000000002</v>
      </c>
      <c r="L41" s="38" t="s">
        <v>34</v>
      </c>
      <c r="M41" s="38" t="s">
        <v>35</v>
      </c>
      <c r="N41" s="38" t="s">
        <v>42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topLeftCell="A19" workbookViewId="0">
      <selection activeCell="J18" sqref="J18"/>
    </sheetView>
  </sheetViews>
  <sheetFormatPr defaultRowHeight="14.5" x14ac:dyDescent="0.35"/>
  <cols>
    <col min="1" max="1" width="14.6328125" customWidth="1"/>
    <col min="3" max="3" width="3.1796875" customWidth="1"/>
    <col min="6" max="6" width="9.08984375" customWidth="1"/>
    <col min="7" max="7" width="3.81640625" customWidth="1"/>
    <col min="19" max="19" width="10.453125" customWidth="1"/>
  </cols>
  <sheetData>
    <row r="1" spans="1:17" ht="18" x14ac:dyDescent="0.35">
      <c r="A1" s="27" t="s">
        <v>84</v>
      </c>
      <c r="D1" s="65"/>
      <c r="E1" s="1"/>
    </row>
    <row r="2" spans="1:17" x14ac:dyDescent="0.35">
      <c r="B2" s="101" t="s">
        <v>156</v>
      </c>
    </row>
    <row r="3" spans="1:17" ht="18" x14ac:dyDescent="0.4">
      <c r="A3" s="130" t="s">
        <v>186</v>
      </c>
      <c r="B3" s="133" t="s">
        <v>188</v>
      </c>
      <c r="C3" s="140"/>
      <c r="D3" s="141"/>
      <c r="E3" s="1"/>
      <c r="F3" s="133" t="s">
        <v>189</v>
      </c>
      <c r="G3" s="108"/>
      <c r="H3" s="109"/>
    </row>
    <row r="4" spans="1:17" x14ac:dyDescent="0.35">
      <c r="B4" s="103" t="s">
        <v>1</v>
      </c>
      <c r="C4" s="84"/>
      <c r="D4" s="104" t="s">
        <v>5</v>
      </c>
      <c r="E4" s="1"/>
      <c r="F4" s="103" t="s">
        <v>1</v>
      </c>
      <c r="G4" s="84"/>
      <c r="H4" s="104" t="s">
        <v>5</v>
      </c>
      <c r="J4" s="122" t="s">
        <v>1</v>
      </c>
      <c r="K4" s="81" t="s">
        <v>160</v>
      </c>
      <c r="L4" s="81"/>
      <c r="M4" s="102"/>
      <c r="N4" s="122" t="s">
        <v>5</v>
      </c>
      <c r="O4" s="125" t="s">
        <v>160</v>
      </c>
      <c r="P4" s="81"/>
      <c r="Q4" s="102"/>
    </row>
    <row r="5" spans="1:17" x14ac:dyDescent="0.35">
      <c r="A5" s="117" t="s">
        <v>57</v>
      </c>
      <c r="B5" s="79">
        <v>0.58639953674892897</v>
      </c>
      <c r="C5" s="80"/>
      <c r="D5" s="105">
        <v>0.52710424805140477</v>
      </c>
      <c r="E5" s="81"/>
      <c r="F5" s="110">
        <v>1.4201761983468992</v>
      </c>
      <c r="G5" s="80"/>
      <c r="H5" s="82">
        <v>1.6804114440914997</v>
      </c>
      <c r="J5" s="115"/>
      <c r="K5" s="18" t="s">
        <v>10</v>
      </c>
      <c r="L5" s="18" t="s">
        <v>176</v>
      </c>
      <c r="M5" s="95"/>
      <c r="N5" s="115"/>
      <c r="O5" s="119" t="s">
        <v>10</v>
      </c>
      <c r="P5" s="18" t="s">
        <v>161</v>
      </c>
      <c r="Q5" s="95"/>
    </row>
    <row r="6" spans="1:17" x14ac:dyDescent="0.35">
      <c r="A6" s="115"/>
      <c r="B6" s="83">
        <v>1.1871671596460784</v>
      </c>
      <c r="C6" s="84"/>
      <c r="D6" s="106">
        <v>0.55139897595296605</v>
      </c>
      <c r="E6" s="18"/>
      <c r="F6" s="111">
        <v>1.3078070399941264</v>
      </c>
      <c r="G6" s="18"/>
      <c r="H6" s="85">
        <v>1.0067417388208755</v>
      </c>
      <c r="J6" s="115"/>
      <c r="K6" s="18" t="s">
        <v>11</v>
      </c>
      <c r="L6" s="18" t="s">
        <v>39</v>
      </c>
      <c r="M6" s="95"/>
      <c r="N6" s="115"/>
      <c r="O6" s="120" t="s">
        <v>11</v>
      </c>
      <c r="P6" s="18" t="s">
        <v>12</v>
      </c>
      <c r="Q6" s="95"/>
    </row>
    <row r="7" spans="1:17" x14ac:dyDescent="0.35">
      <c r="A7" s="115"/>
      <c r="B7" s="83">
        <v>0.96192410113546667</v>
      </c>
      <c r="C7" s="84"/>
      <c r="D7" s="106">
        <v>1.2047778991797651</v>
      </c>
      <c r="E7" s="18"/>
      <c r="F7" s="111">
        <v>1.4635138811431807</v>
      </c>
      <c r="G7" s="86"/>
      <c r="H7" s="85">
        <v>1.2400645153432961</v>
      </c>
      <c r="J7" s="115"/>
      <c r="K7" s="18" t="s">
        <v>13</v>
      </c>
      <c r="L7" s="18" t="s">
        <v>14</v>
      </c>
      <c r="M7" s="95"/>
      <c r="N7" s="115"/>
      <c r="O7" s="119" t="s">
        <v>13</v>
      </c>
      <c r="P7" s="18" t="s">
        <v>14</v>
      </c>
      <c r="Q7" s="95"/>
    </row>
    <row r="8" spans="1:17" x14ac:dyDescent="0.35">
      <c r="A8" s="115"/>
      <c r="B8" s="83">
        <v>1.2966661449911938</v>
      </c>
      <c r="C8" s="87"/>
      <c r="D8" s="106">
        <v>1.6529700517646875</v>
      </c>
      <c r="E8" s="18"/>
      <c r="F8" s="111">
        <v>1.486675357331763</v>
      </c>
      <c r="G8" s="86"/>
      <c r="H8" s="85">
        <v>1.1881255442529346</v>
      </c>
      <c r="J8" s="115"/>
      <c r="K8" s="18" t="s">
        <v>162</v>
      </c>
      <c r="L8" s="18" t="s">
        <v>87</v>
      </c>
      <c r="M8" s="95"/>
      <c r="N8" s="115"/>
      <c r="O8" s="121" t="s">
        <v>162</v>
      </c>
      <c r="P8" s="18" t="s">
        <v>87</v>
      </c>
      <c r="Q8" s="95"/>
    </row>
    <row r="9" spans="1:17" x14ac:dyDescent="0.35">
      <c r="A9" s="116"/>
      <c r="B9" s="88">
        <v>0.96784305747833188</v>
      </c>
      <c r="C9" s="89"/>
      <c r="D9" s="107">
        <v>1.0637488250511762</v>
      </c>
      <c r="E9" s="90"/>
      <c r="F9" s="112">
        <v>1.5661440886496409</v>
      </c>
      <c r="G9" s="91"/>
      <c r="H9" s="92">
        <v>1.7529960740554706</v>
      </c>
      <c r="J9" s="115"/>
      <c r="K9" s="18" t="s">
        <v>163</v>
      </c>
      <c r="L9" s="18" t="s">
        <v>177</v>
      </c>
      <c r="M9" s="95"/>
      <c r="N9" s="115"/>
      <c r="O9" s="119" t="s">
        <v>163</v>
      </c>
      <c r="P9" s="18" t="s">
        <v>164</v>
      </c>
      <c r="Q9" s="95"/>
    </row>
    <row r="10" spans="1:17" x14ac:dyDescent="0.35">
      <c r="A10" s="117" t="s">
        <v>68</v>
      </c>
      <c r="B10" s="79">
        <v>1.5995698958037763</v>
      </c>
      <c r="C10" s="80"/>
      <c r="D10" s="105">
        <v>0.89421438943030584</v>
      </c>
      <c r="E10" s="80"/>
      <c r="F10" s="113">
        <v>1.8848117961767286</v>
      </c>
      <c r="G10" s="80"/>
      <c r="H10" s="93">
        <v>1.9097633138694927</v>
      </c>
      <c r="J10" s="115"/>
      <c r="K10" s="18"/>
      <c r="L10" s="18"/>
      <c r="M10" s="95"/>
      <c r="N10" s="115"/>
      <c r="O10" s="121"/>
      <c r="P10" s="18"/>
      <c r="Q10" s="95"/>
    </row>
    <row r="11" spans="1:17" x14ac:dyDescent="0.35">
      <c r="A11" s="115"/>
      <c r="B11" s="83">
        <v>0.56192894087837797</v>
      </c>
      <c r="C11" s="84"/>
      <c r="D11" s="106">
        <v>0.44766459505198686</v>
      </c>
      <c r="E11" s="84"/>
      <c r="F11" s="114">
        <v>2.9604593616952837</v>
      </c>
      <c r="G11" s="86"/>
      <c r="H11" s="94">
        <v>3.7067661123957958</v>
      </c>
      <c r="J11" s="123"/>
      <c r="K11" s="18" t="s">
        <v>165</v>
      </c>
      <c r="L11" s="18"/>
      <c r="M11" s="95"/>
      <c r="N11" s="123"/>
      <c r="O11" s="121" t="s">
        <v>165</v>
      </c>
      <c r="P11" s="18"/>
      <c r="Q11" s="95"/>
    </row>
    <row r="12" spans="1:17" x14ac:dyDescent="0.35">
      <c r="A12" s="115"/>
      <c r="B12" s="83">
        <v>0.35273786986915218</v>
      </c>
      <c r="C12" s="84"/>
      <c r="D12" s="106">
        <v>0.28136749814148942</v>
      </c>
      <c r="E12" s="84"/>
      <c r="F12" s="114">
        <v>3.4931823957373398</v>
      </c>
      <c r="G12" s="18"/>
      <c r="H12" s="94">
        <v>5.0428177385104966</v>
      </c>
      <c r="J12" s="124" t="s">
        <v>183</v>
      </c>
      <c r="K12" s="18" t="s">
        <v>166</v>
      </c>
      <c r="L12" s="18" t="s">
        <v>178</v>
      </c>
      <c r="M12" s="95"/>
      <c r="N12" s="124" t="s">
        <v>183</v>
      </c>
      <c r="O12" s="121" t="s">
        <v>166</v>
      </c>
      <c r="P12" s="18" t="s">
        <v>167</v>
      </c>
      <c r="Q12" s="95"/>
    </row>
    <row r="13" spans="1:17" x14ac:dyDescent="0.35">
      <c r="A13" s="115"/>
      <c r="B13" s="83">
        <v>1.1686348811701277</v>
      </c>
      <c r="C13" s="87"/>
      <c r="D13" s="106">
        <v>3.1348464661909436</v>
      </c>
      <c r="E13" s="87"/>
      <c r="F13" s="115"/>
      <c r="G13" s="18"/>
      <c r="H13" s="95"/>
      <c r="J13" s="124" t="s">
        <v>184</v>
      </c>
      <c r="K13" s="18" t="s">
        <v>168</v>
      </c>
      <c r="L13" s="18" t="s">
        <v>179</v>
      </c>
      <c r="M13" s="95"/>
      <c r="N13" s="124" t="s">
        <v>184</v>
      </c>
      <c r="O13" s="121" t="s">
        <v>168</v>
      </c>
      <c r="P13" s="18" t="s">
        <v>169</v>
      </c>
      <c r="Q13" s="95"/>
    </row>
    <row r="14" spans="1:17" x14ac:dyDescent="0.35">
      <c r="A14" s="116"/>
      <c r="B14" s="88">
        <v>1.3171284122785654</v>
      </c>
      <c r="C14" s="89"/>
      <c r="D14" s="107">
        <v>0.24190705118527436</v>
      </c>
      <c r="E14" s="89"/>
      <c r="F14" s="116"/>
      <c r="G14" s="90"/>
      <c r="H14" s="96"/>
      <c r="J14" s="115"/>
      <c r="K14" s="18" t="s">
        <v>170</v>
      </c>
      <c r="L14" s="18" t="s">
        <v>180</v>
      </c>
      <c r="M14" s="95"/>
      <c r="N14" s="115"/>
      <c r="O14" s="121" t="s">
        <v>170</v>
      </c>
      <c r="P14" s="18" t="s">
        <v>171</v>
      </c>
      <c r="Q14" s="95"/>
    </row>
    <row r="15" spans="1:17" x14ac:dyDescent="0.35">
      <c r="A15" s="98" t="s">
        <v>78</v>
      </c>
      <c r="B15" s="99">
        <f>AVERAGE(B5:B14)</f>
        <v>1</v>
      </c>
      <c r="C15" s="1"/>
      <c r="D15" s="99">
        <f>AVERAGE(D5:D14)</f>
        <v>1</v>
      </c>
      <c r="E15" s="1"/>
      <c r="F15" s="99">
        <f>AVERAGE(F5:F14)</f>
        <v>1.9478462648843702</v>
      </c>
      <c r="G15" s="1"/>
      <c r="H15" s="99">
        <f>AVERAGE(H5:H14)</f>
        <v>2.1909608101674829</v>
      </c>
      <c r="J15" s="115"/>
      <c r="K15" s="18" t="s">
        <v>172</v>
      </c>
      <c r="L15" s="18" t="s">
        <v>181</v>
      </c>
      <c r="M15" s="95"/>
      <c r="N15" s="115"/>
      <c r="O15" s="121" t="s">
        <v>172</v>
      </c>
      <c r="P15" s="18" t="s">
        <v>173</v>
      </c>
      <c r="Q15" s="95"/>
    </row>
    <row r="16" spans="1:17" x14ac:dyDescent="0.35">
      <c r="A16" s="98" t="s">
        <v>77</v>
      </c>
      <c r="B16" s="99">
        <v>0.1245</v>
      </c>
      <c r="C16" s="99"/>
      <c r="D16" s="99">
        <v>0.27610000000000001</v>
      </c>
      <c r="E16" s="99"/>
      <c r="F16" s="99">
        <v>0.28970000000000001</v>
      </c>
      <c r="G16" s="99"/>
      <c r="H16" s="99">
        <v>0.50490000000000002</v>
      </c>
      <c r="J16" s="116"/>
      <c r="K16" s="90" t="s">
        <v>174</v>
      </c>
      <c r="L16" s="90" t="s">
        <v>182</v>
      </c>
      <c r="M16" s="96"/>
      <c r="N16" s="116"/>
      <c r="O16" s="126" t="s">
        <v>174</v>
      </c>
      <c r="P16" s="90" t="s">
        <v>175</v>
      </c>
      <c r="Q16" s="96"/>
    </row>
    <row r="17" spans="1:19" x14ac:dyDescent="0.35">
      <c r="A17" s="98" t="s">
        <v>155</v>
      </c>
      <c r="B17" s="1">
        <v>10</v>
      </c>
      <c r="C17" s="1"/>
      <c r="D17" s="1">
        <v>10</v>
      </c>
      <c r="E17" s="1"/>
      <c r="F17" s="1">
        <v>8</v>
      </c>
      <c r="G17" s="1"/>
      <c r="H17" s="1">
        <v>8</v>
      </c>
    </row>
    <row r="18" spans="1:19" x14ac:dyDescent="0.35">
      <c r="A18" s="118" t="s">
        <v>157</v>
      </c>
      <c r="B18" s="100"/>
      <c r="C18" s="100"/>
      <c r="D18" s="100"/>
      <c r="E18" s="100"/>
      <c r="F18" s="73" t="s">
        <v>158</v>
      </c>
      <c r="G18" s="73"/>
      <c r="H18" s="1" t="s">
        <v>159</v>
      </c>
    </row>
    <row r="20" spans="1:19" x14ac:dyDescent="0.35">
      <c r="B20" s="100"/>
      <c r="C20" s="100"/>
      <c r="D20" s="100"/>
      <c r="E20" s="100"/>
      <c r="F20" s="100"/>
      <c r="G20" s="100"/>
    </row>
    <row r="21" spans="1:19" x14ac:dyDescent="0.35">
      <c r="B21" s="100"/>
      <c r="C21" s="100"/>
      <c r="D21" s="100"/>
      <c r="E21" s="100"/>
      <c r="F21" s="100"/>
      <c r="G21" s="100"/>
    </row>
    <row r="22" spans="1:19" x14ac:dyDescent="0.35">
      <c r="B22" s="100"/>
      <c r="C22" s="100"/>
      <c r="D22" s="100"/>
      <c r="E22" s="100"/>
      <c r="F22" s="100"/>
      <c r="G22" s="100"/>
    </row>
    <row r="23" spans="1:19" ht="17" x14ac:dyDescent="0.35">
      <c r="A23" s="64" t="s">
        <v>142</v>
      </c>
      <c r="D23" s="65" t="s">
        <v>145</v>
      </c>
    </row>
    <row r="24" spans="1:19" ht="17" x14ac:dyDescent="0.35">
      <c r="D24" s="65" t="s">
        <v>146</v>
      </c>
      <c r="O24" s="142" t="s">
        <v>152</v>
      </c>
      <c r="P24" s="142"/>
      <c r="Q24" s="142"/>
      <c r="R24" s="142"/>
      <c r="S24" s="73"/>
    </row>
    <row r="25" spans="1:19" x14ac:dyDescent="0.35">
      <c r="A25" s="69" t="s">
        <v>57</v>
      </c>
      <c r="B25" s="1" t="s">
        <v>1</v>
      </c>
      <c r="E25" s="1" t="s">
        <v>5</v>
      </c>
      <c r="H25" s="1" t="s">
        <v>153</v>
      </c>
      <c r="J25" s="1" t="s">
        <v>149</v>
      </c>
      <c r="L25" s="1" t="s">
        <v>150</v>
      </c>
      <c r="M25" s="29"/>
      <c r="O25" s="1" t="s">
        <v>1</v>
      </c>
      <c r="P25" s="1"/>
      <c r="Q25" s="1" t="s">
        <v>5</v>
      </c>
      <c r="R25" s="1"/>
    </row>
    <row r="26" spans="1:19" x14ac:dyDescent="0.35">
      <c r="A26" s="129" t="s">
        <v>58</v>
      </c>
      <c r="B26" s="129">
        <v>1231.6980000000001</v>
      </c>
      <c r="C26" s="129"/>
      <c r="D26" s="129" t="s">
        <v>58</v>
      </c>
      <c r="E26" s="129">
        <v>947.45600000000002</v>
      </c>
      <c r="F26" s="129"/>
      <c r="G26" s="129" t="s">
        <v>58</v>
      </c>
      <c r="H26" s="129">
        <v>2728.5770000000002</v>
      </c>
      <c r="I26" s="129"/>
      <c r="J26" s="129">
        <f t="shared" ref="J26:J35" si="0">B26/H26</f>
        <v>0.45140672225852524</v>
      </c>
      <c r="K26" s="129" t="s">
        <v>151</v>
      </c>
      <c r="L26" s="129">
        <v>0.34723447423327247</v>
      </c>
      <c r="M26" s="129" t="s">
        <v>151</v>
      </c>
      <c r="O26" s="129">
        <v>0.58639953674892897</v>
      </c>
      <c r="P26" s="75"/>
      <c r="Q26" s="129">
        <v>0.52710424805140477</v>
      </c>
      <c r="R26" s="75"/>
      <c r="S26" s="69"/>
    </row>
    <row r="27" spans="1:19" x14ac:dyDescent="0.35">
      <c r="A27" s="129" t="s">
        <v>59</v>
      </c>
      <c r="B27" s="129">
        <v>2623.4560000000001</v>
      </c>
      <c r="C27" s="129"/>
      <c r="D27" s="129" t="s">
        <v>59</v>
      </c>
      <c r="E27" s="129">
        <v>1042.749</v>
      </c>
      <c r="F27" s="129"/>
      <c r="G27" s="129" t="s">
        <v>59</v>
      </c>
      <c r="H27" s="129">
        <v>2870.6979999999999</v>
      </c>
      <c r="I27" s="129"/>
      <c r="J27" s="129">
        <f t="shared" si="0"/>
        <v>0.91387390801818935</v>
      </c>
      <c r="K27" s="129">
        <f>AVERAGE(J26:J30)</f>
        <v>0.76979379069973264</v>
      </c>
      <c r="L27" s="129">
        <v>0.36323883599041074</v>
      </c>
      <c r="M27" s="129">
        <f>AVERAGE(L26:L30)</f>
        <v>0.65875863364206677</v>
      </c>
      <c r="O27" s="129">
        <v>1.1871671596460784</v>
      </c>
      <c r="P27" s="1"/>
      <c r="Q27" s="129">
        <v>0.55139897595296605</v>
      </c>
      <c r="R27" s="1"/>
    </row>
    <row r="28" spans="1:19" x14ac:dyDescent="0.35">
      <c r="A28" s="129" t="s">
        <v>60</v>
      </c>
      <c r="B28" s="129">
        <v>2389.4059999999999</v>
      </c>
      <c r="C28" s="129"/>
      <c r="D28" s="129" t="s">
        <v>60</v>
      </c>
      <c r="E28" s="129">
        <v>2560.991</v>
      </c>
      <c r="F28" s="129"/>
      <c r="G28" s="129" t="s">
        <v>60</v>
      </c>
      <c r="H28" s="129">
        <v>3226.82</v>
      </c>
      <c r="I28" s="129"/>
      <c r="J28" s="129">
        <f t="shared" si="0"/>
        <v>0.74048320017850389</v>
      </c>
      <c r="K28" s="129"/>
      <c r="L28" s="129">
        <v>0.79365784270582174</v>
      </c>
      <c r="M28" s="29"/>
      <c r="O28" s="129">
        <v>0.96192410113546667</v>
      </c>
      <c r="P28" s="1"/>
      <c r="Q28" s="129">
        <v>1.2047778991797651</v>
      </c>
      <c r="R28" s="1"/>
    </row>
    <row r="29" spans="1:19" x14ac:dyDescent="0.35">
      <c r="A29" s="129" t="s">
        <v>61</v>
      </c>
      <c r="B29" s="129">
        <v>2786.991</v>
      </c>
      <c r="C29" s="129"/>
      <c r="D29" s="129" t="s">
        <v>61</v>
      </c>
      <c r="E29" s="129">
        <v>3040.355</v>
      </c>
      <c r="F29" s="129"/>
      <c r="G29" s="129" t="s">
        <v>61</v>
      </c>
      <c r="H29" s="129">
        <v>2792.1129999999998</v>
      </c>
      <c r="I29" s="129"/>
      <c r="J29" s="129">
        <f t="shared" si="0"/>
        <v>0.99816554702478022</v>
      </c>
      <c r="K29" s="129"/>
      <c r="L29" s="129">
        <v>1.0889082927517619</v>
      </c>
      <c r="M29" s="29"/>
      <c r="O29" s="129">
        <v>1.2966661449911938</v>
      </c>
      <c r="P29" s="75"/>
      <c r="Q29" s="129">
        <v>1.6529700517646875</v>
      </c>
      <c r="R29" s="75"/>
    </row>
    <row r="30" spans="1:19" x14ac:dyDescent="0.35">
      <c r="A30" s="129" t="s">
        <v>62</v>
      </c>
      <c r="B30" s="129">
        <v>2400.8200000000002</v>
      </c>
      <c r="C30" s="129"/>
      <c r="D30" s="129" t="s">
        <v>62</v>
      </c>
      <c r="E30" s="129">
        <v>2258.1129999999998</v>
      </c>
      <c r="F30" s="129"/>
      <c r="G30" s="129" t="s">
        <v>62</v>
      </c>
      <c r="H30" s="129">
        <v>3222.4059999999999</v>
      </c>
      <c r="I30" s="129"/>
      <c r="J30" s="129">
        <f t="shared" si="0"/>
        <v>0.74503957601866433</v>
      </c>
      <c r="K30" s="129"/>
      <c r="L30" s="129">
        <v>0.70075372252906676</v>
      </c>
      <c r="M30" s="29"/>
      <c r="O30" s="129">
        <v>0.96784305747833188</v>
      </c>
      <c r="P30" s="75"/>
      <c r="Q30" s="129">
        <v>1.0637488250511762</v>
      </c>
      <c r="R30" s="75"/>
    </row>
    <row r="31" spans="1:19" x14ac:dyDescent="0.35">
      <c r="A31" s="127" t="s">
        <v>63</v>
      </c>
      <c r="B31" s="127">
        <v>2574.5770000000002</v>
      </c>
      <c r="C31" s="127"/>
      <c r="D31" s="127" t="s">
        <v>63</v>
      </c>
      <c r="E31" s="127">
        <v>2606.9409999999998</v>
      </c>
      <c r="F31" s="127"/>
      <c r="G31" s="127" t="s">
        <v>63</v>
      </c>
      <c r="H31" s="127">
        <v>2354.991</v>
      </c>
      <c r="I31" s="127"/>
      <c r="J31" s="127">
        <f t="shared" si="0"/>
        <v>1.093242819186995</v>
      </c>
      <c r="K31" s="127"/>
      <c r="L31" s="127">
        <v>1.1069855468662086</v>
      </c>
      <c r="O31" s="76">
        <v>1.4201761983468992</v>
      </c>
      <c r="P31" s="75"/>
      <c r="Q31" s="77">
        <v>1.6804114440914997</v>
      </c>
      <c r="R31" s="75"/>
      <c r="S31" s="69"/>
    </row>
    <row r="32" spans="1:19" x14ac:dyDescent="0.35">
      <c r="A32" s="127" t="s">
        <v>64</v>
      </c>
      <c r="B32" s="127">
        <v>2037.4059999999999</v>
      </c>
      <c r="C32" s="127"/>
      <c r="D32" s="127" t="s">
        <v>64</v>
      </c>
      <c r="E32" s="127">
        <v>1622.4559999999999</v>
      </c>
      <c r="F32" s="127"/>
      <c r="G32" s="127" t="s">
        <v>64</v>
      </c>
      <c r="H32" s="127">
        <v>2446.4059999999999</v>
      </c>
      <c r="I32" s="127"/>
      <c r="J32" s="128">
        <f t="shared" si="0"/>
        <v>0.8328159757619954</v>
      </c>
      <c r="K32" s="127"/>
      <c r="L32" s="127">
        <v>0.66319981229607838</v>
      </c>
      <c r="O32" s="76">
        <v>1.3078070399941264</v>
      </c>
      <c r="Q32" s="77">
        <v>1.0067417388208755</v>
      </c>
    </row>
    <row r="33" spans="1:19" x14ac:dyDescent="0.35">
      <c r="A33" s="127" t="s">
        <v>65</v>
      </c>
      <c r="B33" s="127">
        <v>3284.2339999999999</v>
      </c>
      <c r="C33" s="127"/>
      <c r="D33" s="127" t="s">
        <v>65</v>
      </c>
      <c r="E33" s="127">
        <v>2381.4059999999999</v>
      </c>
      <c r="F33" s="127"/>
      <c r="G33" s="127" t="s">
        <v>65</v>
      </c>
      <c r="H33" s="127">
        <v>2915.163</v>
      </c>
      <c r="I33" s="127"/>
      <c r="J33" s="127">
        <f t="shared" si="0"/>
        <v>1.1266038983068871</v>
      </c>
      <c r="K33" s="127"/>
      <c r="L33" s="127">
        <v>0.81690320575556152</v>
      </c>
      <c r="O33" s="76">
        <v>1.4635138811431807</v>
      </c>
      <c r="P33" s="74"/>
      <c r="Q33" s="77">
        <v>1.2400645153432961</v>
      </c>
      <c r="R33" s="74"/>
    </row>
    <row r="34" spans="1:19" x14ac:dyDescent="0.35">
      <c r="A34" s="127" t="s">
        <v>66</v>
      </c>
      <c r="B34" s="127">
        <v>3300.0619999999999</v>
      </c>
      <c r="C34" s="127"/>
      <c r="D34" s="127" t="s">
        <v>66</v>
      </c>
      <c r="E34" s="127">
        <v>2256.9409999999998</v>
      </c>
      <c r="F34" s="127"/>
      <c r="G34" s="127" t="s">
        <v>66</v>
      </c>
      <c r="H34" s="127">
        <v>2883.5770000000002</v>
      </c>
      <c r="I34" s="127"/>
      <c r="J34" s="127">
        <f t="shared" si="0"/>
        <v>1.1444334588602973</v>
      </c>
      <c r="K34" s="127"/>
      <c r="L34" s="127">
        <v>0.78268796012730013</v>
      </c>
      <c r="O34" s="76">
        <v>1.486675357331763</v>
      </c>
      <c r="P34" s="74"/>
      <c r="Q34" s="77">
        <v>1.1881255442529346</v>
      </c>
      <c r="R34" s="74"/>
    </row>
    <row r="35" spans="1:19" x14ac:dyDescent="0.35">
      <c r="A35" s="127" t="s">
        <v>67</v>
      </c>
      <c r="B35" s="127">
        <v>3457.527</v>
      </c>
      <c r="C35" s="127"/>
      <c r="D35" s="127" t="s">
        <v>67</v>
      </c>
      <c r="E35" s="127">
        <v>3311.82</v>
      </c>
      <c r="F35" s="127"/>
      <c r="G35" s="127" t="s">
        <v>67</v>
      </c>
      <c r="H35" s="127">
        <v>2867.87</v>
      </c>
      <c r="I35" s="127"/>
      <c r="J35" s="127">
        <f t="shared" si="0"/>
        <v>1.2056079947835852</v>
      </c>
      <c r="K35" s="127"/>
      <c r="L35" s="127">
        <v>1.1548012985246892</v>
      </c>
      <c r="O35" s="76">
        <v>1.5661440886496409</v>
      </c>
      <c r="P35" s="74"/>
      <c r="Q35" s="77">
        <v>1.7529960740554706</v>
      </c>
      <c r="R35" s="74"/>
    </row>
    <row r="36" spans="1:19" x14ac:dyDescent="0.35">
      <c r="P36" s="74"/>
      <c r="R36" s="74"/>
      <c r="S36" s="98"/>
    </row>
    <row r="37" spans="1:19" x14ac:dyDescent="0.35">
      <c r="P37" s="74"/>
      <c r="R37" s="74"/>
      <c r="S37" s="97"/>
    </row>
    <row r="38" spans="1:19" x14ac:dyDescent="0.35">
      <c r="J38" s="1"/>
      <c r="L38" s="1"/>
      <c r="O38" s="142" t="s">
        <v>152</v>
      </c>
      <c r="P38" s="142"/>
      <c r="Q38" s="142"/>
      <c r="R38" s="142"/>
      <c r="S38" s="98"/>
    </row>
    <row r="39" spans="1:19" x14ac:dyDescent="0.35">
      <c r="A39" s="69" t="s">
        <v>68</v>
      </c>
      <c r="B39" s="7" t="s">
        <v>1</v>
      </c>
      <c r="C39" s="7"/>
      <c r="D39" s="7"/>
      <c r="E39" s="7" t="s">
        <v>5</v>
      </c>
      <c r="H39" s="1" t="s">
        <v>153</v>
      </c>
      <c r="J39" s="1" t="s">
        <v>149</v>
      </c>
      <c r="L39" s="1" t="s">
        <v>150</v>
      </c>
      <c r="O39" s="1" t="s">
        <v>1</v>
      </c>
      <c r="P39" s="1"/>
      <c r="Q39" s="1" t="s">
        <v>5</v>
      </c>
      <c r="R39" s="1"/>
      <c r="S39" s="98"/>
    </row>
    <row r="40" spans="1:19" x14ac:dyDescent="0.35">
      <c r="A40" s="129" t="s">
        <v>69</v>
      </c>
      <c r="B40" s="129">
        <v>3605.6689999999999</v>
      </c>
      <c r="C40" s="129"/>
      <c r="D40" s="129" t="s">
        <v>69</v>
      </c>
      <c r="E40" s="129">
        <v>858.28399999999999</v>
      </c>
      <c r="F40" s="129"/>
      <c r="G40" s="129" t="s">
        <v>69</v>
      </c>
      <c r="H40" s="129">
        <v>2972.527</v>
      </c>
      <c r="I40" s="129"/>
      <c r="J40" s="129">
        <v>1.2129978970754511</v>
      </c>
      <c r="K40" s="129" t="s">
        <v>151</v>
      </c>
      <c r="L40" s="129">
        <v>0.2887388407237344</v>
      </c>
      <c r="M40" s="129" t="s">
        <v>151</v>
      </c>
      <c r="O40" s="129">
        <v>1.5995698958037763</v>
      </c>
      <c r="P40" s="75"/>
      <c r="Q40" s="129">
        <v>0.89421438943030584</v>
      </c>
      <c r="R40" s="75"/>
    </row>
    <row r="41" spans="1:19" x14ac:dyDescent="0.35">
      <c r="A41" s="129" t="s">
        <v>70</v>
      </c>
      <c r="B41" s="129">
        <v>1088.4259999999999</v>
      </c>
      <c r="C41" s="129"/>
      <c r="D41" s="129" t="s">
        <v>70</v>
      </c>
      <c r="E41" s="129">
        <v>369.21300000000002</v>
      </c>
      <c r="F41" s="129"/>
      <c r="G41" s="129" t="s">
        <v>70</v>
      </c>
      <c r="H41" s="129">
        <v>2554.2339999999999</v>
      </c>
      <c r="I41" s="129"/>
      <c r="J41" s="129">
        <v>0.4261261889082989</v>
      </c>
      <c r="K41" s="129">
        <v>0.75832753558163546</v>
      </c>
      <c r="L41" s="129">
        <v>0.14454940306956998</v>
      </c>
      <c r="M41" s="129">
        <v>0.32289666117728966</v>
      </c>
      <c r="O41" s="129">
        <v>0.56192894087837797</v>
      </c>
      <c r="P41" s="1"/>
      <c r="Q41" s="129">
        <v>0.44766459505198686</v>
      </c>
      <c r="R41" s="1"/>
    </row>
    <row r="42" spans="1:19" x14ac:dyDescent="0.35">
      <c r="A42" s="129" t="s">
        <v>71</v>
      </c>
      <c r="B42" s="129">
        <v>962.52700000000004</v>
      </c>
      <c r="C42" s="129"/>
      <c r="D42" s="129" t="s">
        <v>71</v>
      </c>
      <c r="E42" s="129">
        <v>326.92</v>
      </c>
      <c r="F42" s="129"/>
      <c r="G42" s="129" t="s">
        <v>71</v>
      </c>
      <c r="H42" s="129">
        <v>3598.355</v>
      </c>
      <c r="I42" s="129"/>
      <c r="J42" s="129">
        <v>0.26749083956418979</v>
      </c>
      <c r="K42" s="129"/>
      <c r="L42" s="129">
        <v>9.0852625713694179E-2</v>
      </c>
      <c r="M42" s="29"/>
      <c r="O42" s="129">
        <v>0.35273786986915218</v>
      </c>
      <c r="P42" s="1"/>
      <c r="Q42" s="129">
        <v>0.28136749814148942</v>
      </c>
      <c r="R42" s="1"/>
    </row>
    <row r="43" spans="1:19" x14ac:dyDescent="0.35">
      <c r="A43" s="129" t="s">
        <v>72</v>
      </c>
      <c r="B43" s="129">
        <v>4118.8909999999996</v>
      </c>
      <c r="C43" s="129"/>
      <c r="D43" s="129" t="s">
        <v>72</v>
      </c>
      <c r="E43" s="129">
        <v>4704.6189999999997</v>
      </c>
      <c r="F43" s="129"/>
      <c r="G43" s="129" t="s">
        <v>72</v>
      </c>
      <c r="H43" s="129">
        <v>4647.7700000000004</v>
      </c>
      <c r="I43" s="129"/>
      <c r="J43" s="129">
        <v>0.88620800943248035</v>
      </c>
      <c r="K43" s="129"/>
      <c r="L43" s="129">
        <v>1.012231457236481</v>
      </c>
      <c r="M43" s="29"/>
      <c r="O43" s="129">
        <v>1.1686348811701277</v>
      </c>
      <c r="P43" s="75"/>
      <c r="Q43" s="129">
        <v>3.1348464661909436</v>
      </c>
      <c r="R43" s="75"/>
    </row>
    <row r="44" spans="1:19" x14ac:dyDescent="0.35">
      <c r="A44" s="129" t="s">
        <v>73</v>
      </c>
      <c r="B44" s="129">
        <v>3659.8409999999999</v>
      </c>
      <c r="C44" s="129"/>
      <c r="D44" s="129" t="s">
        <v>73</v>
      </c>
      <c r="E44" s="129">
        <v>286.21300000000002</v>
      </c>
      <c r="F44" s="129"/>
      <c r="G44" s="129" t="s">
        <v>73</v>
      </c>
      <c r="H44" s="129">
        <v>3664.1840000000002</v>
      </c>
      <c r="I44" s="129"/>
      <c r="J44" s="129">
        <v>0.99881474292775685</v>
      </c>
      <c r="K44" s="129"/>
      <c r="L44" s="129">
        <v>7.8110979142968801E-2</v>
      </c>
      <c r="M44" s="29"/>
      <c r="O44" s="129">
        <v>1.3171284122785654</v>
      </c>
      <c r="P44" s="75"/>
      <c r="Q44" s="129">
        <v>0.24190705118527436</v>
      </c>
      <c r="R44" s="75"/>
    </row>
    <row r="45" spans="1:19" x14ac:dyDescent="0.35">
      <c r="A45" s="127" t="s">
        <v>74</v>
      </c>
      <c r="B45" s="127">
        <v>4619.1840000000002</v>
      </c>
      <c r="C45" s="127"/>
      <c r="D45" s="127" t="s">
        <v>74</v>
      </c>
      <c r="E45" s="127">
        <v>1992.8910000000001</v>
      </c>
      <c r="F45" s="127"/>
      <c r="G45" s="127" t="s">
        <v>74</v>
      </c>
      <c r="H45" s="127">
        <v>3231.77</v>
      </c>
      <c r="I45" s="127"/>
      <c r="J45" s="127">
        <v>1.4293046844298944</v>
      </c>
      <c r="K45" s="127"/>
      <c r="L45" s="127">
        <v>0.61665619768733548</v>
      </c>
      <c r="O45" s="77">
        <v>1.8848117961767286</v>
      </c>
      <c r="P45" s="75"/>
      <c r="Q45" s="76">
        <v>1.9097633138694927</v>
      </c>
      <c r="R45" s="75"/>
    </row>
    <row r="46" spans="1:19" x14ac:dyDescent="0.35">
      <c r="A46" s="127" t="s">
        <v>75</v>
      </c>
      <c r="B46" s="127">
        <v>6840.3760000000002</v>
      </c>
      <c r="C46" s="127"/>
      <c r="D46" s="127" t="s">
        <v>75</v>
      </c>
      <c r="E46" s="127">
        <v>3646.8910000000001</v>
      </c>
      <c r="F46" s="127"/>
      <c r="G46" s="127" t="s">
        <v>75</v>
      </c>
      <c r="H46" s="127">
        <v>3046.9409999999998</v>
      </c>
      <c r="I46" s="127"/>
      <c r="J46" s="127">
        <v>2.2449978519439662</v>
      </c>
      <c r="K46" s="127"/>
      <c r="L46" s="127">
        <v>1.1969024014577245</v>
      </c>
      <c r="O46" s="77">
        <v>2.9604593616952837</v>
      </c>
      <c r="P46" s="74"/>
      <c r="Q46" s="76">
        <v>3.7067661123957958</v>
      </c>
      <c r="R46" s="74"/>
    </row>
    <row r="47" spans="1:19" x14ac:dyDescent="0.35">
      <c r="A47" s="127" t="s">
        <v>76</v>
      </c>
      <c r="B47" s="127">
        <v>8367.1839999999993</v>
      </c>
      <c r="C47" s="127"/>
      <c r="D47" s="127" t="s">
        <v>76</v>
      </c>
      <c r="E47" s="127">
        <v>5143.2550000000001</v>
      </c>
      <c r="F47" s="127"/>
      <c r="G47" s="127" t="s">
        <v>76</v>
      </c>
      <c r="H47" s="127">
        <v>3158.6480000000001</v>
      </c>
      <c r="I47" s="127"/>
      <c r="J47" s="127">
        <v>2.64897639749665</v>
      </c>
      <c r="K47" s="127"/>
      <c r="L47" s="127">
        <v>1.6283090106906499</v>
      </c>
      <c r="O47" s="77">
        <v>3.4931823957373398</v>
      </c>
      <c r="Q47" s="76">
        <v>5.0428177385104966</v>
      </c>
      <c r="R47" s="74"/>
    </row>
    <row r="48" spans="1:19" x14ac:dyDescent="0.35">
      <c r="R48" s="74"/>
    </row>
  </sheetData>
  <mergeCells count="2">
    <mergeCell ref="O24:R24"/>
    <mergeCell ref="O38:R3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85"/>
  <sheetViews>
    <sheetView workbookViewId="0">
      <selection activeCell="M13" sqref="M13"/>
    </sheetView>
  </sheetViews>
  <sheetFormatPr defaultRowHeight="14.5" x14ac:dyDescent="0.35"/>
  <cols>
    <col min="2" max="2" width="16.08984375" customWidth="1"/>
    <col min="3" max="3" width="7.54296875" style="41" customWidth="1"/>
    <col min="4" max="4" width="12.1796875" style="41" customWidth="1"/>
    <col min="5" max="5" width="13.1796875" style="41" customWidth="1"/>
    <col min="6" max="6" width="8.90625" style="41"/>
    <col min="7" max="7" width="12" style="41" customWidth="1"/>
    <col min="8" max="8" width="8.90625" style="41"/>
    <col min="9" max="9" width="12.08984375" style="41" customWidth="1"/>
    <col min="10" max="10" width="11.54296875" style="41" customWidth="1"/>
    <col min="11" max="11" width="11.453125" style="41" customWidth="1"/>
    <col min="12" max="12" width="12" style="41" customWidth="1"/>
    <col min="13" max="15" width="8.90625" style="41"/>
    <col min="16" max="17" width="14" style="41" customWidth="1"/>
    <col min="18" max="20" width="8.90625" style="41"/>
    <col min="21" max="21" width="10.08984375" style="41" customWidth="1"/>
    <col min="22" max="22" width="8.90625" style="41"/>
  </cols>
  <sheetData>
    <row r="2" spans="2:23" ht="18" x14ac:dyDescent="0.35">
      <c r="B2" s="27" t="s">
        <v>141</v>
      </c>
    </row>
    <row r="4" spans="2:23" ht="16.5" x14ac:dyDescent="0.35">
      <c r="C4" s="42" t="s">
        <v>143</v>
      </c>
      <c r="D4" s="49" t="s">
        <v>115</v>
      </c>
      <c r="E4" s="49" t="s">
        <v>114</v>
      </c>
      <c r="F4" s="42"/>
      <c r="J4" s="49" t="s">
        <v>115</v>
      </c>
      <c r="K4" s="49" t="s">
        <v>114</v>
      </c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62"/>
    </row>
    <row r="5" spans="2:23" ht="15.5" x14ac:dyDescent="0.35">
      <c r="C5" s="42">
        <v>1</v>
      </c>
      <c r="D5" s="42">
        <v>1.4286559999999999</v>
      </c>
      <c r="E5" s="42">
        <v>1.370458</v>
      </c>
      <c r="F5" s="47"/>
      <c r="I5" s="70" t="s">
        <v>97</v>
      </c>
      <c r="J5" s="66">
        <v>1</v>
      </c>
      <c r="K5" s="66">
        <v>1.399</v>
      </c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53"/>
    </row>
    <row r="6" spans="2:23" ht="15.5" x14ac:dyDescent="0.35">
      <c r="B6" s="63"/>
      <c r="C6" s="42">
        <v>2</v>
      </c>
      <c r="D6" s="42">
        <v>1.017239</v>
      </c>
      <c r="E6" s="42">
        <v>2.386107</v>
      </c>
      <c r="F6" s="47"/>
      <c r="I6" s="70" t="s">
        <v>94</v>
      </c>
      <c r="J6" s="66">
        <v>0.26629999999999998</v>
      </c>
      <c r="K6" s="66">
        <v>0.45950000000000002</v>
      </c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53"/>
    </row>
    <row r="7" spans="2:23" ht="15.5" x14ac:dyDescent="0.35">
      <c r="B7" s="63"/>
      <c r="C7" s="42">
        <v>3</v>
      </c>
      <c r="D7" s="42">
        <v>0.93389049999999996</v>
      </c>
      <c r="E7" s="42">
        <v>1.5851930000000001</v>
      </c>
      <c r="F7" s="47"/>
      <c r="I7" s="70" t="s">
        <v>92</v>
      </c>
      <c r="J7" s="66">
        <v>8.4209999999999993E-2</v>
      </c>
      <c r="K7" s="66">
        <v>0.16250000000000001</v>
      </c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53"/>
    </row>
    <row r="8" spans="2:23" ht="15.5" x14ac:dyDescent="0.35">
      <c r="B8" s="63"/>
      <c r="C8" s="42">
        <v>4</v>
      </c>
      <c r="D8" s="42">
        <v>0.49243049999999999</v>
      </c>
      <c r="E8" s="42">
        <v>1.123494</v>
      </c>
      <c r="F8" s="47"/>
      <c r="I8" s="71"/>
      <c r="J8" s="45"/>
      <c r="K8" s="45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53"/>
    </row>
    <row r="9" spans="2:23" ht="15.5" x14ac:dyDescent="0.35">
      <c r="B9" s="63"/>
      <c r="C9" s="42">
        <v>5</v>
      </c>
      <c r="D9" s="42">
        <v>1.274259</v>
      </c>
      <c r="E9" s="42">
        <v>0.96459280000000003</v>
      </c>
      <c r="F9" s="47"/>
      <c r="I9" s="71" t="s">
        <v>148</v>
      </c>
      <c r="J9" s="45"/>
      <c r="K9" s="45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53"/>
    </row>
    <row r="10" spans="2:23" ht="15.5" x14ac:dyDescent="0.35">
      <c r="B10" s="63"/>
      <c r="C10" s="42">
        <v>6</v>
      </c>
      <c r="D10" s="42">
        <v>1.002076</v>
      </c>
      <c r="E10" s="42">
        <v>0.95203979999999999</v>
      </c>
      <c r="F10" s="47"/>
      <c r="I10" s="71" t="s">
        <v>91</v>
      </c>
      <c r="J10" s="45">
        <v>3.44E-2</v>
      </c>
      <c r="K10" s="45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53"/>
    </row>
    <row r="11" spans="2:23" x14ac:dyDescent="0.35">
      <c r="B11" s="63"/>
      <c r="C11" s="42">
        <v>7</v>
      </c>
      <c r="D11" s="42">
        <v>0.85144900000000001</v>
      </c>
      <c r="E11" s="42">
        <v>1.3620319999999999</v>
      </c>
      <c r="F11" s="47"/>
      <c r="I11" s="71" t="s">
        <v>90</v>
      </c>
      <c r="J11" s="44" t="s">
        <v>12</v>
      </c>
      <c r="K11" s="44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53"/>
    </row>
    <row r="12" spans="2:23" x14ac:dyDescent="0.35">
      <c r="B12" s="63"/>
      <c r="C12" s="42">
        <v>8</v>
      </c>
      <c r="D12" s="42">
        <v>0.74868310000000005</v>
      </c>
      <c r="E12" s="42">
        <v>1.4463600000000001</v>
      </c>
      <c r="F12" s="47"/>
      <c r="I12" s="72" t="s">
        <v>89</v>
      </c>
      <c r="J12" s="41" t="s">
        <v>14</v>
      </c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53"/>
    </row>
    <row r="13" spans="2:23" x14ac:dyDescent="0.35">
      <c r="B13" s="63"/>
      <c r="C13" s="42">
        <v>9</v>
      </c>
      <c r="D13" s="42">
        <v>1.1217569999999999</v>
      </c>
      <c r="F13" s="47"/>
      <c r="I13" s="72" t="s">
        <v>88</v>
      </c>
      <c r="J13" s="41" t="s">
        <v>87</v>
      </c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53"/>
    </row>
    <row r="14" spans="2:23" x14ac:dyDescent="0.35">
      <c r="B14" s="63"/>
      <c r="C14" s="42">
        <v>10</v>
      </c>
      <c r="D14" s="42">
        <v>1.1295599999999999</v>
      </c>
      <c r="E14" s="42"/>
      <c r="F14" s="47"/>
      <c r="G14" s="47"/>
      <c r="I14" s="72" t="s">
        <v>86</v>
      </c>
      <c r="J14" s="41" t="s">
        <v>85</v>
      </c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53"/>
    </row>
    <row r="15" spans="2:23" x14ac:dyDescent="0.35">
      <c r="B15" s="63"/>
      <c r="C15" s="55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53"/>
    </row>
    <row r="16" spans="2:23" x14ac:dyDescent="0.35">
      <c r="B16" s="63"/>
      <c r="C16" s="55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53"/>
    </row>
    <row r="17" spans="2:23" x14ac:dyDescent="0.35"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53"/>
    </row>
    <row r="18" spans="2:23" ht="17" x14ac:dyDescent="0.35">
      <c r="B18" s="64" t="s">
        <v>142</v>
      </c>
      <c r="C18" s="65" t="s">
        <v>144</v>
      </c>
      <c r="D18" s="47"/>
      <c r="E18" s="63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53"/>
    </row>
    <row r="19" spans="2:23" x14ac:dyDescent="0.35">
      <c r="C19" s="47"/>
      <c r="D19" s="143" t="s">
        <v>147</v>
      </c>
      <c r="E19" s="143"/>
      <c r="F19" s="143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143" t="s">
        <v>140</v>
      </c>
      <c r="S19" s="143"/>
      <c r="T19" s="143"/>
      <c r="U19" s="47"/>
      <c r="V19" s="47"/>
      <c r="W19" s="53"/>
    </row>
    <row r="20" spans="2:23" x14ac:dyDescent="0.35">
      <c r="C20" s="47" t="s">
        <v>118</v>
      </c>
      <c r="D20" s="55" t="s">
        <v>139</v>
      </c>
      <c r="E20" s="55" t="s">
        <v>139</v>
      </c>
      <c r="F20" s="55" t="s">
        <v>139</v>
      </c>
      <c r="G20" s="55" t="s">
        <v>138</v>
      </c>
      <c r="H20" s="55" t="s">
        <v>77</v>
      </c>
      <c r="I20" s="55" t="s">
        <v>137</v>
      </c>
      <c r="J20" s="55" t="s">
        <v>136</v>
      </c>
      <c r="K20" s="55" t="s">
        <v>119</v>
      </c>
      <c r="L20" s="55" t="s">
        <v>135</v>
      </c>
      <c r="M20" s="55" t="s">
        <v>134</v>
      </c>
      <c r="N20" s="55" t="s">
        <v>133</v>
      </c>
      <c r="O20" s="55" t="s">
        <v>132</v>
      </c>
      <c r="P20" s="55" t="s">
        <v>131</v>
      </c>
      <c r="Q20" s="55" t="s">
        <v>130</v>
      </c>
      <c r="R20" s="55" t="s">
        <v>129</v>
      </c>
      <c r="S20" s="55" t="s">
        <v>129</v>
      </c>
      <c r="T20" s="55" t="s">
        <v>129</v>
      </c>
      <c r="U20" s="55" t="s">
        <v>128</v>
      </c>
      <c r="V20" s="55" t="s">
        <v>77</v>
      </c>
      <c r="W20" s="53"/>
    </row>
    <row r="21" spans="2:23" x14ac:dyDescent="0.35">
      <c r="B21" s="60">
        <v>42885</v>
      </c>
      <c r="C21" s="47" t="s">
        <v>113</v>
      </c>
      <c r="D21" s="47">
        <v>28.28</v>
      </c>
      <c r="E21" s="56">
        <v>28.18</v>
      </c>
      <c r="F21" s="56">
        <v>28.28</v>
      </c>
      <c r="G21" s="54">
        <v>28.24666666666667</v>
      </c>
      <c r="H21" s="47">
        <v>3.3333333333333812E-2</v>
      </c>
      <c r="I21" s="59">
        <v>3.3033333333333381</v>
      </c>
      <c r="J21" s="59">
        <v>3.3333333333333812E-2</v>
      </c>
      <c r="K21" s="59">
        <f>2^-I21</f>
        <v>0.10129723265124255</v>
      </c>
      <c r="L21" s="59">
        <f>K21*J21*LN(2)</f>
        <v>2.3404630403578205E-3</v>
      </c>
      <c r="M21" s="47"/>
      <c r="N21" s="47"/>
      <c r="O21" s="47"/>
      <c r="P21" s="47"/>
      <c r="Q21" s="47"/>
      <c r="R21" s="47">
        <v>24.87</v>
      </c>
      <c r="S21" s="47">
        <v>24.98</v>
      </c>
      <c r="T21" s="47">
        <v>24.98</v>
      </c>
      <c r="U21" s="56">
        <v>24.943333333333332</v>
      </c>
      <c r="V21" s="47">
        <v>3.6670000000000001E-2</v>
      </c>
      <c r="W21" s="53"/>
    </row>
    <row r="22" spans="2:23" x14ac:dyDescent="0.35">
      <c r="B22" s="53"/>
      <c r="C22" s="47" t="s">
        <v>64</v>
      </c>
      <c r="D22" s="47">
        <v>30.72</v>
      </c>
      <c r="E22" s="56">
        <v>30.68</v>
      </c>
      <c r="F22" s="56">
        <v>30.56</v>
      </c>
      <c r="G22" s="54">
        <v>30.653333333333332</v>
      </c>
      <c r="H22" s="47">
        <v>4.8074017006186652E-2</v>
      </c>
      <c r="I22" s="59">
        <v>3.3633333333333297</v>
      </c>
      <c r="J22" s="59">
        <v>4.8074017006186652E-2</v>
      </c>
      <c r="K22" s="59">
        <v>9.7170800669281174E-2</v>
      </c>
      <c r="L22" s="59">
        <v>3.2379613095511626E-3</v>
      </c>
      <c r="M22" s="54">
        <v>5.9999999999991616E-2</v>
      </c>
      <c r="N22" s="59">
        <v>5.8499762582614523E-2</v>
      </c>
      <c r="O22" s="59">
        <v>-5.9999999999991616E-2</v>
      </c>
      <c r="P22" s="58">
        <v>0.95926411932526989</v>
      </c>
      <c r="Q22" s="57">
        <v>3.8897148492290479E-2</v>
      </c>
      <c r="R22" s="47">
        <v>27.21</v>
      </c>
      <c r="S22" s="47">
        <v>27.3</v>
      </c>
      <c r="T22" s="47">
        <v>27.36</v>
      </c>
      <c r="U22" s="47">
        <v>27.290000000000003</v>
      </c>
      <c r="V22" s="47">
        <v>4.3589999999999997E-2</v>
      </c>
      <c r="W22" s="53"/>
    </row>
    <row r="23" spans="2:23" x14ac:dyDescent="0.35">
      <c r="C23" s="52" t="s">
        <v>111</v>
      </c>
      <c r="D23" s="47">
        <v>28.96</v>
      </c>
      <c r="E23" s="47">
        <v>29.04</v>
      </c>
      <c r="F23" s="47">
        <v>29.06</v>
      </c>
      <c r="G23" s="54">
        <f>AVERAGE(D23:F23)</f>
        <v>29.02</v>
      </c>
      <c r="H23" s="47">
        <v>3.0550504633038284E-2</v>
      </c>
      <c r="I23" s="59">
        <v>3.7933333333333366</v>
      </c>
      <c r="J23" s="59">
        <v>3.0550504633038284E-2</v>
      </c>
      <c r="K23" s="59">
        <v>7.2126171985222101E-2</v>
      </c>
      <c r="L23" s="59">
        <f>K23*J23*LN(2)</f>
        <v>1.527343540350767E-3</v>
      </c>
      <c r="M23" s="47"/>
      <c r="N23" s="59"/>
      <c r="O23" s="59"/>
      <c r="P23" s="54"/>
      <c r="Q23" s="57"/>
      <c r="R23" s="47">
        <v>25.18</v>
      </c>
      <c r="S23" s="47">
        <v>25.23</v>
      </c>
      <c r="T23" s="47">
        <v>25.27</v>
      </c>
      <c r="U23" s="56">
        <v>25.226666666666663</v>
      </c>
      <c r="V23" s="47">
        <v>2.6030000000000001E-2</v>
      </c>
      <c r="W23" s="53"/>
    </row>
    <row r="24" spans="2:23" x14ac:dyDescent="0.35">
      <c r="C24" s="47" t="s">
        <v>127</v>
      </c>
      <c r="D24" s="47">
        <v>30.63</v>
      </c>
      <c r="E24" s="47">
        <v>30.56</v>
      </c>
      <c r="F24" s="47">
        <v>30.47</v>
      </c>
      <c r="G24" s="54">
        <v>30.553333333333331</v>
      </c>
      <c r="H24" s="47">
        <v>2.5633333333333326</v>
      </c>
      <c r="I24" s="59">
        <v>2.6050000000000004</v>
      </c>
      <c r="J24" s="59">
        <v>4.6308146631499382E-2</v>
      </c>
      <c r="K24" s="59">
        <v>0.169184190517156</v>
      </c>
      <c r="L24" s="59">
        <f>K24*J24*LN(2)</f>
        <v>5.4305352691670994E-3</v>
      </c>
      <c r="M24" s="54">
        <v>-1.230000000000004</v>
      </c>
      <c r="N24" s="59">
        <v>5.5477723256977127E-2</v>
      </c>
      <c r="O24" s="59">
        <v>1.230000000000004</v>
      </c>
      <c r="P24" s="58">
        <v>2.3456698984637638</v>
      </c>
      <c r="Q24" s="57">
        <v>9.0200923820330722E-2</v>
      </c>
      <c r="R24" s="47">
        <v>27.99</v>
      </c>
      <c r="S24" s="47">
        <v>28.01</v>
      </c>
      <c r="T24" s="47">
        <v>27.97</v>
      </c>
      <c r="U24" s="56">
        <v>27.99</v>
      </c>
      <c r="V24" s="47">
        <v>1.155E-2</v>
      </c>
      <c r="W24" s="53"/>
    </row>
    <row r="25" spans="2:23" x14ac:dyDescent="0.35">
      <c r="B25" s="60"/>
      <c r="C25" s="47" t="s">
        <v>109</v>
      </c>
      <c r="D25" s="47">
        <v>28.52</v>
      </c>
      <c r="E25" s="47">
        <v>28.46</v>
      </c>
      <c r="F25" s="47">
        <v>28.46</v>
      </c>
      <c r="G25" s="54">
        <v>28.48</v>
      </c>
      <c r="H25" s="59">
        <v>1.9999999999999574E-2</v>
      </c>
      <c r="I25" s="59">
        <v>3.9166666666666679</v>
      </c>
      <c r="J25" s="59">
        <v>1.9999999999999574E-2</v>
      </c>
      <c r="K25" s="59">
        <v>6.6216443397455915E-2</v>
      </c>
      <c r="L25" s="59">
        <v>9.1795482095305587E-4</v>
      </c>
      <c r="M25" s="47"/>
      <c r="N25" s="59"/>
      <c r="O25" s="59"/>
      <c r="P25" s="58"/>
      <c r="Q25" s="57"/>
      <c r="R25" s="47">
        <v>24.57</v>
      </c>
      <c r="S25" s="47">
        <v>24.54</v>
      </c>
      <c r="T25" s="47">
        <v>24.58</v>
      </c>
      <c r="U25" s="56">
        <v>24.563333333333333</v>
      </c>
      <c r="V25" s="47">
        <v>1.2019999999999999E-2</v>
      </c>
      <c r="W25" s="53"/>
    </row>
    <row r="26" spans="2:23" x14ac:dyDescent="0.35">
      <c r="B26" s="60"/>
      <c r="C26" s="47" t="s">
        <v>126</v>
      </c>
      <c r="D26" s="47">
        <v>29.15</v>
      </c>
      <c r="E26" s="56">
        <v>29.04</v>
      </c>
      <c r="F26" s="56">
        <v>29.04</v>
      </c>
      <c r="G26" s="54">
        <v>29.076666666666664</v>
      </c>
      <c r="H26" s="47">
        <v>3.666666666666648E-2</v>
      </c>
      <c r="I26" s="59">
        <v>3.1533333333333324</v>
      </c>
      <c r="J26" s="59">
        <v>3.666666666666648E-2</v>
      </c>
      <c r="K26" s="59">
        <v>0.11239631695477331</v>
      </c>
      <c r="L26" s="59">
        <v>2.8565969740924988E-3</v>
      </c>
      <c r="M26" s="54">
        <v>-0.76333333333333542</v>
      </c>
      <c r="N26" s="59">
        <v>4.1766546953805189E-2</v>
      </c>
      <c r="O26" s="59">
        <v>0.76333333333333542</v>
      </c>
      <c r="P26" s="58">
        <v>1.6974079426182482</v>
      </c>
      <c r="Q26" s="57">
        <v>7.3286324005891093E-2</v>
      </c>
      <c r="R26" s="47">
        <v>25.89</v>
      </c>
      <c r="S26" s="47">
        <v>25.91</v>
      </c>
      <c r="T26" s="47">
        <v>25.97</v>
      </c>
      <c r="U26" s="56">
        <v>25.923333333333332</v>
      </c>
      <c r="V26" s="47">
        <v>2.4039999999999999E-2</v>
      </c>
      <c r="W26" s="53"/>
    </row>
    <row r="27" spans="2:23" x14ac:dyDescent="0.35">
      <c r="B27" s="60"/>
      <c r="C27" s="47" t="s">
        <v>107</v>
      </c>
      <c r="D27" s="47">
        <v>29.19</v>
      </c>
      <c r="E27" s="47">
        <v>29.1</v>
      </c>
      <c r="F27" s="47">
        <v>29.28</v>
      </c>
      <c r="G27" s="54">
        <v>29.19</v>
      </c>
      <c r="H27" s="59">
        <v>5.1961524227066243E-2</v>
      </c>
      <c r="I27" s="59">
        <v>4.84</v>
      </c>
      <c r="J27" s="59">
        <v>5.1961524227066243E-2</v>
      </c>
      <c r="K27" s="59">
        <v>3.4915223064756883E-2</v>
      </c>
      <c r="L27" s="59">
        <v>1.2575410310240471E-3</v>
      </c>
      <c r="M27" s="47"/>
      <c r="N27" s="59"/>
      <c r="O27" s="59"/>
      <c r="P27" s="58"/>
      <c r="Q27" s="57"/>
      <c r="R27" s="47">
        <v>24.35</v>
      </c>
      <c r="S27" s="47">
        <v>24.74</v>
      </c>
      <c r="T27" s="47" t="s">
        <v>123</v>
      </c>
      <c r="U27" s="47">
        <v>24.55</v>
      </c>
      <c r="V27" s="59">
        <v>0.19500000000000001</v>
      </c>
      <c r="W27" s="53"/>
    </row>
    <row r="28" spans="2:23" x14ac:dyDescent="0.35">
      <c r="B28" s="60"/>
      <c r="C28" s="47" t="s">
        <v>125</v>
      </c>
      <c r="D28" s="47">
        <v>28.74</v>
      </c>
      <c r="E28" s="56">
        <v>28.64</v>
      </c>
      <c r="F28" s="47">
        <v>28.74</v>
      </c>
      <c r="G28" s="54">
        <v>28.706666666666663</v>
      </c>
      <c r="H28" s="47">
        <v>3.3333333333332618E-2</v>
      </c>
      <c r="I28" s="59">
        <v>3.6500000000000021</v>
      </c>
      <c r="J28" s="59">
        <v>3.3333333333332618E-2</v>
      </c>
      <c r="K28" s="59">
        <v>7.9660039207453792E-2</v>
      </c>
      <c r="L28" s="59">
        <v>1.8405377193313371E-3</v>
      </c>
      <c r="M28" s="54">
        <v>-1.1899999999999977</v>
      </c>
      <c r="N28" s="59">
        <v>6.1734197258173328E-2</v>
      </c>
      <c r="O28" s="59">
        <v>1.1899999999999977</v>
      </c>
      <c r="P28" s="58">
        <v>2.2815274317368437</v>
      </c>
      <c r="Q28" s="57">
        <v>9.7628577439337186E-2</v>
      </c>
      <c r="R28" s="47">
        <v>25.05</v>
      </c>
      <c r="S28" s="47">
        <v>25.08</v>
      </c>
      <c r="T28" s="47">
        <v>25.04</v>
      </c>
      <c r="U28" s="56">
        <v>25.056666666666661</v>
      </c>
      <c r="V28" s="47">
        <v>1.2019999999999999E-2</v>
      </c>
      <c r="W28" s="53"/>
    </row>
    <row r="29" spans="2:23" x14ac:dyDescent="0.35">
      <c r="B29" s="60"/>
      <c r="C29" s="47" t="s">
        <v>105</v>
      </c>
      <c r="D29" s="56">
        <v>28.7</v>
      </c>
      <c r="E29" s="56">
        <v>28.72</v>
      </c>
      <c r="F29" s="56">
        <v>28.72</v>
      </c>
      <c r="G29" s="54">
        <v>28.713333333333335</v>
      </c>
      <c r="H29" s="47">
        <v>6.6666666666665248E-3</v>
      </c>
      <c r="I29" s="59">
        <v>3.4683333333333373</v>
      </c>
      <c r="J29" s="59">
        <v>6.6666666666665248E-3</v>
      </c>
      <c r="K29" s="59">
        <v>9.0349890739975486E-2</v>
      </c>
      <c r="L29" s="59">
        <v>6.2770635576508927E-4</v>
      </c>
      <c r="M29" s="47"/>
      <c r="N29" s="61"/>
      <c r="O29" s="59"/>
      <c r="P29" s="58"/>
      <c r="Q29" s="57"/>
      <c r="R29" s="47">
        <v>25.16</v>
      </c>
      <c r="S29" s="47">
        <v>25.23</v>
      </c>
      <c r="T29" s="47">
        <v>25.33</v>
      </c>
      <c r="U29" s="56">
        <v>25.24</v>
      </c>
      <c r="V29" s="47">
        <v>4.9329999999999999E-2</v>
      </c>
      <c r="W29" s="53"/>
    </row>
    <row r="30" spans="2:23" x14ac:dyDescent="0.35">
      <c r="B30" s="60"/>
      <c r="C30" s="47" t="s">
        <v>124</v>
      </c>
      <c r="D30" s="47">
        <v>29.13</v>
      </c>
      <c r="E30" s="56">
        <v>29.11</v>
      </c>
      <c r="F30" s="56">
        <v>29.12</v>
      </c>
      <c r="G30" s="54">
        <v>29.116666666666671</v>
      </c>
      <c r="H30" s="47">
        <v>8.8191710368813337E-3</v>
      </c>
      <c r="I30" s="59">
        <v>3.870000000000001</v>
      </c>
      <c r="J30" s="59">
        <v>8.8191710368813337E-3</v>
      </c>
      <c r="K30" s="59">
        <v>6.8393356328796187E-2</v>
      </c>
      <c r="L30" s="59">
        <v>4.180874614210634E-4</v>
      </c>
      <c r="M30" s="54">
        <v>0.40166666666666373</v>
      </c>
      <c r="N30" s="59">
        <v>1.1055415967850741E-2</v>
      </c>
      <c r="O30" s="59">
        <v>-0.40166666666666373</v>
      </c>
      <c r="P30" s="58">
        <v>0.7569832765557003</v>
      </c>
      <c r="Q30" s="57">
        <v>5.8007858666188914E-3</v>
      </c>
      <c r="R30" s="47">
        <v>25.13</v>
      </c>
      <c r="S30" s="47">
        <v>25.18</v>
      </c>
      <c r="T30" s="47">
        <v>25.43</v>
      </c>
      <c r="U30" s="56">
        <v>25.24666666666667</v>
      </c>
      <c r="V30" s="47">
        <v>9.2799999999999994E-2</v>
      </c>
      <c r="W30" s="53"/>
    </row>
    <row r="31" spans="2:23" x14ac:dyDescent="0.35">
      <c r="B31" s="60"/>
      <c r="C31" s="47" t="s">
        <v>103</v>
      </c>
      <c r="D31" s="47">
        <v>31.86</v>
      </c>
      <c r="E31" s="47">
        <v>31.81</v>
      </c>
      <c r="F31" s="47">
        <v>31.81</v>
      </c>
      <c r="G31" s="54">
        <f>AVERAGE(D31:F31)</f>
        <v>31.826666666666668</v>
      </c>
      <c r="H31" s="47">
        <v>1.5275252316519531E-2</v>
      </c>
      <c r="I31" s="59">
        <v>3.8149999999999977</v>
      </c>
      <c r="J31" s="59">
        <v>1.5275252316519531E-2</v>
      </c>
      <c r="K31" s="59">
        <v>7.1051060827251003E-2</v>
      </c>
      <c r="L31" s="59">
        <f>K31*J31*LN(2)</f>
        <v>7.5228849530381624E-4</v>
      </c>
      <c r="M31" s="47"/>
      <c r="N31" s="59"/>
      <c r="O31" s="59"/>
      <c r="P31" s="58"/>
      <c r="Q31" s="57"/>
      <c r="R31" s="47">
        <v>28.06</v>
      </c>
      <c r="S31" s="47">
        <v>27.95</v>
      </c>
      <c r="T31" s="47">
        <v>27.97</v>
      </c>
      <c r="U31" s="47">
        <v>27.99</v>
      </c>
      <c r="V31" s="47">
        <v>3.3829999999999999E-2</v>
      </c>
      <c r="W31" s="53"/>
    </row>
    <row r="32" spans="2:23" x14ac:dyDescent="0.35">
      <c r="B32" s="53"/>
      <c r="C32" s="47" t="s">
        <v>102</v>
      </c>
      <c r="D32" s="47">
        <v>30.97</v>
      </c>
      <c r="E32" s="47">
        <v>30.86</v>
      </c>
      <c r="F32" s="47">
        <v>30.900000000000002</v>
      </c>
      <c r="G32" s="59">
        <v>3.5118845842842056E-2</v>
      </c>
      <c r="H32" s="59">
        <v>4.0500000000000007</v>
      </c>
      <c r="I32" s="59">
        <v>3.5118845842842056E-2</v>
      </c>
      <c r="J32" s="59">
        <v>3.5118845842842056E-2</v>
      </c>
      <c r="K32" s="59">
        <v>6.0371020557802829E-2</v>
      </c>
      <c r="L32" s="59">
        <v>1.4695833175097908E-3</v>
      </c>
      <c r="M32" s="47"/>
      <c r="N32" s="59"/>
      <c r="O32" s="59"/>
      <c r="P32" s="54"/>
      <c r="Q32" s="57"/>
      <c r="R32" s="47">
        <v>26.85</v>
      </c>
      <c r="S32" s="47">
        <v>26.92</v>
      </c>
      <c r="T32" s="47" t="s">
        <v>123</v>
      </c>
      <c r="U32" s="47">
        <v>26.89</v>
      </c>
      <c r="V32" s="47">
        <v>3.5000000000000003E-2</v>
      </c>
      <c r="W32" s="53"/>
    </row>
    <row r="33" spans="2:23" x14ac:dyDescent="0.35">
      <c r="B33" s="60">
        <v>42935</v>
      </c>
      <c r="C33" s="47" t="s">
        <v>101</v>
      </c>
      <c r="D33" s="47">
        <v>28.74</v>
      </c>
      <c r="E33" s="47">
        <v>28.72</v>
      </c>
      <c r="F33" s="47" t="s">
        <v>123</v>
      </c>
      <c r="G33" s="54">
        <v>28.729999999999997</v>
      </c>
      <c r="H33" s="59">
        <v>9.9999999999997868E-3</v>
      </c>
      <c r="I33" s="59">
        <v>4.1699999999999982</v>
      </c>
      <c r="J33" s="59">
        <v>9.9999999999997868E-3</v>
      </c>
      <c r="K33" s="59">
        <v>5.5552667572910712E-2</v>
      </c>
      <c r="L33" s="59">
        <v>3.8506174900746138E-4</v>
      </c>
      <c r="M33" s="47"/>
      <c r="N33" s="59"/>
      <c r="O33" s="59"/>
      <c r="P33" s="58"/>
      <c r="Q33" s="57"/>
      <c r="R33" s="47">
        <v>24.62</v>
      </c>
      <c r="S33" s="47">
        <v>24.52</v>
      </c>
      <c r="T33" s="47">
        <v>24.54</v>
      </c>
      <c r="U33" s="47">
        <v>24.560000000000002</v>
      </c>
      <c r="V33" s="47">
        <v>3.0550000000000001E-2</v>
      </c>
      <c r="W33" s="53"/>
    </row>
    <row r="34" spans="2:23" x14ac:dyDescent="0.35">
      <c r="B34" s="53"/>
      <c r="C34" s="47" t="s">
        <v>122</v>
      </c>
      <c r="D34" s="56">
        <v>28.9</v>
      </c>
      <c r="E34" s="47">
        <v>28.78</v>
      </c>
      <c r="F34" s="47">
        <v>28.73</v>
      </c>
      <c r="G34" s="54">
        <f>AVERAGE(D34:F34)</f>
        <v>28.803333333333331</v>
      </c>
      <c r="H34" s="47">
        <v>5.0442486501404545E-2</v>
      </c>
      <c r="I34" s="59">
        <v>3.8233333333333306</v>
      </c>
      <c r="J34" s="59">
        <v>5.0442486501404545E-2</v>
      </c>
      <c r="K34" s="59">
        <f>2^-I34</f>
        <v>7.0641836829572383E-2</v>
      </c>
      <c r="L34" s="59">
        <v>2.4699259370257859E-3</v>
      </c>
      <c r="M34" s="54">
        <v>-0.34666666666666757</v>
      </c>
      <c r="N34" s="59">
        <v>5.1424162068471037E-2</v>
      </c>
      <c r="O34" s="59">
        <v>0.34666666666666757</v>
      </c>
      <c r="P34" s="58">
        <v>1.2716191663858036</v>
      </c>
      <c r="Q34" s="57">
        <v>4.5326245844239013E-2</v>
      </c>
      <c r="R34" s="47">
        <v>25.06</v>
      </c>
      <c r="S34" s="47">
        <v>24.97</v>
      </c>
      <c r="T34" s="47">
        <v>24.93</v>
      </c>
      <c r="U34" s="56">
        <v>24.986666666666668</v>
      </c>
      <c r="V34" s="47">
        <v>3.8440000000000002E-2</v>
      </c>
      <c r="W34" s="53"/>
    </row>
    <row r="35" spans="2:23" x14ac:dyDescent="0.35">
      <c r="B35" s="53"/>
      <c r="C35" s="47" t="s">
        <v>99</v>
      </c>
      <c r="D35" s="47">
        <v>28.86</v>
      </c>
      <c r="E35" s="47">
        <v>28.92</v>
      </c>
      <c r="F35" s="47">
        <v>28.78</v>
      </c>
      <c r="G35" s="54">
        <f>AVERAGE(D35:F35)</f>
        <v>28.853333333333335</v>
      </c>
      <c r="H35" s="59">
        <v>4.055175020198825E-2</v>
      </c>
      <c r="I35" s="59">
        <v>3.5866666666666696</v>
      </c>
      <c r="J35" s="59" t="e">
        <f>SQRT(#REF!^2+H35^2)</f>
        <v>#REF!</v>
      </c>
      <c r="K35" s="59">
        <f>2^-I35</f>
        <v>8.3234954963869581E-2</v>
      </c>
      <c r="L35" s="59">
        <v>2.3395956914697416E-3</v>
      </c>
      <c r="M35" s="47"/>
      <c r="N35" s="59"/>
      <c r="O35" s="59"/>
      <c r="P35" s="58"/>
      <c r="Q35" s="57"/>
      <c r="R35" s="47">
        <v>25.24</v>
      </c>
      <c r="S35" s="47">
        <v>25.23</v>
      </c>
      <c r="T35" s="47">
        <v>25.33</v>
      </c>
      <c r="U35" s="56">
        <v>25.266666666666666</v>
      </c>
      <c r="V35" s="47">
        <v>3.1800000000000002E-2</v>
      </c>
      <c r="W35" s="53"/>
    </row>
    <row r="36" spans="2:23" x14ac:dyDescent="0.35">
      <c r="B36" s="53"/>
      <c r="C36" s="47" t="s">
        <v>121</v>
      </c>
      <c r="D36" s="47">
        <v>28.34</v>
      </c>
      <c r="E36" s="47">
        <v>28.33</v>
      </c>
      <c r="F36" s="47">
        <v>28.34</v>
      </c>
      <c r="G36" s="54">
        <f>AVERAGE(D36:F36)</f>
        <v>28.33666666666667</v>
      </c>
      <c r="H36" s="59">
        <v>3.3333333333338544E-3</v>
      </c>
      <c r="I36" s="59">
        <v>3.3066666666666684</v>
      </c>
      <c r="J36" s="59">
        <v>3.3333333333338544E-3</v>
      </c>
      <c r="K36" s="59">
        <v>0.10106345651998264</v>
      </c>
      <c r="L36" s="59">
        <v>2.3350616648159847E-4</v>
      </c>
      <c r="M36" s="54">
        <v>-0.28000000000000114</v>
      </c>
      <c r="N36" s="59">
        <v>4.0688518719112506E-2</v>
      </c>
      <c r="O36" s="59">
        <v>0.28000000000000114</v>
      </c>
      <c r="P36" s="58">
        <v>1.2141948843950479</v>
      </c>
      <c r="Q36" s="57">
        <v>3.4244098636338829E-2</v>
      </c>
      <c r="R36" s="47">
        <v>25.26</v>
      </c>
      <c r="S36" s="47">
        <v>24.92</v>
      </c>
      <c r="T36" s="47">
        <v>24.91</v>
      </c>
      <c r="U36" s="47">
        <v>25.03</v>
      </c>
      <c r="V36" s="59">
        <v>0.115</v>
      </c>
      <c r="W36" s="53"/>
    </row>
    <row r="37" spans="2:23" x14ac:dyDescent="0.35">
      <c r="B37" s="53"/>
      <c r="C37" s="47" t="s">
        <v>96</v>
      </c>
      <c r="D37" s="47">
        <v>29.17</v>
      </c>
      <c r="E37" s="47">
        <v>29.09</v>
      </c>
      <c r="F37" s="47">
        <v>29.11</v>
      </c>
      <c r="G37" s="54">
        <v>29.123333333333335</v>
      </c>
      <c r="H37" s="59">
        <v>2.4037008503093902E-2</v>
      </c>
      <c r="I37" s="59">
        <v>3.576666666666668</v>
      </c>
      <c r="J37" s="59">
        <v>2.4037008503093902E-2</v>
      </c>
      <c r="K37" s="59">
        <v>8.3813899859589605E-2</v>
      </c>
      <c r="L37" s="59">
        <v>1.3964388637262056E-3</v>
      </c>
      <c r="M37" s="47"/>
      <c r="N37" s="59"/>
      <c r="O37" s="59"/>
      <c r="P37" s="58"/>
      <c r="Q37" s="57"/>
      <c r="R37" s="47">
        <v>25.55</v>
      </c>
      <c r="S37" s="47">
        <v>25.51</v>
      </c>
      <c r="T37" s="47">
        <v>25.58</v>
      </c>
      <c r="U37" s="56">
        <v>25.546666666666667</v>
      </c>
      <c r="V37" s="47">
        <v>2.0279999999999999E-2</v>
      </c>
      <c r="W37" s="53"/>
    </row>
    <row r="38" spans="2:23" x14ac:dyDescent="0.35">
      <c r="B38" s="53"/>
      <c r="C38" s="47" t="s">
        <v>120</v>
      </c>
      <c r="D38" s="47">
        <v>34.14</v>
      </c>
      <c r="E38" s="47">
        <v>34.51</v>
      </c>
      <c r="F38" s="56">
        <v>34.32</v>
      </c>
      <c r="G38" s="54">
        <v>34.323333333333331</v>
      </c>
      <c r="H38" s="47">
        <v>0.1068228023930797</v>
      </c>
      <c r="I38" s="59">
        <v>3.2199999999999953</v>
      </c>
      <c r="J38" s="59">
        <v>0.1068228023930797</v>
      </c>
      <c r="K38" s="59">
        <v>0.10732067955471956</v>
      </c>
      <c r="L38" s="59">
        <v>7.9464442725891253E-3</v>
      </c>
      <c r="M38" s="54">
        <v>-0.35666666666667268</v>
      </c>
      <c r="N38" s="59">
        <v>0.10949378470437837</v>
      </c>
      <c r="O38" s="59">
        <v>0.35666666666667268</v>
      </c>
      <c r="P38" s="58">
        <v>1.2804639771506876</v>
      </c>
      <c r="Q38" s="57">
        <v>9.7181208129376334E-2</v>
      </c>
      <c r="R38" s="47">
        <v>30.96</v>
      </c>
      <c r="S38" s="47">
        <v>31.2</v>
      </c>
      <c r="T38" s="47">
        <v>31.15</v>
      </c>
      <c r="U38" s="56">
        <v>31.103333333333335</v>
      </c>
      <c r="V38" s="47">
        <v>7.3109999999999994E-2</v>
      </c>
      <c r="W38" s="53"/>
    </row>
    <row r="39" spans="2:23" x14ac:dyDescent="0.35">
      <c r="B39" s="53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55"/>
      <c r="Q39" s="47"/>
      <c r="R39" s="47"/>
      <c r="S39" s="47"/>
      <c r="T39" s="47"/>
      <c r="U39" s="47"/>
      <c r="V39" s="47"/>
      <c r="W39" s="53"/>
    </row>
    <row r="40" spans="2:23" x14ac:dyDescent="0.35">
      <c r="B40" s="41"/>
      <c r="C40" s="46"/>
      <c r="V40" s="42"/>
    </row>
    <row r="41" spans="2:23" x14ac:dyDescent="0.35">
      <c r="B41" s="48"/>
      <c r="C41" s="48"/>
      <c r="D41" s="48" t="s">
        <v>119</v>
      </c>
      <c r="E41" s="48"/>
      <c r="F41" s="48"/>
      <c r="G41" s="48" t="s">
        <v>119</v>
      </c>
      <c r="H41" s="48"/>
      <c r="V41" s="42"/>
    </row>
    <row r="42" spans="2:23" x14ac:dyDescent="0.35">
      <c r="B42" s="46"/>
      <c r="C42" s="43" t="s">
        <v>118</v>
      </c>
      <c r="D42" s="43" t="s">
        <v>0</v>
      </c>
      <c r="E42" s="43" t="s">
        <v>116</v>
      </c>
      <c r="F42" s="43"/>
      <c r="G42" s="43" t="s">
        <v>117</v>
      </c>
      <c r="H42" s="43" t="s">
        <v>116</v>
      </c>
    </row>
    <row r="43" spans="2:23" ht="17.5" x14ac:dyDescent="0.35">
      <c r="B43" s="60">
        <v>42885</v>
      </c>
      <c r="C43" s="47" t="s">
        <v>113</v>
      </c>
      <c r="D43" s="46">
        <v>0.10129723265124255</v>
      </c>
      <c r="E43" s="46">
        <f>1*D43/D50</f>
        <v>1.4286560408901552</v>
      </c>
      <c r="F43" s="47" t="s">
        <v>112</v>
      </c>
      <c r="G43" s="46">
        <v>9.7170800669281174E-2</v>
      </c>
      <c r="H43" s="46">
        <f>1*G43/D50</f>
        <v>1.3704584788832217</v>
      </c>
      <c r="I43" s="46"/>
      <c r="N43" s="51"/>
    </row>
    <row r="44" spans="2:23" ht="17.5" x14ac:dyDescent="0.35">
      <c r="B44" s="48"/>
      <c r="C44" s="52" t="s">
        <v>111</v>
      </c>
      <c r="D44" s="46">
        <v>7.2126171985222101E-2</v>
      </c>
      <c r="E44" s="46">
        <f>1*D44/D50</f>
        <v>1.0172389572352829</v>
      </c>
      <c r="F44" s="47" t="s">
        <v>110</v>
      </c>
      <c r="G44" s="46">
        <v>0.169184190517156</v>
      </c>
      <c r="H44" s="46">
        <f>1*G44/D50</f>
        <v>2.3861068015314726</v>
      </c>
      <c r="I44" s="46"/>
      <c r="N44" s="51"/>
    </row>
    <row r="45" spans="2:23" ht="17.5" x14ac:dyDescent="0.35">
      <c r="B45" s="48"/>
      <c r="C45" s="47" t="s">
        <v>109</v>
      </c>
      <c r="D45" s="46">
        <v>6.6216443397455915E-2</v>
      </c>
      <c r="E45" s="46">
        <f>1*D45/D50</f>
        <v>0.93389048634465355</v>
      </c>
      <c r="F45" s="47" t="s">
        <v>108</v>
      </c>
      <c r="G45" s="46">
        <v>0.11239631695477331</v>
      </c>
      <c r="H45" s="46">
        <f>1*G45/D50</f>
        <v>1.5851931290570334</v>
      </c>
      <c r="I45" s="46"/>
      <c r="N45" s="51"/>
    </row>
    <row r="46" spans="2:23" ht="17.5" x14ac:dyDescent="0.35">
      <c r="B46" s="48"/>
      <c r="C46" s="47" t="s">
        <v>107</v>
      </c>
      <c r="D46" s="46">
        <v>3.4915223064756883E-2</v>
      </c>
      <c r="E46" s="46">
        <f>1*D46/D50</f>
        <v>0.49243047460369421</v>
      </c>
      <c r="F46" s="47" t="s">
        <v>106</v>
      </c>
      <c r="G46" s="46">
        <v>7.9660039207453792E-2</v>
      </c>
      <c r="H46" s="46">
        <f>1*G46/D50</f>
        <v>1.1234936360315215</v>
      </c>
      <c r="I46" s="46"/>
      <c r="N46" s="51"/>
    </row>
    <row r="47" spans="2:23" ht="17.5" x14ac:dyDescent="0.35">
      <c r="B47" s="48"/>
      <c r="C47" s="47" t="s">
        <v>105</v>
      </c>
      <c r="D47" s="46">
        <v>9.0349890739975486E-2</v>
      </c>
      <c r="E47" s="46">
        <f>1*D47/D50</f>
        <v>1.2742590673117282</v>
      </c>
      <c r="F47" s="47" t="s">
        <v>104</v>
      </c>
      <c r="G47" s="46">
        <v>6.8393356328796187E-2</v>
      </c>
      <c r="H47" s="46">
        <f>1*G47/D50</f>
        <v>0.96459280395444291</v>
      </c>
      <c r="I47" s="46"/>
      <c r="N47" s="51"/>
    </row>
    <row r="48" spans="2:23" ht="17.5" x14ac:dyDescent="0.35">
      <c r="B48" s="48"/>
      <c r="C48" s="47" t="s">
        <v>103</v>
      </c>
      <c r="D48" s="46">
        <v>7.1051060827251003E-2</v>
      </c>
      <c r="E48" s="46">
        <f>1*D48/D50</f>
        <v>1.0020760153634944</v>
      </c>
      <c r="F48" s="46"/>
      <c r="G48" s="46"/>
      <c r="H48" s="46"/>
      <c r="I48" s="46"/>
      <c r="N48" s="51"/>
    </row>
    <row r="49" spans="2:14" ht="17.5" x14ac:dyDescent="0.35">
      <c r="B49" s="48"/>
      <c r="C49" s="47" t="s">
        <v>102</v>
      </c>
      <c r="D49" s="46">
        <v>6.0371020557802829E-2</v>
      </c>
      <c r="E49" s="46">
        <f>1*D49/D50</f>
        <v>0.85144895825099109</v>
      </c>
      <c r="F49" s="46"/>
      <c r="G49" s="46"/>
      <c r="H49" s="46"/>
      <c r="I49" s="46"/>
      <c r="N49" s="51"/>
    </row>
    <row r="50" spans="2:14" ht="17.5" x14ac:dyDescent="0.35">
      <c r="B50" s="48"/>
      <c r="C50" s="46" t="s">
        <v>93</v>
      </c>
      <c r="D50" s="46">
        <f>AVERAGE(D43:D49)</f>
        <v>7.09038633176724E-2</v>
      </c>
      <c r="E50" s="46"/>
      <c r="F50" s="46"/>
      <c r="G50" s="46"/>
      <c r="H50" s="46"/>
      <c r="I50" s="46"/>
      <c r="N50" s="51"/>
    </row>
    <row r="51" spans="2:14" x14ac:dyDescent="0.35">
      <c r="B51" s="48"/>
      <c r="C51" s="46"/>
      <c r="D51" s="46"/>
      <c r="E51" s="46"/>
      <c r="F51" s="46"/>
      <c r="G51" s="46"/>
      <c r="H51" s="46"/>
      <c r="I51" s="46"/>
    </row>
    <row r="52" spans="2:14" x14ac:dyDescent="0.35">
      <c r="B52" s="50"/>
      <c r="C52" s="46"/>
      <c r="D52" s="46"/>
      <c r="E52" s="46"/>
      <c r="F52" s="46"/>
      <c r="G52" s="46"/>
      <c r="H52" s="46"/>
      <c r="I52" s="46"/>
    </row>
    <row r="53" spans="2:14" x14ac:dyDescent="0.35">
      <c r="B53" s="60">
        <v>42935</v>
      </c>
      <c r="C53" s="47" t="s">
        <v>101</v>
      </c>
      <c r="D53" s="46">
        <v>5.5552667572910712E-2</v>
      </c>
      <c r="E53" s="46">
        <f>1*D53/D56</f>
        <v>0.7486831218610297</v>
      </c>
      <c r="F53" s="47" t="s">
        <v>100</v>
      </c>
      <c r="G53" s="46">
        <v>7.0641836829572383E-2</v>
      </c>
      <c r="H53" s="46">
        <f>1*G53/D56</f>
        <v>0.95203980730804361</v>
      </c>
      <c r="I53" s="46"/>
      <c r="K53" s="49"/>
      <c r="L53" s="42"/>
      <c r="M53" s="42"/>
    </row>
    <row r="54" spans="2:14" x14ac:dyDescent="0.35">
      <c r="B54" s="48"/>
      <c r="C54" s="47" t="s">
        <v>99</v>
      </c>
      <c r="D54" s="46">
        <v>8.3234954963869581E-2</v>
      </c>
      <c r="E54" s="46">
        <f>1*D54/D56</f>
        <v>1.1217572198225041</v>
      </c>
      <c r="F54" s="47" t="s">
        <v>98</v>
      </c>
      <c r="G54" s="46">
        <v>0.10106345651998264</v>
      </c>
      <c r="H54" s="46">
        <f>1*G54/D56</f>
        <v>1.3620318778416955</v>
      </c>
      <c r="I54" s="46"/>
    </row>
    <row r="55" spans="2:14" x14ac:dyDescent="0.35">
      <c r="B55" s="46"/>
      <c r="C55" s="47" t="s">
        <v>96</v>
      </c>
      <c r="D55" s="46">
        <v>8.3813899859589605E-2</v>
      </c>
      <c r="E55" s="46">
        <f>1*D55/D56</f>
        <v>1.1295596583164664</v>
      </c>
      <c r="F55" s="47" t="s">
        <v>95</v>
      </c>
      <c r="G55" s="46">
        <v>0.10732067955471956</v>
      </c>
      <c r="H55" s="46">
        <f>1*G55/D56</f>
        <v>1.4463604525168743</v>
      </c>
      <c r="I55" s="46"/>
    </row>
    <row r="56" spans="2:14" x14ac:dyDescent="0.35">
      <c r="B56" s="41"/>
      <c r="C56" s="67" t="s">
        <v>93</v>
      </c>
      <c r="D56" s="67">
        <f>AVERAGE(D53:D55)</f>
        <v>7.420050746545663E-2</v>
      </c>
      <c r="E56" s="68">
        <f>AVERAGE(E43:E55)</f>
        <v>1</v>
      </c>
      <c r="F56" s="67"/>
      <c r="G56" s="67">
        <f>AVERAGE(G43:G55)</f>
        <v>0.10072883457271688</v>
      </c>
      <c r="H56" s="67">
        <f>AVERAGE(H43:H55)</f>
        <v>1.3987846233905383</v>
      </c>
    </row>
    <row r="57" spans="2:14" x14ac:dyDescent="0.35">
      <c r="B57" s="42"/>
      <c r="C57" s="42"/>
      <c r="D57" s="42"/>
      <c r="E57" s="42"/>
      <c r="F57" s="42"/>
      <c r="G57" s="42"/>
      <c r="H57" s="42"/>
      <c r="I57" s="42"/>
    </row>
    <row r="66" spans="22:22" x14ac:dyDescent="0.35">
      <c r="V66" s="42"/>
    </row>
    <row r="67" spans="22:22" x14ac:dyDescent="0.35">
      <c r="V67" s="42"/>
    </row>
    <row r="68" spans="22:22" x14ac:dyDescent="0.35">
      <c r="V68" s="42"/>
    </row>
    <row r="69" spans="22:22" x14ac:dyDescent="0.35">
      <c r="V69" s="42"/>
    </row>
    <row r="70" spans="22:22" x14ac:dyDescent="0.35">
      <c r="V70" s="42"/>
    </row>
    <row r="71" spans="22:22" x14ac:dyDescent="0.35">
      <c r="V71" s="42"/>
    </row>
    <row r="72" spans="22:22" x14ac:dyDescent="0.35">
      <c r="V72" s="42"/>
    </row>
    <row r="73" spans="22:22" x14ac:dyDescent="0.35">
      <c r="V73" s="42"/>
    </row>
    <row r="74" spans="22:22" x14ac:dyDescent="0.35">
      <c r="V74" s="42"/>
    </row>
    <row r="75" spans="22:22" x14ac:dyDescent="0.35">
      <c r="V75" s="42"/>
    </row>
    <row r="76" spans="22:22" x14ac:dyDescent="0.35">
      <c r="V76" s="42"/>
    </row>
    <row r="77" spans="22:22" x14ac:dyDescent="0.35">
      <c r="V77" s="42"/>
    </row>
    <row r="78" spans="22:22" x14ac:dyDescent="0.35">
      <c r="V78" s="42"/>
    </row>
    <row r="79" spans="22:22" x14ac:dyDescent="0.35">
      <c r="V79" s="42"/>
    </row>
    <row r="80" spans="22:22" x14ac:dyDescent="0.35">
      <c r="V80" s="42"/>
    </row>
    <row r="81" spans="22:22" x14ac:dyDescent="0.35">
      <c r="V81" s="42"/>
    </row>
    <row r="82" spans="22:22" x14ac:dyDescent="0.35">
      <c r="V82" s="42"/>
    </row>
    <row r="83" spans="22:22" x14ac:dyDescent="0.35">
      <c r="V83" s="42"/>
    </row>
    <row r="84" spans="22:22" x14ac:dyDescent="0.35">
      <c r="V84" s="42"/>
    </row>
    <row r="85" spans="22:22" x14ac:dyDescent="0.35">
      <c r="V85" s="42"/>
    </row>
  </sheetData>
  <mergeCells count="2">
    <mergeCell ref="D19:F19"/>
    <mergeCell ref="R19:T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tabSelected="1" topLeftCell="A10" workbookViewId="0">
      <selection activeCell="D19" sqref="D19"/>
    </sheetView>
  </sheetViews>
  <sheetFormatPr defaultRowHeight="14.5" x14ac:dyDescent="0.35"/>
  <cols>
    <col min="1" max="1" width="15.08984375" customWidth="1"/>
    <col min="2" max="2" width="12" customWidth="1"/>
    <col min="3" max="3" width="4.453125" customWidth="1"/>
    <col min="7" max="7" width="6.81640625" customWidth="1"/>
    <col min="11" max="11" width="11.08984375" customWidth="1"/>
    <col min="15" max="15" width="10.6328125" customWidth="1"/>
    <col min="16" max="16" width="11.6328125" customWidth="1"/>
  </cols>
  <sheetData>
    <row r="1" spans="1:17" ht="18" x14ac:dyDescent="0.35">
      <c r="A1" s="27" t="s">
        <v>185</v>
      </c>
      <c r="B1" s="1"/>
    </row>
    <row r="2" spans="1:17" x14ac:dyDescent="0.35">
      <c r="B2" s="101" t="s">
        <v>207</v>
      </c>
    </row>
    <row r="3" spans="1:17" ht="18" x14ac:dyDescent="0.4">
      <c r="A3" s="131" t="s">
        <v>187</v>
      </c>
      <c r="B3" s="133" t="s">
        <v>188</v>
      </c>
      <c r="C3" s="81"/>
      <c r="D3" s="102"/>
      <c r="E3" s="18"/>
      <c r="F3" s="133" t="s">
        <v>189</v>
      </c>
      <c r="G3" s="108"/>
      <c r="H3" s="109"/>
    </row>
    <row r="4" spans="1:17" x14ac:dyDescent="0.35">
      <c r="A4" s="18"/>
      <c r="B4" s="103" t="s">
        <v>1</v>
      </c>
      <c r="C4" s="84"/>
      <c r="D4" s="104" t="s">
        <v>5</v>
      </c>
      <c r="E4" s="84"/>
      <c r="F4" s="103" t="s">
        <v>1</v>
      </c>
      <c r="G4" s="84"/>
      <c r="H4" s="104" t="s">
        <v>5</v>
      </c>
      <c r="J4" s="122" t="s">
        <v>1</v>
      </c>
      <c r="K4" s="81" t="s">
        <v>160</v>
      </c>
      <c r="L4" s="81"/>
      <c r="M4" s="102"/>
      <c r="N4" s="122" t="s">
        <v>5</v>
      </c>
      <c r="O4" s="125" t="s">
        <v>160</v>
      </c>
      <c r="P4" s="81"/>
      <c r="Q4" s="102"/>
    </row>
    <row r="5" spans="1:17" x14ac:dyDescent="0.35">
      <c r="A5" s="132"/>
      <c r="B5" s="83">
        <v>0.27277585806871407</v>
      </c>
      <c r="C5" s="18"/>
      <c r="D5" s="106">
        <v>0.25446859356625151</v>
      </c>
      <c r="E5" s="18"/>
      <c r="F5" s="114">
        <v>0.79526270259893872</v>
      </c>
      <c r="G5" s="18"/>
      <c r="H5" s="94">
        <v>0.92141643570450238</v>
      </c>
      <c r="J5" s="115"/>
      <c r="K5" s="18" t="s">
        <v>10</v>
      </c>
      <c r="L5" s="18" t="s">
        <v>198</v>
      </c>
      <c r="M5" s="95"/>
      <c r="N5" s="115"/>
      <c r="O5" s="120" t="s">
        <v>10</v>
      </c>
      <c r="P5" s="18" t="s">
        <v>190</v>
      </c>
      <c r="Q5" s="95"/>
    </row>
    <row r="6" spans="1:17" x14ac:dyDescent="0.35">
      <c r="A6" s="18"/>
      <c r="B6" s="83">
        <v>0.91653995534034294</v>
      </c>
      <c r="C6" s="18"/>
      <c r="D6" s="106">
        <v>1.1696637795999087</v>
      </c>
      <c r="E6" s="18"/>
      <c r="F6" s="114">
        <v>1.4738292079263859</v>
      </c>
      <c r="G6" s="18"/>
      <c r="H6" s="94">
        <v>0.69607608232586715</v>
      </c>
      <c r="J6" s="115"/>
      <c r="K6" s="18" t="s">
        <v>11</v>
      </c>
      <c r="L6" s="18" t="s">
        <v>35</v>
      </c>
      <c r="M6" s="95"/>
      <c r="N6" s="115"/>
      <c r="O6" s="119" t="s">
        <v>11</v>
      </c>
      <c r="P6" s="18" t="s">
        <v>35</v>
      </c>
      <c r="Q6" s="95"/>
    </row>
    <row r="7" spans="1:17" x14ac:dyDescent="0.35">
      <c r="A7" s="18"/>
      <c r="B7" s="83">
        <v>1.8194537038925942</v>
      </c>
      <c r="C7" s="18"/>
      <c r="D7" s="106">
        <v>2.1688830104165095</v>
      </c>
      <c r="E7" s="18"/>
      <c r="F7" s="114">
        <v>0.57162278390611043</v>
      </c>
      <c r="G7" s="18"/>
      <c r="H7" s="94">
        <v>0.88559232395181509</v>
      </c>
      <c r="J7" s="115"/>
      <c r="K7" s="18" t="s">
        <v>13</v>
      </c>
      <c r="L7" s="18" t="s">
        <v>34</v>
      </c>
      <c r="M7" s="95"/>
      <c r="N7" s="115"/>
      <c r="O7" s="121" t="s">
        <v>13</v>
      </c>
      <c r="P7" s="18" t="s">
        <v>34</v>
      </c>
      <c r="Q7" s="95"/>
    </row>
    <row r="8" spans="1:17" x14ac:dyDescent="0.35">
      <c r="A8" s="18"/>
      <c r="B8" s="83">
        <v>0.58184341210201707</v>
      </c>
      <c r="C8" s="18"/>
      <c r="D8" s="106">
        <v>0.57061814173857528</v>
      </c>
      <c r="E8" s="18"/>
      <c r="F8" s="114">
        <v>1.2196735656055382</v>
      </c>
      <c r="G8" s="18"/>
      <c r="H8" s="94">
        <v>0.43408405009466278</v>
      </c>
      <c r="J8" s="115"/>
      <c r="K8" s="18" t="s">
        <v>162</v>
      </c>
      <c r="L8" s="18" t="s">
        <v>87</v>
      </c>
      <c r="M8" s="95"/>
      <c r="N8" s="115"/>
      <c r="O8" s="119" t="s">
        <v>162</v>
      </c>
      <c r="P8" s="18" t="s">
        <v>87</v>
      </c>
      <c r="Q8" s="95"/>
    </row>
    <row r="9" spans="1:17" x14ac:dyDescent="0.35">
      <c r="A9" s="18"/>
      <c r="B9" s="83">
        <v>0.83731659470979924</v>
      </c>
      <c r="C9" s="18"/>
      <c r="D9" s="106">
        <v>0.95047369916612223</v>
      </c>
      <c r="E9" s="18"/>
      <c r="F9" s="114">
        <v>1.8911475320508766</v>
      </c>
      <c r="G9" s="18"/>
      <c r="H9" s="94">
        <v>2.3758919792012398</v>
      </c>
      <c r="J9" s="115"/>
      <c r="K9" s="18" t="s">
        <v>163</v>
      </c>
      <c r="L9" s="18" t="s">
        <v>199</v>
      </c>
      <c r="M9" s="95"/>
      <c r="N9" s="115"/>
      <c r="O9" s="121" t="s">
        <v>163</v>
      </c>
      <c r="P9" s="18" t="s">
        <v>191</v>
      </c>
      <c r="Q9" s="95"/>
    </row>
    <row r="10" spans="1:17" x14ac:dyDescent="0.35">
      <c r="A10" s="132"/>
      <c r="B10" s="83">
        <v>1.3600940506397412</v>
      </c>
      <c r="C10" s="18"/>
      <c r="D10" s="106">
        <v>0.82412855885774305</v>
      </c>
      <c r="E10" s="87"/>
      <c r="F10" s="111">
        <v>1.2711546474216535</v>
      </c>
      <c r="G10" s="18"/>
      <c r="H10" s="85">
        <v>1.1292091495886727</v>
      </c>
      <c r="J10" s="115"/>
      <c r="K10" s="18"/>
      <c r="L10" s="18"/>
      <c r="M10" s="95"/>
      <c r="N10" s="115"/>
      <c r="O10" s="121"/>
      <c r="P10" s="18"/>
      <c r="Q10" s="95"/>
    </row>
    <row r="11" spans="1:17" x14ac:dyDescent="0.35">
      <c r="A11" s="18"/>
      <c r="B11" s="83">
        <v>1.2119764252467915</v>
      </c>
      <c r="C11" s="18"/>
      <c r="D11" s="106">
        <v>1.0617642166548897</v>
      </c>
      <c r="E11" s="84"/>
      <c r="F11" s="111">
        <v>0.85369338366285086</v>
      </c>
      <c r="G11" s="18"/>
      <c r="H11" s="85">
        <v>0.53784352128149548</v>
      </c>
      <c r="J11" s="123"/>
      <c r="K11" s="18" t="s">
        <v>165</v>
      </c>
      <c r="L11" s="18"/>
      <c r="M11" s="95"/>
      <c r="N11" s="123"/>
      <c r="O11" s="121" t="s">
        <v>165</v>
      </c>
      <c r="P11" s="18"/>
      <c r="Q11" s="95"/>
    </row>
    <row r="12" spans="1:17" x14ac:dyDescent="0.35">
      <c r="A12" s="98" t="s">
        <v>78</v>
      </c>
      <c r="B12" s="134">
        <f>AVERAGE(B5:B11)</f>
        <v>1.0000000000000002</v>
      </c>
      <c r="C12" s="84"/>
      <c r="D12" s="135">
        <f>AVERAGE(D5:D11)</f>
        <v>1</v>
      </c>
      <c r="E12" s="1"/>
      <c r="F12" s="134">
        <f>AVERAGE(F5:F11)</f>
        <v>1.1537691175960505</v>
      </c>
      <c r="G12" s="84"/>
      <c r="H12" s="135">
        <f>AVERAGE(H5:H11)</f>
        <v>0.99715907744975085</v>
      </c>
      <c r="J12" s="124" t="s">
        <v>183</v>
      </c>
      <c r="K12" s="18" t="s">
        <v>166</v>
      </c>
      <c r="L12" s="18" t="s">
        <v>200</v>
      </c>
      <c r="M12" s="95"/>
      <c r="N12" s="124" t="s">
        <v>183</v>
      </c>
      <c r="O12" s="121" t="s">
        <v>166</v>
      </c>
      <c r="P12" s="18" t="s">
        <v>192</v>
      </c>
      <c r="Q12" s="95"/>
    </row>
    <row r="13" spans="1:17" x14ac:dyDescent="0.35">
      <c r="A13" s="98" t="s">
        <v>77</v>
      </c>
      <c r="B13" s="134">
        <v>0.19420000000000001</v>
      </c>
      <c r="C13" s="136"/>
      <c r="D13" s="135">
        <v>0.22739999999999999</v>
      </c>
      <c r="E13" s="99"/>
      <c r="F13" s="134">
        <v>0.1706</v>
      </c>
      <c r="G13" s="136"/>
      <c r="H13" s="135">
        <v>0.2467</v>
      </c>
      <c r="J13" s="124" t="s">
        <v>184</v>
      </c>
      <c r="K13" s="18" t="s">
        <v>168</v>
      </c>
      <c r="L13" s="18" t="s">
        <v>201</v>
      </c>
      <c r="M13" s="95"/>
      <c r="N13" s="124" t="s">
        <v>184</v>
      </c>
      <c r="O13" s="121" t="s">
        <v>168</v>
      </c>
      <c r="P13" s="18" t="s">
        <v>193</v>
      </c>
      <c r="Q13" s="95"/>
    </row>
    <row r="14" spans="1:17" x14ac:dyDescent="0.35">
      <c r="A14" s="98" t="s">
        <v>155</v>
      </c>
      <c r="B14" s="137">
        <v>7</v>
      </c>
      <c r="C14" s="138"/>
      <c r="D14" s="139">
        <v>7</v>
      </c>
      <c r="E14" s="1"/>
      <c r="F14" s="137">
        <v>7</v>
      </c>
      <c r="G14" s="138"/>
      <c r="H14" s="139">
        <v>7</v>
      </c>
      <c r="J14" s="115"/>
      <c r="K14" s="18" t="s">
        <v>170</v>
      </c>
      <c r="L14" s="18" t="s">
        <v>202</v>
      </c>
      <c r="M14" s="95"/>
      <c r="N14" s="115"/>
      <c r="O14" s="121" t="s">
        <v>170</v>
      </c>
      <c r="P14" s="18" t="s">
        <v>194</v>
      </c>
      <c r="Q14" s="95"/>
    </row>
    <row r="15" spans="1:17" x14ac:dyDescent="0.35">
      <c r="A15" s="118" t="s">
        <v>157</v>
      </c>
      <c r="B15" s="100"/>
      <c r="C15" s="100"/>
      <c r="D15" s="100"/>
      <c r="E15" s="100"/>
      <c r="F15" s="1" t="s">
        <v>197</v>
      </c>
      <c r="G15" s="73"/>
      <c r="H15" s="1" t="s">
        <v>197</v>
      </c>
      <c r="J15" s="115"/>
      <c r="K15" s="18" t="s">
        <v>172</v>
      </c>
      <c r="L15" s="18" t="s">
        <v>203</v>
      </c>
      <c r="M15" s="95"/>
      <c r="N15" s="115"/>
      <c r="O15" s="119" t="s">
        <v>172</v>
      </c>
      <c r="P15" s="18" t="s">
        <v>195</v>
      </c>
      <c r="Q15" s="95"/>
    </row>
    <row r="16" spans="1:17" x14ac:dyDescent="0.35">
      <c r="J16" s="116"/>
      <c r="K16" s="90" t="s">
        <v>174</v>
      </c>
      <c r="L16" s="90" t="s">
        <v>204</v>
      </c>
      <c r="M16" s="96"/>
      <c r="N16" s="116"/>
      <c r="O16" s="90" t="s">
        <v>174</v>
      </c>
      <c r="P16" s="90" t="s">
        <v>196</v>
      </c>
      <c r="Q16" s="96"/>
    </row>
    <row r="18" spans="1:18" x14ac:dyDescent="0.35">
      <c r="B18" s="100"/>
      <c r="C18" s="100"/>
      <c r="D18" s="100"/>
      <c r="E18" s="100"/>
      <c r="F18" s="100"/>
      <c r="G18" s="100"/>
    </row>
    <row r="19" spans="1:18" ht="17" x14ac:dyDescent="0.35">
      <c r="A19" s="64" t="s">
        <v>142</v>
      </c>
      <c r="B19" s="65" t="s">
        <v>145</v>
      </c>
    </row>
    <row r="20" spans="1:18" ht="17" x14ac:dyDescent="0.35">
      <c r="B20" s="65" t="s">
        <v>146</v>
      </c>
      <c r="O20" s="142"/>
      <c r="P20" s="142"/>
      <c r="Q20" s="142"/>
      <c r="R20" s="142"/>
    </row>
    <row r="21" spans="1:18" x14ac:dyDescent="0.35">
      <c r="A21" s="69"/>
      <c r="B21" s="1" t="s">
        <v>1</v>
      </c>
      <c r="D21" s="1" t="s">
        <v>5</v>
      </c>
      <c r="F21" s="1" t="s">
        <v>205</v>
      </c>
      <c r="H21" s="1" t="s">
        <v>149</v>
      </c>
      <c r="J21" s="1" t="s">
        <v>150</v>
      </c>
      <c r="M21" s="29"/>
      <c r="O21" s="1"/>
      <c r="P21" s="1"/>
      <c r="Q21" s="1"/>
      <c r="R21" s="1"/>
    </row>
    <row r="22" spans="1:18" x14ac:dyDescent="0.35">
      <c r="I22" t="s">
        <v>206</v>
      </c>
      <c r="K22" t="s">
        <v>206</v>
      </c>
    </row>
    <row r="23" spans="1:18" x14ac:dyDescent="0.35">
      <c r="A23" t="s">
        <v>43</v>
      </c>
      <c r="B23" s="8">
        <v>1047991</v>
      </c>
      <c r="D23" s="8">
        <v>526577</v>
      </c>
      <c r="E23" t="s">
        <v>43</v>
      </c>
      <c r="F23" s="8">
        <v>3816841</v>
      </c>
      <c r="H23" s="10">
        <v>0.27457025325393436</v>
      </c>
      <c r="I23">
        <f>AVERAGE(H23,H25,H27,H29,H31,H33,H35)</f>
        <v>1.0065782771170617</v>
      </c>
      <c r="J23" s="10">
        <f t="shared" ref="J23:J36" si="0">D23/F23</f>
        <v>0.13796147127952146</v>
      </c>
      <c r="K23">
        <f>AVERAGE(J23,J25,J27,J29,J31,J33,J35)</f>
        <v>0.54215520016069429</v>
      </c>
    </row>
    <row r="24" spans="1:18" x14ac:dyDescent="0.35">
      <c r="A24" t="s">
        <v>44</v>
      </c>
      <c r="B24" s="13">
        <v>3598134</v>
      </c>
      <c r="C24" s="7"/>
      <c r="D24" s="8">
        <v>2245426</v>
      </c>
      <c r="E24" t="s">
        <v>44</v>
      </c>
      <c r="F24" s="8">
        <v>4494891</v>
      </c>
      <c r="H24" s="14">
        <v>0.80049416103749793</v>
      </c>
      <c r="J24" s="14">
        <f t="shared" si="0"/>
        <v>0.49955071213072799</v>
      </c>
    </row>
    <row r="25" spans="1:18" x14ac:dyDescent="0.35">
      <c r="A25" t="s">
        <v>45</v>
      </c>
      <c r="B25" s="13">
        <v>4554083</v>
      </c>
      <c r="C25" s="7"/>
      <c r="D25" s="8">
        <v>3130305</v>
      </c>
      <c r="E25" t="s">
        <v>45</v>
      </c>
      <c r="F25" s="8">
        <v>4936305</v>
      </c>
      <c r="H25" s="10">
        <v>0.92256920915543106</v>
      </c>
      <c r="J25" s="11">
        <f t="shared" si="0"/>
        <v>0.63413930054970269</v>
      </c>
    </row>
    <row r="26" spans="1:18" x14ac:dyDescent="0.35">
      <c r="A26" t="s">
        <v>46</v>
      </c>
      <c r="B26" s="13">
        <v>7157154</v>
      </c>
      <c r="C26" s="12"/>
      <c r="D26" s="8">
        <v>1820648</v>
      </c>
      <c r="E26" t="s">
        <v>46</v>
      </c>
      <c r="F26" s="8">
        <v>4824426</v>
      </c>
      <c r="H26" s="14">
        <v>1.4835244648793453</v>
      </c>
      <c r="J26" s="14">
        <f t="shared" si="0"/>
        <v>0.37738126774045244</v>
      </c>
    </row>
    <row r="27" spans="1:18" x14ac:dyDescent="0.35">
      <c r="A27" t="s">
        <v>47</v>
      </c>
      <c r="B27" s="8">
        <v>10365154</v>
      </c>
      <c r="C27" s="7"/>
      <c r="D27" s="8">
        <v>6654983</v>
      </c>
      <c r="E27" t="s">
        <v>47</v>
      </c>
      <c r="F27" s="8">
        <v>5659619</v>
      </c>
      <c r="H27" s="10">
        <v>1.831422574558464</v>
      </c>
      <c r="J27" s="10">
        <f t="shared" si="0"/>
        <v>1.175871202637492</v>
      </c>
    </row>
    <row r="28" spans="1:18" x14ac:dyDescent="0.35">
      <c r="A28" t="s">
        <v>48</v>
      </c>
      <c r="B28" s="13">
        <v>2627305</v>
      </c>
      <c r="C28" s="7"/>
      <c r="D28" s="8">
        <v>2192355</v>
      </c>
      <c r="E28" t="s">
        <v>48</v>
      </c>
      <c r="F28" s="8">
        <v>4566184</v>
      </c>
      <c r="H28" s="14">
        <v>0.57538307698507107</v>
      </c>
      <c r="J28" s="14">
        <f t="shared" si="0"/>
        <v>0.48012848365287075</v>
      </c>
    </row>
    <row r="29" spans="1:18" x14ac:dyDescent="0.35">
      <c r="A29" t="s">
        <v>49</v>
      </c>
      <c r="B29" s="13">
        <v>2536477</v>
      </c>
      <c r="C29" s="7"/>
      <c r="D29" s="8">
        <v>1339820</v>
      </c>
      <c r="E29" t="s">
        <v>49</v>
      </c>
      <c r="F29" s="8">
        <v>4330891</v>
      </c>
      <c r="H29" s="10">
        <v>0.58567093930556091</v>
      </c>
      <c r="J29" s="11">
        <f t="shared" si="0"/>
        <v>0.30936359284960069</v>
      </c>
    </row>
    <row r="30" spans="1:18" x14ac:dyDescent="0.35">
      <c r="A30" t="s">
        <v>50</v>
      </c>
      <c r="B30" s="13">
        <v>6043397</v>
      </c>
      <c r="C30" s="7"/>
      <c r="D30" s="8">
        <v>1158477</v>
      </c>
      <c r="E30" t="s">
        <v>50</v>
      </c>
      <c r="F30" s="8">
        <v>4922548</v>
      </c>
      <c r="H30" s="14">
        <v>1.2276969163124463</v>
      </c>
      <c r="J30" s="14">
        <f t="shared" si="0"/>
        <v>0.23534092506563675</v>
      </c>
    </row>
    <row r="31" spans="1:18" x14ac:dyDescent="0.35">
      <c r="A31" s="9" t="s">
        <v>51</v>
      </c>
      <c r="B31" s="13">
        <v>4475861</v>
      </c>
      <c r="C31" s="7"/>
      <c r="D31" s="8">
        <v>2736548</v>
      </c>
      <c r="E31" s="9" t="s">
        <v>51</v>
      </c>
      <c r="F31" s="8">
        <v>5310548</v>
      </c>
      <c r="H31" s="10">
        <v>0.84282469530451476</v>
      </c>
      <c r="J31" s="11">
        <f t="shared" si="0"/>
        <v>0.51530425861888451</v>
      </c>
    </row>
    <row r="32" spans="1:18" x14ac:dyDescent="0.35">
      <c r="A32" s="9" t="s">
        <v>52</v>
      </c>
      <c r="B32" s="13">
        <v>9063468</v>
      </c>
      <c r="C32" s="7"/>
      <c r="D32" s="8">
        <v>6132983</v>
      </c>
      <c r="E32" s="9" t="s">
        <v>52</v>
      </c>
      <c r="F32" s="8">
        <v>4761255</v>
      </c>
      <c r="H32" s="14">
        <v>1.9035880245859547</v>
      </c>
      <c r="J32" s="14">
        <f t="shared" si="0"/>
        <v>1.2881021915440363</v>
      </c>
    </row>
    <row r="33" spans="1:10" x14ac:dyDescent="0.35">
      <c r="A33" s="9" t="s">
        <v>53</v>
      </c>
      <c r="B33" s="13">
        <v>6210154</v>
      </c>
      <c r="C33" s="7"/>
      <c r="D33" s="8">
        <v>2026770</v>
      </c>
      <c r="E33" s="9" t="s">
        <v>53</v>
      </c>
      <c r="F33" s="8">
        <v>4536134</v>
      </c>
      <c r="H33" s="10">
        <v>1.3690411262101163</v>
      </c>
      <c r="J33" s="11">
        <f t="shared" si="0"/>
        <v>0.44680558378566421</v>
      </c>
    </row>
    <row r="34" spans="1:10" x14ac:dyDescent="0.35">
      <c r="A34" s="9" t="s">
        <v>54</v>
      </c>
      <c r="B34" s="13">
        <v>5742861</v>
      </c>
      <c r="C34" s="7"/>
      <c r="D34" s="8">
        <v>2747770</v>
      </c>
      <c r="E34" s="9" t="s">
        <v>54</v>
      </c>
      <c r="F34" s="8">
        <v>4488305</v>
      </c>
      <c r="H34" s="14">
        <v>1.2795166549510339</v>
      </c>
      <c r="J34" s="14">
        <f t="shared" si="0"/>
        <v>0.61220661251853425</v>
      </c>
    </row>
    <row r="35" spans="1:10" x14ac:dyDescent="0.35">
      <c r="A35" s="9" t="s">
        <v>55</v>
      </c>
      <c r="B35" s="13">
        <v>6167154</v>
      </c>
      <c r="C35" s="7"/>
      <c r="D35" s="8">
        <v>2910012</v>
      </c>
      <c r="E35" s="9" t="s">
        <v>55</v>
      </c>
      <c r="F35" s="8">
        <v>5055255</v>
      </c>
      <c r="H35" s="10">
        <v>1.2199491420314108</v>
      </c>
      <c r="J35" s="11">
        <f t="shared" si="0"/>
        <v>0.5756409914039945</v>
      </c>
    </row>
    <row r="36" spans="1:10" x14ac:dyDescent="0.35">
      <c r="A36" s="9" t="s">
        <v>56</v>
      </c>
      <c r="B36" s="8">
        <v>4700033</v>
      </c>
      <c r="C36" s="7"/>
      <c r="D36" s="8">
        <v>1594891</v>
      </c>
      <c r="E36" s="9" t="s">
        <v>56</v>
      </c>
      <c r="F36" s="8">
        <v>5469548</v>
      </c>
      <c r="H36" s="14">
        <v>0.85930921531358717</v>
      </c>
      <c r="J36" s="14">
        <f t="shared" si="0"/>
        <v>0.29159466193550182</v>
      </c>
    </row>
    <row r="37" spans="1:10" x14ac:dyDescent="0.35">
      <c r="C37" s="7"/>
    </row>
    <row r="38" spans="1:10" x14ac:dyDescent="0.35">
      <c r="C38" s="7"/>
    </row>
    <row r="39" spans="1:10" x14ac:dyDescent="0.35">
      <c r="C39" s="7"/>
    </row>
  </sheetData>
  <mergeCells count="1">
    <mergeCell ref="O20:R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Figure 6A,B</vt:lpstr>
      <vt:lpstr>Figure 6C</vt:lpstr>
      <vt:lpstr>Figure 6D</vt:lpstr>
      <vt:lpstr>Figure 6E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GIULIA-PAOLO</dc:creator>
  <cp:lastModifiedBy>Utente Windows</cp:lastModifiedBy>
  <dcterms:created xsi:type="dcterms:W3CDTF">2018-01-30T13:38:55Z</dcterms:created>
  <dcterms:modified xsi:type="dcterms:W3CDTF">2018-02-19T21:06:37Z</dcterms:modified>
</cp:coreProperties>
</file>