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autoCompressPictures="0"/>
  <bookViews>
    <workbookView xWindow="460" yWindow="600" windowWidth="32760" windowHeight="16580" tabRatio="731"/>
  </bookViews>
  <sheets>
    <sheet name="Figure 6-figure supplement 1B" sheetId="28" r:id="rId1"/>
    <sheet name="Figure 6-figure supplement 1D" sheetId="27" r:id="rId2"/>
    <sheet name="Figure 6-figure supplement 2A,B" sheetId="31" r:id="rId3"/>
    <sheet name="Figure 6-figure supplement 2D" sheetId="23" r:id="rId4"/>
    <sheet name="Sheet1" sheetId="2" r:id="rId5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7" i="31" l="1"/>
  <c r="B27" i="31"/>
  <c r="C22" i="31"/>
  <c r="B22" i="31"/>
  <c r="C17" i="31"/>
  <c r="B17" i="31"/>
  <c r="C7" i="31"/>
  <c r="C8" i="31"/>
  <c r="B7" i="31"/>
  <c r="B8" i="31"/>
  <c r="C6" i="31"/>
  <c r="B6" i="31"/>
  <c r="F115" i="28"/>
  <c r="E115" i="28"/>
  <c r="D115" i="28"/>
  <c r="C115" i="28"/>
  <c r="B115" i="28"/>
  <c r="F114" i="28"/>
  <c r="E114" i="28"/>
  <c r="D114" i="28"/>
  <c r="C114" i="28"/>
  <c r="B114" i="28"/>
  <c r="F105" i="28"/>
  <c r="E105" i="28"/>
  <c r="E95" i="28"/>
  <c r="E119" i="28"/>
  <c r="AB3" i="28"/>
  <c r="D105" i="28"/>
  <c r="D95" i="28"/>
  <c r="D119" i="28"/>
  <c r="C105" i="28"/>
  <c r="B105" i="28"/>
  <c r="F104" i="28"/>
  <c r="F94" i="28"/>
  <c r="F118" i="28"/>
  <c r="AC2" i="28"/>
  <c r="E104" i="28"/>
  <c r="E94" i="28"/>
  <c r="E118" i="28"/>
  <c r="AB2" i="28"/>
  <c r="D104" i="28"/>
  <c r="C104" i="28"/>
  <c r="B104" i="28"/>
  <c r="B94" i="28"/>
  <c r="B118" i="28"/>
  <c r="Y2" i="28"/>
  <c r="F95" i="28"/>
  <c r="F119" i="28"/>
  <c r="AC3" i="28"/>
  <c r="E123" i="28"/>
  <c r="E127" i="28"/>
  <c r="AB7" i="28"/>
  <c r="D123" i="28"/>
  <c r="D127" i="28"/>
  <c r="C95" i="28"/>
  <c r="C123" i="28"/>
  <c r="C127" i="28"/>
  <c r="Z7" i="28"/>
  <c r="B95" i="28"/>
  <c r="B119" i="28"/>
  <c r="Y3" i="28"/>
  <c r="F122" i="28"/>
  <c r="F126" i="28"/>
  <c r="AC6" i="28"/>
  <c r="E122" i="28"/>
  <c r="E126" i="28"/>
  <c r="AB6" i="28"/>
  <c r="D94" i="28"/>
  <c r="D122" i="28"/>
  <c r="D126" i="28"/>
  <c r="C94" i="28"/>
  <c r="C118" i="28"/>
  <c r="Z2" i="28"/>
  <c r="B122" i="28"/>
  <c r="B126" i="28"/>
  <c r="Y6" i="28"/>
  <c r="F72" i="28"/>
  <c r="E72" i="28"/>
  <c r="D72" i="28"/>
  <c r="C72" i="28"/>
  <c r="B72" i="28"/>
  <c r="F71" i="28"/>
  <c r="E71" i="28"/>
  <c r="D71" i="28"/>
  <c r="C71" i="28"/>
  <c r="B71" i="28"/>
  <c r="F62" i="28"/>
  <c r="E62" i="28"/>
  <c r="E52" i="28"/>
  <c r="E76" i="28"/>
  <c r="U3" i="28"/>
  <c r="D62" i="28"/>
  <c r="D52" i="28"/>
  <c r="D76" i="28"/>
  <c r="C62" i="28"/>
  <c r="B62" i="28"/>
  <c r="F61" i="28"/>
  <c r="F51" i="28"/>
  <c r="F75" i="28"/>
  <c r="V2" i="28"/>
  <c r="E61" i="28"/>
  <c r="E51" i="28"/>
  <c r="E75" i="28"/>
  <c r="U2" i="28"/>
  <c r="D61" i="28"/>
  <c r="C61" i="28"/>
  <c r="B61" i="28"/>
  <c r="B51" i="28"/>
  <c r="B75" i="28"/>
  <c r="R2" i="28"/>
  <c r="F52" i="28"/>
  <c r="F76" i="28"/>
  <c r="V3" i="28"/>
  <c r="E80" i="28"/>
  <c r="E84" i="28"/>
  <c r="U7" i="28"/>
  <c r="D80" i="28"/>
  <c r="D84" i="28"/>
  <c r="C52" i="28"/>
  <c r="C80" i="28"/>
  <c r="C84" i="28"/>
  <c r="S7" i="28"/>
  <c r="B52" i="28"/>
  <c r="B76" i="28"/>
  <c r="R3" i="28"/>
  <c r="F79" i="28"/>
  <c r="F83" i="28"/>
  <c r="V6" i="28"/>
  <c r="E79" i="28"/>
  <c r="E83" i="28"/>
  <c r="U6" i="28"/>
  <c r="D51" i="28"/>
  <c r="D79" i="28"/>
  <c r="D83" i="28"/>
  <c r="C51" i="28"/>
  <c r="C75" i="28"/>
  <c r="S2" i="28"/>
  <c r="B79" i="28"/>
  <c r="B83" i="28"/>
  <c r="R6" i="28"/>
  <c r="F29" i="28"/>
  <c r="E29" i="28"/>
  <c r="D29" i="28"/>
  <c r="C29" i="28"/>
  <c r="B29" i="28"/>
  <c r="F28" i="28"/>
  <c r="E28" i="28"/>
  <c r="D28" i="28"/>
  <c r="C28" i="28"/>
  <c r="B28" i="28"/>
  <c r="F19" i="28"/>
  <c r="E19" i="28"/>
  <c r="E9" i="28"/>
  <c r="E33" i="28"/>
  <c r="N3" i="28"/>
  <c r="D19" i="28"/>
  <c r="D9" i="28"/>
  <c r="D33" i="28"/>
  <c r="C19" i="28"/>
  <c r="B19" i="28"/>
  <c r="F18" i="28"/>
  <c r="F8" i="28"/>
  <c r="F32" i="28"/>
  <c r="O2" i="28"/>
  <c r="E18" i="28"/>
  <c r="E8" i="28"/>
  <c r="E32" i="28"/>
  <c r="N2" i="28"/>
  <c r="D18" i="28"/>
  <c r="C18" i="28"/>
  <c r="B18" i="28"/>
  <c r="B8" i="28"/>
  <c r="B32" i="28"/>
  <c r="K2" i="28"/>
  <c r="F9" i="28"/>
  <c r="F33" i="28"/>
  <c r="O3" i="28"/>
  <c r="E37" i="28"/>
  <c r="E41" i="28"/>
  <c r="N7" i="28"/>
  <c r="D37" i="28"/>
  <c r="D41" i="28"/>
  <c r="C9" i="28"/>
  <c r="C37" i="28"/>
  <c r="C41" i="28"/>
  <c r="L7" i="28"/>
  <c r="B9" i="28"/>
  <c r="B33" i="28"/>
  <c r="K3" i="28"/>
  <c r="F36" i="28"/>
  <c r="F40" i="28"/>
  <c r="O6" i="28"/>
  <c r="E36" i="28"/>
  <c r="E40" i="28"/>
  <c r="N6" i="28"/>
  <c r="D8" i="28"/>
  <c r="D32" i="28"/>
  <c r="C8" i="28"/>
  <c r="C32" i="28"/>
  <c r="L2" i="28"/>
  <c r="B36" i="28"/>
  <c r="B40" i="28"/>
  <c r="K6" i="28"/>
  <c r="D36" i="28"/>
  <c r="D40" i="28"/>
  <c r="C33" i="28"/>
  <c r="L3" i="28"/>
  <c r="D75" i="28"/>
  <c r="C76" i="28"/>
  <c r="S3" i="28"/>
  <c r="D118" i="28"/>
  <c r="C119" i="28"/>
  <c r="Z3" i="28"/>
  <c r="C36" i="28"/>
  <c r="C40" i="28"/>
  <c r="L6" i="28"/>
  <c r="B37" i="28"/>
  <c r="B41" i="28"/>
  <c r="K7" i="28"/>
  <c r="F37" i="28"/>
  <c r="F41" i="28"/>
  <c r="O7" i="28"/>
  <c r="C79" i="28"/>
  <c r="C83" i="28"/>
  <c r="S6" i="28"/>
  <c r="B80" i="28"/>
  <c r="B84" i="28"/>
  <c r="R7" i="28"/>
  <c r="F80" i="28"/>
  <c r="F84" i="28"/>
  <c r="V7" i="28"/>
  <c r="C122" i="28"/>
  <c r="C126" i="28"/>
  <c r="Z6" i="28"/>
  <c r="B123" i="28"/>
  <c r="B127" i="28"/>
  <c r="Y7" i="28"/>
  <c r="F123" i="28"/>
  <c r="F127" i="28"/>
  <c r="AC7" i="28"/>
</calcChain>
</file>

<file path=xl/sharedStrings.xml><?xml version="1.0" encoding="utf-8"?>
<sst xmlns="http://schemas.openxmlformats.org/spreadsheetml/2006/main" count="329" uniqueCount="62">
  <si>
    <t>HNF1A</t>
  </si>
  <si>
    <t>NY15 OCT4/HNF1Asi</t>
  </si>
  <si>
    <t>NY15 OCT4/Ctlsi</t>
  </si>
  <si>
    <t>NY15 EV/HNF1Asi</t>
  </si>
  <si>
    <t>NY15 EV/Ctlsi</t>
  </si>
  <si>
    <t>NY8 OCT4/HNF1Asi</t>
  </si>
  <si>
    <t>NY8 OCT4/Ctlsi</t>
  </si>
  <si>
    <t>NY8 EV/HNF1Asi</t>
  </si>
  <si>
    <t>NY8 EV/Ctlsi</t>
  </si>
  <si>
    <t>Stndev</t>
  </si>
  <si>
    <t>NY5#1</t>
  </si>
  <si>
    <t>MYOD</t>
  </si>
  <si>
    <t>DE</t>
  </si>
  <si>
    <t>HS1</t>
  </si>
  <si>
    <t>HS2</t>
  </si>
  <si>
    <t>HS3</t>
  </si>
  <si>
    <t>Ct values</t>
  </si>
  <si>
    <t>IgG</t>
  </si>
  <si>
    <t>2% Input</t>
  </si>
  <si>
    <t>Signal relative to input</t>
  </si>
  <si>
    <t>NY5#2</t>
  </si>
  <si>
    <t>NY5#3</t>
  </si>
  <si>
    <t>NY8#1</t>
  </si>
  <si>
    <t>NY8#2</t>
  </si>
  <si>
    <t>NY8#3</t>
  </si>
  <si>
    <t>NY15#1</t>
  </si>
  <si>
    <t>NY15#2</t>
  </si>
  <si>
    <t>NY15#3</t>
  </si>
  <si>
    <t>Internally Normalized</t>
  </si>
  <si>
    <t>Vector+LacZ</t>
  </si>
  <si>
    <t>Vector+HNF1A</t>
  </si>
  <si>
    <t>LTR+LacZ</t>
  </si>
  <si>
    <t>LTR+HNF1A</t>
  </si>
  <si>
    <t>Promoter+LacZ</t>
  </si>
  <si>
    <t>Promoter+HNF1A</t>
  </si>
  <si>
    <t>#1</t>
  </si>
  <si>
    <t>#2</t>
  </si>
  <si>
    <t>#3</t>
  </si>
  <si>
    <t>Fold change in Cluc activity</t>
  </si>
  <si>
    <t>Average</t>
  </si>
  <si>
    <t>SEM</t>
  </si>
  <si>
    <t>S</t>
  </si>
  <si>
    <t>Annexin V+</t>
  </si>
  <si>
    <t>NY8 Ctl siRNA</t>
  </si>
  <si>
    <t>NY8 OCT4 siRNA</t>
  </si>
  <si>
    <t>Ctl siRNA</t>
  </si>
  <si>
    <t>OCT4 siRNA</t>
  </si>
  <si>
    <t>Ctl</t>
  </si>
  <si>
    <t>G0/G1</t>
  </si>
  <si>
    <t>G2/M</t>
  </si>
  <si>
    <t>NY8 Ctl G0/G1</t>
  </si>
  <si>
    <t>NY8 OCT4 G0/G1</t>
  </si>
  <si>
    <t>NY8 Ctl S</t>
  </si>
  <si>
    <t>NY8 OCT4 S</t>
  </si>
  <si>
    <t>NY8 Ctl G2/M</t>
  </si>
  <si>
    <t>NY8 OCT4 G2/M</t>
  </si>
  <si>
    <t>Ctl G0/G1</t>
  </si>
  <si>
    <t>OCT4 G0/G1</t>
  </si>
  <si>
    <t>Ctl S</t>
  </si>
  <si>
    <t>OCT4 S</t>
  </si>
  <si>
    <t>Ctl G2/M</t>
  </si>
  <si>
    <t>OCT4 G2/M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</si>
</sst>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1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11"/>
      <name val="Arial"/>
      <family val="2"/>
    </font>
    <font>
      <sz val="11"/>
      <color indexed="8"/>
      <name val="Calibri"/>
      <family val="2"/>
      <scheme val="minor"/>
    </font>
    <font>
      <sz val="11"/>
      <color indexed="8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</cellStyleXfs>
  <cellXfs count="10">
    <xf numFmtId="0" fontId="0" fillId="0" borderId="0" xfId="0"/>
    <xf numFmtId="0" fontId="0" fillId="0" borderId="0" xfId="0" applyFont="1"/>
    <xf numFmtId="0" fontId="18" fillId="0" borderId="0" xfId="0" applyFont="1"/>
    <xf numFmtId="0" fontId="20" fillId="0" borderId="0" xfId="42" applyFont="1"/>
    <xf numFmtId="0" fontId="20" fillId="0" borderId="0" xfId="42" applyFont="1" applyFill="1"/>
    <xf numFmtId="164" fontId="20" fillId="0" borderId="0" xfId="42" applyNumberFormat="1" applyFont="1"/>
    <xf numFmtId="164" fontId="0" fillId="0" borderId="0" xfId="0" applyNumberFormat="1"/>
    <xf numFmtId="14" fontId="0" fillId="0" borderId="0" xfId="0" applyNumberFormat="1"/>
    <xf numFmtId="0" fontId="0" fillId="0" borderId="0" xfId="0"/>
    <xf numFmtId="16" fontId="0" fillId="0" borderId="0" xfId="0" applyNumberFormat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27"/>
  <sheetViews>
    <sheetView tabSelected="1" workbookViewId="0">
      <selection activeCell="L17" sqref="L17"/>
    </sheetView>
  </sheetViews>
  <sheetFormatPr baseColWidth="10" defaultColWidth="8.7109375" defaultRowHeight="13" x14ac:dyDescent="0"/>
  <cols>
    <col min="1" max="16" width="8.7109375" style="1"/>
    <col min="17" max="17" width="12.28515625" style="1" bestFit="1" customWidth="1"/>
    <col min="18" max="22" width="8.7109375" style="1"/>
    <col min="23" max="23" width="12.28515625" style="1" bestFit="1" customWidth="1"/>
    <col min="24" max="16384" width="8.7109375" style="1"/>
  </cols>
  <sheetData>
    <row r="1" spans="1:29">
      <c r="A1" s="1" t="s">
        <v>10</v>
      </c>
      <c r="K1" s="3" t="s">
        <v>11</v>
      </c>
      <c r="L1" s="3" t="s">
        <v>12</v>
      </c>
      <c r="M1" s="4" t="s">
        <v>13</v>
      </c>
      <c r="N1" s="3" t="s">
        <v>14</v>
      </c>
      <c r="O1" s="3" t="s">
        <v>15</v>
      </c>
      <c r="R1" s="3" t="s">
        <v>11</v>
      </c>
      <c r="S1" s="3" t="s">
        <v>12</v>
      </c>
      <c r="T1" s="4" t="s">
        <v>13</v>
      </c>
      <c r="U1" s="3" t="s">
        <v>14</v>
      </c>
      <c r="V1" s="3" t="s">
        <v>15</v>
      </c>
      <c r="Y1" s="3" t="s">
        <v>11</v>
      </c>
      <c r="Z1" s="3" t="s">
        <v>12</v>
      </c>
      <c r="AA1" s="4" t="s">
        <v>13</v>
      </c>
      <c r="AB1" s="3" t="s">
        <v>14</v>
      </c>
      <c r="AC1" s="3" t="s">
        <v>15</v>
      </c>
    </row>
    <row r="2" spans="1:29">
      <c r="A2" s="3" t="s">
        <v>16</v>
      </c>
      <c r="B2" s="3" t="s">
        <v>11</v>
      </c>
      <c r="C2" s="3" t="s">
        <v>12</v>
      </c>
      <c r="D2" s="4" t="s">
        <v>13</v>
      </c>
      <c r="E2" s="3" t="s">
        <v>14</v>
      </c>
      <c r="F2" s="3" t="s">
        <v>15</v>
      </c>
      <c r="J2" s="3" t="s">
        <v>17</v>
      </c>
      <c r="K2" s="1">
        <f>B32</f>
        <v>6.2581492265204658E-3</v>
      </c>
      <c r="L2" s="1">
        <f>C32</f>
        <v>5.0459400902269054E-3</v>
      </c>
      <c r="M2" s="1">
        <v>7.7756164384428878E-3</v>
      </c>
      <c r="N2" s="1">
        <f>E32</f>
        <v>3.9568521445523926E-2</v>
      </c>
      <c r="O2" s="1">
        <f>F32</f>
        <v>2.255879950592533E-2</v>
      </c>
      <c r="R2" s="1">
        <f t="shared" ref="R2:R3" si="0">B75</f>
        <v>5.5371203679177861E-3</v>
      </c>
      <c r="S2" s="1">
        <f>C75</f>
        <v>4.6283262908431511E-3</v>
      </c>
      <c r="T2">
        <v>6.5414688941797736E-3</v>
      </c>
      <c r="U2" s="1">
        <f>E75</f>
        <v>1.997718497393949E-2</v>
      </c>
      <c r="V2" s="1">
        <f>F75</f>
        <v>1.1928789466993973E-2</v>
      </c>
      <c r="Y2" s="1">
        <f t="shared" ref="Y2:Y3" si="1">B118</f>
        <v>1.9456663290360405E-2</v>
      </c>
      <c r="Z2" s="1">
        <f>C118</f>
        <v>6.3868638990015924E-3</v>
      </c>
      <c r="AA2" s="1">
        <v>9.0573417375335846E-3</v>
      </c>
      <c r="AB2" s="1">
        <f>E118</f>
        <v>3.3856275831748328E-2</v>
      </c>
      <c r="AC2" s="1">
        <f>F118</f>
        <v>1.6366802864103375E-2</v>
      </c>
    </row>
    <row r="3" spans="1:29">
      <c r="A3" s="3" t="s">
        <v>18</v>
      </c>
      <c r="B3" s="5">
        <v>26.575637817382812</v>
      </c>
      <c r="C3" s="5">
        <v>27.631522999999998</v>
      </c>
      <c r="D3" s="6">
        <v>19.311952999999999</v>
      </c>
      <c r="E3" s="5">
        <v>27.064457333333333</v>
      </c>
      <c r="F3" s="5">
        <v>25.208480666666663</v>
      </c>
      <c r="J3" s="3" t="s">
        <v>0</v>
      </c>
      <c r="K3" s="1">
        <f t="shared" ref="K3" si="2">B33</f>
        <v>8.9079631090357592E-3</v>
      </c>
      <c r="L3" s="1">
        <f>C33</f>
        <v>1.6566925207469354E-2</v>
      </c>
      <c r="M3" s="1">
        <v>4.1318938067982008E-2</v>
      </c>
      <c r="N3" s="1">
        <f>E33</f>
        <v>0.29425821369175265</v>
      </c>
      <c r="O3" s="1">
        <f>F33</f>
        <v>0.17039384230986468</v>
      </c>
      <c r="R3" s="1">
        <f t="shared" si="0"/>
        <v>1.3878659694520153E-2</v>
      </c>
      <c r="S3" s="1">
        <f>C76</f>
        <v>1.555310432751913E-2</v>
      </c>
      <c r="T3">
        <v>4.6166845574834407E-2</v>
      </c>
      <c r="U3" s="1">
        <f>E76</f>
        <v>0.12666045143704843</v>
      </c>
      <c r="V3" s="1">
        <f>F76</f>
        <v>8.0156171444646249E-2</v>
      </c>
      <c r="Y3" s="1">
        <f t="shared" si="1"/>
        <v>2.7324373845831851E-2</v>
      </c>
      <c r="Z3" s="1">
        <f>C119</f>
        <v>1.6521282476643091E-2</v>
      </c>
      <c r="AA3" s="1">
        <v>9.5860001099363837E-2</v>
      </c>
      <c r="AB3" s="1">
        <f>E119</f>
        <v>0.20591885824830702</v>
      </c>
      <c r="AC3" s="1">
        <f>F119</f>
        <v>8.8566607529780225E-2</v>
      </c>
    </row>
    <row r="4" spans="1:29">
      <c r="A4" s="3" t="s">
        <v>17</v>
      </c>
      <c r="B4" s="5">
        <v>34.790908813476562</v>
      </c>
      <c r="C4" s="5">
        <v>36.555506666666666</v>
      </c>
      <c r="D4" s="6">
        <v>27.659928666666662</v>
      </c>
      <c r="E4" s="5">
        <v>34.274843500000003</v>
      </c>
      <c r="F4" s="5">
        <v>33.529940000000003</v>
      </c>
    </row>
    <row r="5" spans="1:29">
      <c r="A5" s="3" t="s">
        <v>0</v>
      </c>
      <c r="B5" s="5">
        <v>33.757545471191406</v>
      </c>
      <c r="C5" s="5">
        <v>34.778243333333329</v>
      </c>
      <c r="D5" s="6">
        <v>24.892411666666664</v>
      </c>
      <c r="E5" s="5">
        <v>29.609284666666667</v>
      </c>
      <c r="F5" s="5">
        <v>28.379857333333334</v>
      </c>
      <c r="K5" s="3" t="s">
        <v>11</v>
      </c>
      <c r="L5" s="3" t="s">
        <v>12</v>
      </c>
      <c r="M5" s="4" t="s">
        <v>13</v>
      </c>
      <c r="N5" s="3" t="s">
        <v>14</v>
      </c>
      <c r="O5" s="3" t="s">
        <v>15</v>
      </c>
      <c r="R5" s="3" t="s">
        <v>11</v>
      </c>
      <c r="S5" s="3" t="s">
        <v>12</v>
      </c>
      <c r="T5" s="4" t="s">
        <v>13</v>
      </c>
      <c r="U5" s="3" t="s">
        <v>14</v>
      </c>
      <c r="V5" s="3" t="s">
        <v>15</v>
      </c>
      <c r="Y5" s="3" t="s">
        <v>11</v>
      </c>
      <c r="Z5" s="3" t="s">
        <v>12</v>
      </c>
      <c r="AA5" s="4" t="s">
        <v>13</v>
      </c>
      <c r="AB5" s="3" t="s">
        <v>14</v>
      </c>
      <c r="AC5" s="3" t="s">
        <v>15</v>
      </c>
    </row>
    <row r="6" spans="1:29">
      <c r="J6" s="3" t="s">
        <v>17</v>
      </c>
      <c r="K6" s="1">
        <f>B40</f>
        <v>1.5117566817925583E-3</v>
      </c>
      <c r="L6" s="1">
        <f>C40</f>
        <v>1.8737616561423623E-3</v>
      </c>
      <c r="M6">
        <v>1.4944670622185588E-3</v>
      </c>
      <c r="N6" s="1">
        <f>E40</f>
        <v>2.6188425174199E-2</v>
      </c>
      <c r="O6" s="1">
        <f>F40</f>
        <v>1.0363016667864796E-2</v>
      </c>
      <c r="R6" s="1">
        <f t="shared" ref="R6:R7" si="3">B83</f>
        <v>9.7746620505315259E-4</v>
      </c>
      <c r="S6" s="1">
        <f>C83</f>
        <v>4.7893245433864456E-4</v>
      </c>
      <c r="T6" s="1">
        <v>1.6581218121692286E-4</v>
      </c>
      <c r="U6" s="1">
        <f>E83</f>
        <v>6.2020499084448346E-4</v>
      </c>
      <c r="V6" s="1">
        <f>F83</f>
        <v>1.0112458790556167E-3</v>
      </c>
      <c r="Y6" s="1">
        <f t="shared" ref="Y6:Y7" si="4">B126</f>
        <v>1.1299714405777787E-2</v>
      </c>
      <c r="Z6" s="1">
        <f>C126</f>
        <v>1.5380073625088993E-3</v>
      </c>
      <c r="AA6" s="1">
        <v>2.4607533864647838E-3</v>
      </c>
      <c r="AB6" s="1">
        <f>E126</f>
        <v>1.6556636536694601E-3</v>
      </c>
      <c r="AC6" s="1">
        <f>F126</f>
        <v>2.1997750498055331E-3</v>
      </c>
    </row>
    <row r="7" spans="1:29">
      <c r="A7" s="3" t="s">
        <v>19</v>
      </c>
      <c r="B7" s="3" t="s">
        <v>11</v>
      </c>
      <c r="C7" s="3" t="s">
        <v>12</v>
      </c>
      <c r="D7" s="4" t="s">
        <v>13</v>
      </c>
      <c r="E7" s="3" t="s">
        <v>14</v>
      </c>
      <c r="F7" s="3" t="s">
        <v>15</v>
      </c>
      <c r="J7" s="3" t="s">
        <v>0</v>
      </c>
      <c r="K7" s="1">
        <f t="shared" ref="K7" si="5">B41</f>
        <v>2.4515504879506597E-3</v>
      </c>
      <c r="L7" s="1">
        <f>C41</f>
        <v>1.354883141223902E-3</v>
      </c>
      <c r="M7">
        <v>3.6393313842376533E-4</v>
      </c>
      <c r="N7" s="1">
        <f>E41</f>
        <v>3.9859212956417325E-2</v>
      </c>
      <c r="O7" s="1">
        <f>F41</f>
        <v>2.6926680520651003E-2</v>
      </c>
      <c r="R7" s="1">
        <f t="shared" si="3"/>
        <v>2.3708979165822683E-3</v>
      </c>
      <c r="S7" s="1">
        <f>C84</f>
        <v>3.3636307317556932E-3</v>
      </c>
      <c r="T7" s="1">
        <v>5.8834236399868565E-3</v>
      </c>
      <c r="U7" s="1">
        <f>E84</f>
        <v>9.2326936512966799E-3</v>
      </c>
      <c r="V7" s="1">
        <f>F84</f>
        <v>4.4322323484062695E-3</v>
      </c>
      <c r="Y7" s="1">
        <f t="shared" si="4"/>
        <v>9.309870373548159E-3</v>
      </c>
      <c r="Z7" s="1">
        <f>C127</f>
        <v>1.4796323109149757E-3</v>
      </c>
      <c r="AA7" s="1">
        <v>1.4043281932842704E-2</v>
      </c>
      <c r="AB7" s="1">
        <f>E127</f>
        <v>1.9965685395256165E-2</v>
      </c>
      <c r="AC7" s="1">
        <f>F127</f>
        <v>5.0684063198655933E-3</v>
      </c>
    </row>
    <row r="8" spans="1:29">
      <c r="A8" s="3" t="s">
        <v>17</v>
      </c>
      <c r="B8" s="3">
        <f t="shared" ref="B8" si="6">2*2^(B3-B4)</f>
        <v>6.7295651712981101E-3</v>
      </c>
      <c r="C8" s="3">
        <f>2*2^(C3-C4)</f>
        <v>4.1175912388792682E-3</v>
      </c>
      <c r="D8" s="3">
        <f>2*2^(D3-D4)</f>
        <v>6.1381700655374089E-3</v>
      </c>
      <c r="E8" s="3">
        <f>2*2^(E3-E4)</f>
        <v>1.3504778926635035E-2</v>
      </c>
      <c r="F8" s="3">
        <f>2*2^(F3-F4)</f>
        <v>6.2520310846374376E-3</v>
      </c>
    </row>
    <row r="9" spans="1:29">
      <c r="A9" s="3" t="s">
        <v>0</v>
      </c>
      <c r="B9" s="3">
        <f t="shared" ref="B9" si="7">2*2^(B3-B5)</f>
        <v>1.3774009106548919E-2</v>
      </c>
      <c r="C9" s="3">
        <f>2*2^(C3-C5)</f>
        <v>1.4114087474086837E-2</v>
      </c>
      <c r="D9" s="3">
        <f>2*2^(D3-D5)</f>
        <v>4.1796945742956754E-2</v>
      </c>
      <c r="E9" s="3">
        <f>2*2^(E3-E5)</f>
        <v>0.34273671869063671</v>
      </c>
      <c r="F9" s="3">
        <f>2*2^(F3-F5)</f>
        <v>0.22199873075774529</v>
      </c>
    </row>
    <row r="11" spans="1:29">
      <c r="A11" s="1" t="s">
        <v>20</v>
      </c>
    </row>
    <row r="12" spans="1:29">
      <c r="A12" s="3" t="s">
        <v>16</v>
      </c>
      <c r="B12" s="3" t="s">
        <v>11</v>
      </c>
      <c r="C12" s="3" t="s">
        <v>12</v>
      </c>
      <c r="D12" s="4" t="s">
        <v>13</v>
      </c>
      <c r="E12" s="3" t="s">
        <v>14</v>
      </c>
      <c r="F12" s="3" t="s">
        <v>15</v>
      </c>
    </row>
    <row r="13" spans="1:29">
      <c r="A13" s="3" t="s">
        <v>18</v>
      </c>
      <c r="B13" s="5">
        <v>26.529083251953125</v>
      </c>
      <c r="C13" s="5">
        <v>27.888574666666667</v>
      </c>
      <c r="D13" s="1">
        <v>19.087465166666668</v>
      </c>
      <c r="E13" s="5">
        <v>26.990678666666668</v>
      </c>
      <c r="F13" s="5">
        <v>26.757251</v>
      </c>
    </row>
    <row r="14" spans="1:29">
      <c r="A14" s="3" t="s">
        <v>17</v>
      </c>
      <c r="B14" s="5">
        <v>34.389045715332031</v>
      </c>
      <c r="C14" s="5">
        <v>35.740924</v>
      </c>
      <c r="D14" s="1">
        <v>26.62566533333333</v>
      </c>
      <c r="E14" s="5">
        <v>34.22793166666667</v>
      </c>
      <c r="F14" s="5">
        <v>33.427810000000001</v>
      </c>
    </row>
    <row r="15" spans="1:29">
      <c r="A15" s="3" t="s">
        <v>0</v>
      </c>
      <c r="B15" s="5">
        <v>34.921035766601562</v>
      </c>
      <c r="C15" s="5">
        <v>34.784318333333339</v>
      </c>
      <c r="D15" s="1">
        <v>24.70967933333333</v>
      </c>
      <c r="E15" s="5">
        <v>30.20683866666667</v>
      </c>
      <c r="F15" s="5">
        <v>30.686798666666665</v>
      </c>
    </row>
    <row r="17" spans="1:6">
      <c r="A17" s="3" t="s">
        <v>19</v>
      </c>
      <c r="B17" s="3" t="s">
        <v>11</v>
      </c>
      <c r="C17" s="3" t="s">
        <v>12</v>
      </c>
      <c r="D17" s="4" t="s">
        <v>13</v>
      </c>
      <c r="E17" s="3" t="s">
        <v>14</v>
      </c>
      <c r="F17" s="3" t="s">
        <v>15</v>
      </c>
    </row>
    <row r="18" spans="1:6">
      <c r="A18" s="3" t="s">
        <v>17</v>
      </c>
      <c r="B18" s="3">
        <f t="shared" ref="B18" si="8">2*2^(B13-B14)</f>
        <v>8.6088577036019121E-3</v>
      </c>
      <c r="C18" s="3">
        <f>2*2^(C13-C14)</f>
        <v>8.654406890941449E-3</v>
      </c>
      <c r="D18" s="3">
        <f>2*2^(D13-D14)</f>
        <v>1.0759835510844739E-2</v>
      </c>
      <c r="E18" s="3">
        <f>2*2^(E13-E14)</f>
        <v>1.3255611173669244E-2</v>
      </c>
      <c r="F18" s="3">
        <f>2*2^(F13-F14)</f>
        <v>1.9633225231395837E-2</v>
      </c>
    </row>
    <row r="19" spans="1:6">
      <c r="A19" s="3" t="s">
        <v>0</v>
      </c>
      <c r="B19" s="3">
        <f t="shared" ref="B19" si="9">2*2^(B13-B15)</f>
        <v>5.9538867085265597E-3</v>
      </c>
      <c r="C19" s="3">
        <f>2*2^(C13-C15)</f>
        <v>1.6795939808383981E-2</v>
      </c>
      <c r="D19" s="3">
        <f>2*2^(D13-D15)</f>
        <v>4.0604567545999559E-2</v>
      </c>
      <c r="E19" s="3">
        <f>2*2^(E13-E15)</f>
        <v>0.21521342782824265</v>
      </c>
      <c r="F19" s="3">
        <f>2*2^(F13-F15)</f>
        <v>0.13125573208099758</v>
      </c>
    </row>
    <row r="21" spans="1:6">
      <c r="A21" s="1" t="s">
        <v>21</v>
      </c>
    </row>
    <row r="22" spans="1:6">
      <c r="A22" s="3" t="s">
        <v>16</v>
      </c>
      <c r="B22" s="3" t="s">
        <v>11</v>
      </c>
      <c r="C22" s="3" t="s">
        <v>12</v>
      </c>
      <c r="D22" s="4" t="s">
        <v>13</v>
      </c>
      <c r="E22" s="3" t="s">
        <v>14</v>
      </c>
      <c r="F22" s="3" t="s">
        <v>15</v>
      </c>
    </row>
    <row r="23" spans="1:6">
      <c r="A23" s="3" t="s">
        <v>18</v>
      </c>
      <c r="B23" s="5">
        <v>26.796584666666671</v>
      </c>
      <c r="C23" s="5">
        <v>27.027982999999995</v>
      </c>
      <c r="D23" s="6">
        <v>18.862977333333333</v>
      </c>
      <c r="E23" s="5">
        <v>26.353289333333333</v>
      </c>
      <c r="F23" s="5">
        <v>24.931826666666666</v>
      </c>
    </row>
    <row r="24" spans="1:6">
      <c r="A24" s="3" t="s">
        <v>17</v>
      </c>
      <c r="B24" s="5">
        <v>35.981628499999999</v>
      </c>
      <c r="C24" s="5">
        <v>36.75142566666667</v>
      </c>
      <c r="D24" s="6">
        <v>27.144202333333329</v>
      </c>
      <c r="E24" s="5">
        <v>30.796371666666669</v>
      </c>
      <c r="F24" s="5">
        <v>30.512485666666667</v>
      </c>
    </row>
    <row r="25" spans="1:6">
      <c r="A25" s="3" t="s">
        <v>0</v>
      </c>
      <c r="B25" s="5">
        <v>34.955839999999995</v>
      </c>
      <c r="C25" s="5">
        <v>33.761816666666668</v>
      </c>
      <c r="D25" s="6">
        <v>24.451801</v>
      </c>
      <c r="E25" s="5">
        <v>28.975557000000002</v>
      </c>
      <c r="F25" s="5">
        <v>28.594496333333336</v>
      </c>
    </row>
    <row r="27" spans="1:6">
      <c r="A27" s="3" t="s">
        <v>19</v>
      </c>
      <c r="B27" s="3" t="s">
        <v>11</v>
      </c>
      <c r="C27" s="3" t="s">
        <v>12</v>
      </c>
      <c r="D27" s="4" t="s">
        <v>13</v>
      </c>
      <c r="E27" s="3" t="s">
        <v>14</v>
      </c>
      <c r="F27" s="3" t="s">
        <v>15</v>
      </c>
    </row>
    <row r="28" spans="1:6">
      <c r="A28" s="3" t="s">
        <v>17</v>
      </c>
      <c r="B28" s="3">
        <f t="shared" ref="B28" si="10">2*2^(B23-B24)</f>
        <v>3.4360248046613742E-3</v>
      </c>
      <c r="C28" s="3">
        <f>2*2^(C23-C24)</f>
        <v>2.3658221408599991E-3</v>
      </c>
      <c r="D28" s="3">
        <f>2*2^(D23-D24)</f>
        <v>6.4288437389465151E-3</v>
      </c>
      <c r="E28" s="3">
        <f>2*2^(E23-E24)</f>
        <v>9.1945174236267496E-2</v>
      </c>
      <c r="F28" s="3">
        <f>2*2^(F23-F24)</f>
        <v>4.1791142201742716E-2</v>
      </c>
    </row>
    <row r="29" spans="1:6">
      <c r="A29" s="3" t="s">
        <v>0</v>
      </c>
      <c r="B29" s="3">
        <f t="shared" ref="B29" si="11">2*2^(B23-B25)</f>
        <v>6.9959935120318013E-3</v>
      </c>
      <c r="C29" s="3">
        <f>2*2^(C23-C25)</f>
        <v>1.8790748339937248E-2</v>
      </c>
      <c r="D29" s="3">
        <f>2*2^(D23-D25)</f>
        <v>4.1555300914989719E-2</v>
      </c>
      <c r="E29" s="3">
        <f>2*2^(E23-E25)</f>
        <v>0.32482449455637857</v>
      </c>
      <c r="F29" s="3">
        <f>2*2^(F23-F25)</f>
        <v>0.15792706409085122</v>
      </c>
    </row>
    <row r="31" spans="1:6">
      <c r="A31" s="3"/>
      <c r="B31" s="3" t="s">
        <v>11</v>
      </c>
      <c r="C31" s="3" t="s">
        <v>12</v>
      </c>
      <c r="D31" s="4" t="s">
        <v>13</v>
      </c>
      <c r="E31" s="3" t="s">
        <v>14</v>
      </c>
      <c r="F31" s="3" t="s">
        <v>15</v>
      </c>
    </row>
    <row r="32" spans="1:6">
      <c r="A32" s="3" t="s">
        <v>17</v>
      </c>
      <c r="B32" s="3">
        <f t="shared" ref="B32" si="12">AVERAGE(B8,B18,B28)</f>
        <v>6.2581492265204658E-3</v>
      </c>
      <c r="C32" s="3">
        <f t="shared" ref="C32:E33" si="13">AVERAGE(C8,C18,C28)</f>
        <v>5.0459400902269054E-3</v>
      </c>
      <c r="D32" s="3">
        <f t="shared" si="13"/>
        <v>7.7756164384428878E-3</v>
      </c>
      <c r="E32" s="3">
        <f t="shared" si="13"/>
        <v>3.9568521445523926E-2</v>
      </c>
      <c r="F32" s="3">
        <f t="shared" ref="F32:F33" si="14">AVERAGE(F8,F18,F28)</f>
        <v>2.255879950592533E-2</v>
      </c>
    </row>
    <row r="33" spans="1:6">
      <c r="A33" s="3" t="s">
        <v>0</v>
      </c>
      <c r="B33" s="3">
        <f>AVERAGE(B9,B19,B29)</f>
        <v>8.9079631090357592E-3</v>
      </c>
      <c r="C33" s="3">
        <f t="shared" si="13"/>
        <v>1.6566925207469354E-2</v>
      </c>
      <c r="D33" s="3">
        <f t="shared" si="13"/>
        <v>4.1318938067982008E-2</v>
      </c>
      <c r="E33" s="3">
        <f t="shared" si="13"/>
        <v>0.29425821369175265</v>
      </c>
      <c r="F33" s="3">
        <f t="shared" si="14"/>
        <v>0.17039384230986468</v>
      </c>
    </row>
    <row r="34" spans="1:6">
      <c r="A34" s="3"/>
      <c r="B34" s="3"/>
      <c r="C34" s="3"/>
      <c r="E34" s="3"/>
      <c r="F34" s="3"/>
    </row>
    <row r="35" spans="1:6">
      <c r="A35" s="3"/>
      <c r="B35" s="3" t="s">
        <v>11</v>
      </c>
      <c r="C35" s="3" t="s">
        <v>12</v>
      </c>
      <c r="D35" s="4" t="s">
        <v>13</v>
      </c>
      <c r="E35" s="3" t="s">
        <v>14</v>
      </c>
      <c r="F35" s="3" t="s">
        <v>15</v>
      </c>
    </row>
    <row r="36" spans="1:6">
      <c r="A36" s="3" t="s">
        <v>17</v>
      </c>
      <c r="B36" s="3">
        <f t="shared" ref="B36" si="15">STDEV(B8,B18,B28)</f>
        <v>2.618439381546447E-3</v>
      </c>
      <c r="C36" s="3">
        <f t="shared" ref="C36:E37" si="16">STDEV(C8,C18,C28)</f>
        <v>3.2454503897129754E-3</v>
      </c>
      <c r="D36" s="3">
        <f t="shared" si="16"/>
        <v>2.5884928820007424E-3</v>
      </c>
      <c r="E36" s="3">
        <f t="shared" si="16"/>
        <v>4.5359682971928494E-2</v>
      </c>
      <c r="F36" s="3">
        <f t="shared" ref="F36:F37" si="17">STDEV(F8,F18,F28)</f>
        <v>1.7949271388424955E-2</v>
      </c>
    </row>
    <row r="37" spans="1:6">
      <c r="A37" s="3" t="s">
        <v>0</v>
      </c>
      <c r="B37" s="3">
        <f>STDEV(B9,B19,B29)</f>
        <v>4.246210002450815E-3</v>
      </c>
      <c r="C37" s="3">
        <f t="shared" si="16"/>
        <v>2.3467264389183166E-3</v>
      </c>
      <c r="D37" s="3">
        <f t="shared" si="16"/>
        <v>6.3035068630795871E-4</v>
      </c>
      <c r="E37" s="3">
        <f t="shared" si="16"/>
        <v>6.9038181990222477E-2</v>
      </c>
      <c r="F37" s="3">
        <f t="shared" si="17"/>
        <v>4.6638378740942725E-2</v>
      </c>
    </row>
    <row r="38" spans="1:6">
      <c r="A38" s="3"/>
      <c r="B38" s="3"/>
      <c r="C38" s="3"/>
      <c r="E38" s="3"/>
      <c r="F38" s="3"/>
    </row>
    <row r="39" spans="1:6">
      <c r="A39" s="3"/>
      <c r="B39" s="3" t="s">
        <v>11</v>
      </c>
      <c r="C39" s="3" t="s">
        <v>12</v>
      </c>
      <c r="D39" s="4" t="s">
        <v>13</v>
      </c>
      <c r="E39" s="3" t="s">
        <v>14</v>
      </c>
      <c r="F39" s="3" t="s">
        <v>15</v>
      </c>
    </row>
    <row r="40" spans="1:6">
      <c r="A40" s="3" t="s">
        <v>17</v>
      </c>
      <c r="B40" s="3">
        <f t="shared" ref="B40" si="18">B36/SQRT(3)</f>
        <v>1.5117566817925583E-3</v>
      </c>
      <c r="C40" s="3">
        <f t="shared" ref="C40:E41" si="19">C36/SQRT(3)</f>
        <v>1.8737616561423623E-3</v>
      </c>
      <c r="D40" s="3">
        <f t="shared" si="19"/>
        <v>1.4944670622185588E-3</v>
      </c>
      <c r="E40" s="3">
        <f t="shared" si="19"/>
        <v>2.6188425174199E-2</v>
      </c>
      <c r="F40" s="3">
        <f t="shared" ref="F40:F41" si="20">F36/SQRT(3)</f>
        <v>1.0363016667864796E-2</v>
      </c>
    </row>
    <row r="41" spans="1:6">
      <c r="A41" s="3" t="s">
        <v>0</v>
      </c>
      <c r="B41" s="3">
        <f>B37/SQRT(3)</f>
        <v>2.4515504879506597E-3</v>
      </c>
      <c r="C41" s="3">
        <f t="shared" si="19"/>
        <v>1.354883141223902E-3</v>
      </c>
      <c r="D41" s="3">
        <f t="shared" si="19"/>
        <v>3.6393313842376533E-4</v>
      </c>
      <c r="E41" s="3">
        <f t="shared" si="19"/>
        <v>3.9859212956417325E-2</v>
      </c>
      <c r="F41" s="3">
        <f t="shared" si="20"/>
        <v>2.6926680520651003E-2</v>
      </c>
    </row>
    <row r="44" spans="1:6">
      <c r="A44" s="1" t="s">
        <v>22</v>
      </c>
    </row>
    <row r="45" spans="1:6">
      <c r="A45" s="3" t="s">
        <v>16</v>
      </c>
      <c r="B45" s="3" t="s">
        <v>11</v>
      </c>
      <c r="C45" s="3" t="s">
        <v>12</v>
      </c>
      <c r="D45" s="4" t="s">
        <v>13</v>
      </c>
      <c r="E45" s="3" t="s">
        <v>14</v>
      </c>
      <c r="F45" s="3" t="s">
        <v>15</v>
      </c>
    </row>
    <row r="46" spans="1:6">
      <c r="A46" s="3" t="s">
        <v>18</v>
      </c>
      <c r="B46" s="5">
        <v>23.966962333333331</v>
      </c>
      <c r="C46" s="5">
        <v>23.675692999999999</v>
      </c>
      <c r="D46" s="1">
        <v>16.311838999999999</v>
      </c>
      <c r="E46" s="5">
        <v>23.181222666666667</v>
      </c>
      <c r="F46" s="5">
        <v>21.486682999999999</v>
      </c>
    </row>
    <row r="47" spans="1:6">
      <c r="A47" s="3" t="s">
        <v>17</v>
      </c>
      <c r="B47" s="5">
        <v>32.972003999999998</v>
      </c>
      <c r="C47" s="5">
        <v>32.159628666666663</v>
      </c>
      <c r="D47" s="1">
        <v>24.620920333333331</v>
      </c>
      <c r="E47" s="5">
        <v>29.919102666666664</v>
      </c>
      <c r="F47" s="5">
        <v>29.117169666666666</v>
      </c>
    </row>
    <row r="48" spans="1:6">
      <c r="A48" s="3" t="s">
        <v>0</v>
      </c>
      <c r="B48" s="5">
        <v>31.708761999999997</v>
      </c>
      <c r="C48" s="5">
        <v>30.952858666666668</v>
      </c>
      <c r="D48" s="1">
        <v>21.522277500000001</v>
      </c>
      <c r="E48" s="5">
        <v>26.989589666666671</v>
      </c>
      <c r="F48" s="5">
        <v>26.042437333333336</v>
      </c>
    </row>
    <row r="50" spans="1:6">
      <c r="A50" s="3" t="s">
        <v>19</v>
      </c>
      <c r="B50" s="3" t="s">
        <v>11</v>
      </c>
      <c r="C50" s="3" t="s">
        <v>12</v>
      </c>
      <c r="D50" s="4" t="s">
        <v>13</v>
      </c>
      <c r="E50" s="3" t="s">
        <v>14</v>
      </c>
      <c r="F50" s="3" t="s">
        <v>15</v>
      </c>
    </row>
    <row r="51" spans="1:6">
      <c r="A51" s="3" t="s">
        <v>17</v>
      </c>
      <c r="B51" s="3">
        <f t="shared" ref="B51" si="21">2*2^(B46-B47)</f>
        <v>3.8926229766878331E-3</v>
      </c>
      <c r="C51" s="3">
        <f>2*2^(C46-C47)</f>
        <v>5.5861279466566218E-3</v>
      </c>
      <c r="D51" s="3">
        <f>2*2^(D46-D47)</f>
        <v>6.3059028831513398E-3</v>
      </c>
      <c r="E51" s="3">
        <f>2*2^(E46-E47)</f>
        <v>1.8738119681147029E-2</v>
      </c>
      <c r="F51" s="3">
        <f>2*2^(F46-F47)</f>
        <v>1.009310119277494E-2</v>
      </c>
    </row>
    <row r="52" spans="1:6">
      <c r="A52" s="3" t="s">
        <v>0</v>
      </c>
      <c r="B52" s="3">
        <f t="shared" ref="B52" si="22">2*2^(B46-B48)</f>
        <v>9.3436395345535637E-3</v>
      </c>
      <c r="C52" s="3">
        <f>2*2^(C46-C48)</f>
        <v>1.2893916296756305E-2</v>
      </c>
      <c r="D52" s="3">
        <f>2*2^(D46-D48)</f>
        <v>5.4017156214731542E-2</v>
      </c>
      <c r="E52" s="3">
        <f>2*2^(E46-E48)</f>
        <v>0.1427569610049462</v>
      </c>
      <c r="F52" s="3">
        <f>2*2^(F46-F48)</f>
        <v>8.5037657523368379E-2</v>
      </c>
    </row>
    <row r="54" spans="1:6">
      <c r="A54" s="1" t="s">
        <v>23</v>
      </c>
    </row>
    <row r="55" spans="1:6">
      <c r="A55" s="3" t="s">
        <v>16</v>
      </c>
      <c r="B55" s="3" t="s">
        <v>11</v>
      </c>
      <c r="C55" s="3" t="s">
        <v>12</v>
      </c>
      <c r="D55" s="4" t="s">
        <v>13</v>
      </c>
      <c r="E55" s="3" t="s">
        <v>14</v>
      </c>
      <c r="F55" s="3" t="s">
        <v>15</v>
      </c>
    </row>
    <row r="56" spans="1:6">
      <c r="A56" s="3" t="s">
        <v>18</v>
      </c>
      <c r="B56" s="5">
        <v>25.593312999999998</v>
      </c>
      <c r="C56" s="5">
        <v>24.461046666666665</v>
      </c>
      <c r="D56" s="1">
        <v>16.697663666666667</v>
      </c>
      <c r="E56" s="5">
        <v>24.130396666666666</v>
      </c>
      <c r="F56" s="5">
        <v>22.26361</v>
      </c>
    </row>
    <row r="57" spans="1:6">
      <c r="A57" s="3" t="s">
        <v>17</v>
      </c>
      <c r="B57" s="5">
        <v>34.114450666666663</v>
      </c>
      <c r="C57" s="5">
        <v>33.377237666666666</v>
      </c>
      <c r="D57" s="1">
        <v>24.972560000000001</v>
      </c>
      <c r="E57" s="5">
        <v>30.728339999999999</v>
      </c>
      <c r="F57" s="5">
        <v>29.63109833333333</v>
      </c>
    </row>
    <row r="58" spans="1:6">
      <c r="A58" s="3" t="s">
        <v>0</v>
      </c>
      <c r="B58" s="5">
        <v>32.657339666666672</v>
      </c>
      <c r="C58" s="5">
        <v>31.899360666666666</v>
      </c>
      <c r="D58" s="1">
        <v>22.024427000000003</v>
      </c>
      <c r="E58" s="5">
        <v>28.304678333333332</v>
      </c>
      <c r="F58" s="5">
        <v>27.073413666666667</v>
      </c>
    </row>
    <row r="60" spans="1:6">
      <c r="A60" s="3" t="s">
        <v>19</v>
      </c>
      <c r="B60" s="3" t="s">
        <v>11</v>
      </c>
      <c r="C60" s="3" t="s">
        <v>12</v>
      </c>
      <c r="D60" s="4" t="s">
        <v>13</v>
      </c>
      <c r="E60" s="3" t="s">
        <v>14</v>
      </c>
      <c r="F60" s="3" t="s">
        <v>15</v>
      </c>
    </row>
    <row r="61" spans="1:6">
      <c r="A61" s="3" t="s">
        <v>17</v>
      </c>
      <c r="B61" s="3">
        <f t="shared" ref="B61" si="23">2*2^(B56-B57)</f>
        <v>5.4439228369626566E-3</v>
      </c>
      <c r="C61" s="3">
        <f>2*2^(C56-C57)</f>
        <v>4.1398924389018151E-3</v>
      </c>
      <c r="D61" s="3">
        <f>2*2^(D56-D57)</f>
        <v>6.4571070774603863E-3</v>
      </c>
      <c r="E61" s="3">
        <f>2*2^(E56-E57)</f>
        <v>2.0646723541515779E-2</v>
      </c>
      <c r="F61" s="3">
        <f>2*2^(F56-F57)</f>
        <v>1.2111418599059415E-2</v>
      </c>
    </row>
    <row r="62" spans="1:6">
      <c r="A62" s="3" t="s">
        <v>0</v>
      </c>
      <c r="B62" s="3">
        <f t="shared" ref="B62" si="24">2*2^(B56-B58)</f>
        <v>1.4946726193468941E-2</v>
      </c>
      <c r="C62" s="3">
        <f>2*2^(C56-C58)</f>
        <v>1.1531196276973637E-2</v>
      </c>
      <c r="D62" s="3">
        <f>2*2^(D56-D58)</f>
        <v>4.983270391088112E-2</v>
      </c>
      <c r="E62" s="3">
        <f>2*2^(E56-E58)</f>
        <v>0.11077608275818848</v>
      </c>
      <c r="F62" s="3">
        <f>2*2^(F56-F58)</f>
        <v>7.1307435660422844E-2</v>
      </c>
    </row>
    <row r="64" spans="1:6">
      <c r="A64" s="1" t="s">
        <v>24</v>
      </c>
    </row>
    <row r="65" spans="1:6">
      <c r="A65" s="3" t="s">
        <v>16</v>
      </c>
      <c r="B65" s="3" t="s">
        <v>11</v>
      </c>
      <c r="C65" s="3" t="s">
        <v>12</v>
      </c>
      <c r="D65" s="4" t="s">
        <v>13</v>
      </c>
      <c r="E65" s="3" t="s">
        <v>14</v>
      </c>
      <c r="F65" s="3" t="s">
        <v>15</v>
      </c>
    </row>
    <row r="66" spans="1:6">
      <c r="A66" s="3" t="s">
        <v>18</v>
      </c>
      <c r="B66" s="5">
        <v>24.585768666666667</v>
      </c>
      <c r="C66" s="5">
        <v>23.418281333333336</v>
      </c>
      <c r="D66" s="1">
        <v>16.254078</v>
      </c>
      <c r="E66" s="5">
        <v>23.13423933333333</v>
      </c>
      <c r="F66" s="5">
        <v>21.752732333333338</v>
      </c>
    </row>
    <row r="67" spans="1:6">
      <c r="A67" s="3" t="s">
        <v>17</v>
      </c>
      <c r="B67" s="5">
        <v>32.688642333333341</v>
      </c>
      <c r="C67" s="5">
        <v>32.327843333333334</v>
      </c>
      <c r="D67" s="1">
        <v>24.441360000000003</v>
      </c>
      <c r="E67" s="5">
        <v>29.739188000000002</v>
      </c>
      <c r="F67" s="5">
        <v>28.954908666666668</v>
      </c>
    </row>
    <row r="68" spans="1:6">
      <c r="A68" s="3" t="s">
        <v>0</v>
      </c>
      <c r="B68" s="5">
        <v>31.435053999999997</v>
      </c>
      <c r="C68" s="5">
        <v>29.909357</v>
      </c>
      <c r="D68" s="1">
        <v>22.105050666666667</v>
      </c>
      <c r="E68" s="5">
        <v>27.11761966666667</v>
      </c>
      <c r="F68" s="5">
        <v>26.324080999999996</v>
      </c>
    </row>
    <row r="70" spans="1:6">
      <c r="A70" s="3" t="s">
        <v>19</v>
      </c>
      <c r="B70" s="3" t="s">
        <v>11</v>
      </c>
      <c r="C70" s="3" t="s">
        <v>12</v>
      </c>
      <c r="D70" s="4" t="s">
        <v>13</v>
      </c>
      <c r="E70" s="3" t="s">
        <v>14</v>
      </c>
      <c r="F70" s="3" t="s">
        <v>15</v>
      </c>
    </row>
    <row r="71" spans="1:6">
      <c r="A71" s="3" t="s">
        <v>17</v>
      </c>
      <c r="B71" s="3">
        <f t="shared" ref="B71" si="25">2*2^(B66-B67)</f>
        <v>7.2748152901028675E-3</v>
      </c>
      <c r="C71" s="3">
        <f>2*2^(C66-C67)</f>
        <v>4.1589584869710173E-3</v>
      </c>
      <c r="D71" s="3">
        <f>2*2^(D66-D67)</f>
        <v>6.8613967219275929E-3</v>
      </c>
      <c r="E71" s="3">
        <f>2*2^(E66-E67)</f>
        <v>2.0546711699155663E-2</v>
      </c>
      <c r="F71" s="3">
        <f>2*2^(F66-F67)</f>
        <v>1.3581848609147566E-2</v>
      </c>
    </row>
    <row r="72" spans="1:6">
      <c r="A72" s="3" t="s">
        <v>0</v>
      </c>
      <c r="B72" s="3">
        <f t="shared" ref="B72" si="26">2*2^(B66-B68)</f>
        <v>1.7345613355537956E-2</v>
      </c>
      <c r="C72" s="3">
        <f>2*2^(C66-C68)</f>
        <v>2.2234200408827443E-2</v>
      </c>
      <c r="D72" s="3">
        <f>2*2^(D66-D68)</f>
        <v>3.4650676598890554E-2</v>
      </c>
      <c r="E72" s="3">
        <f>2*2^(E66-E68)</f>
        <v>0.12644831054801059</v>
      </c>
      <c r="F72" s="3">
        <f>2*2^(F66-F68)</f>
        <v>8.4123421150147523E-2</v>
      </c>
    </row>
    <row r="74" spans="1:6">
      <c r="A74" s="3"/>
      <c r="B74" s="3" t="s">
        <v>11</v>
      </c>
      <c r="C74" s="3" t="s">
        <v>12</v>
      </c>
      <c r="D74" s="4" t="s">
        <v>13</v>
      </c>
      <c r="E74" s="3" t="s">
        <v>14</v>
      </c>
      <c r="F74" s="3" t="s">
        <v>15</v>
      </c>
    </row>
    <row r="75" spans="1:6">
      <c r="A75" s="3" t="s">
        <v>17</v>
      </c>
      <c r="B75" s="3">
        <f t="shared" ref="B75" si="27">AVERAGE(B51,B61,B71)</f>
        <v>5.5371203679177861E-3</v>
      </c>
      <c r="C75" s="3">
        <f t="shared" ref="C75:E76" si="28">AVERAGE(C51,C61,C71)</f>
        <v>4.6283262908431511E-3</v>
      </c>
      <c r="D75" s="3">
        <f t="shared" si="28"/>
        <v>6.5414688941797736E-3</v>
      </c>
      <c r="E75" s="3">
        <f t="shared" si="28"/>
        <v>1.997718497393949E-2</v>
      </c>
      <c r="F75" s="3">
        <f t="shared" ref="F75:F76" si="29">AVERAGE(F51,F61,F71)</f>
        <v>1.1928789466993973E-2</v>
      </c>
    </row>
    <row r="76" spans="1:6">
      <c r="A76" s="3" t="s">
        <v>0</v>
      </c>
      <c r="B76" s="3">
        <f>AVERAGE(B52,B62,B72)</f>
        <v>1.3878659694520153E-2</v>
      </c>
      <c r="C76" s="3">
        <f t="shared" si="28"/>
        <v>1.555310432751913E-2</v>
      </c>
      <c r="D76" s="3">
        <f t="shared" si="28"/>
        <v>4.6166845574834407E-2</v>
      </c>
      <c r="E76" s="3">
        <f t="shared" si="28"/>
        <v>0.12666045143704843</v>
      </c>
      <c r="F76" s="3">
        <f t="shared" si="29"/>
        <v>8.0156171444646249E-2</v>
      </c>
    </row>
    <row r="77" spans="1:6">
      <c r="A77" s="3"/>
      <c r="B77" s="3"/>
      <c r="C77" s="3"/>
      <c r="E77" s="3"/>
      <c r="F77" s="3"/>
    </row>
    <row r="78" spans="1:6">
      <c r="A78" s="3"/>
      <c r="B78" s="3" t="s">
        <v>11</v>
      </c>
      <c r="C78" s="3" t="s">
        <v>12</v>
      </c>
      <c r="D78" s="4" t="s">
        <v>13</v>
      </c>
      <c r="E78" s="3" t="s">
        <v>14</v>
      </c>
      <c r="F78" s="3" t="s">
        <v>15</v>
      </c>
    </row>
    <row r="79" spans="1:6">
      <c r="A79" s="3" t="s">
        <v>17</v>
      </c>
      <c r="B79" s="3">
        <f t="shared" ref="B79" si="30">STDEV(B51,B61,B71)</f>
        <v>1.6930211298335986E-3</v>
      </c>
      <c r="C79" s="3">
        <f t="shared" ref="C79:E80" si="31">STDEV(C51,C61,C71)</f>
        <v>8.2953534430819367E-4</v>
      </c>
      <c r="D79" s="3">
        <f t="shared" si="31"/>
        <v>2.8719512238152827E-4</v>
      </c>
      <c r="E79" s="3">
        <f t="shared" si="31"/>
        <v>1.0742265552504356E-3</v>
      </c>
      <c r="F79" s="3">
        <f t="shared" ref="F79:F80" si="32">STDEV(F51,F61,F71)</f>
        <v>1.7515292414689799E-3</v>
      </c>
    </row>
    <row r="80" spans="1:6">
      <c r="A80" s="3" t="s">
        <v>0</v>
      </c>
      <c r="B80" s="3">
        <f>STDEV(B52,B62,B72)</f>
        <v>4.1065156510796865E-3</v>
      </c>
      <c r="C80" s="3">
        <f t="shared" si="31"/>
        <v>5.8259793253009418E-3</v>
      </c>
      <c r="D80" s="3">
        <f t="shared" si="31"/>
        <v>1.0190388666909057E-2</v>
      </c>
      <c r="E80" s="3">
        <f t="shared" si="31"/>
        <v>1.599149449476446E-2</v>
      </c>
      <c r="F80" s="3">
        <f t="shared" si="32"/>
        <v>7.67685161838998E-3</v>
      </c>
    </row>
    <row r="81" spans="1:6">
      <c r="A81" s="3"/>
      <c r="B81" s="3"/>
      <c r="C81" s="3"/>
      <c r="E81" s="3"/>
      <c r="F81" s="3"/>
    </row>
    <row r="82" spans="1:6">
      <c r="A82" s="3"/>
      <c r="B82" s="3" t="s">
        <v>11</v>
      </c>
      <c r="C82" s="3" t="s">
        <v>12</v>
      </c>
      <c r="D82" s="4" t="s">
        <v>13</v>
      </c>
      <c r="E82" s="3" t="s">
        <v>14</v>
      </c>
      <c r="F82" s="3" t="s">
        <v>15</v>
      </c>
    </row>
    <row r="83" spans="1:6">
      <c r="A83" s="3" t="s">
        <v>17</v>
      </c>
      <c r="B83" s="3">
        <f t="shared" ref="B83" si="33">B79/SQRT(3)</f>
        <v>9.7746620505315259E-4</v>
      </c>
      <c r="C83" s="3">
        <f t="shared" ref="C83:E84" si="34">C79/SQRT(3)</f>
        <v>4.7893245433864456E-4</v>
      </c>
      <c r="D83" s="3">
        <f t="shared" si="34"/>
        <v>1.6581218121692286E-4</v>
      </c>
      <c r="E83" s="3">
        <f t="shared" si="34"/>
        <v>6.2020499084448346E-4</v>
      </c>
      <c r="F83" s="3">
        <f t="shared" ref="F83:F84" si="35">F79/SQRT(3)</f>
        <v>1.0112458790556167E-3</v>
      </c>
    </row>
    <row r="84" spans="1:6">
      <c r="A84" s="3" t="s">
        <v>0</v>
      </c>
      <c r="B84" s="3">
        <f>B80/SQRT(3)</f>
        <v>2.3708979165822683E-3</v>
      </c>
      <c r="C84" s="3">
        <f t="shared" si="34"/>
        <v>3.3636307317556932E-3</v>
      </c>
      <c r="D84" s="3">
        <f t="shared" si="34"/>
        <v>5.8834236399868565E-3</v>
      </c>
      <c r="E84" s="3">
        <f t="shared" si="34"/>
        <v>9.2326936512966799E-3</v>
      </c>
      <c r="F84" s="3">
        <f t="shared" si="35"/>
        <v>4.4322323484062695E-3</v>
      </c>
    </row>
    <row r="87" spans="1:6">
      <c r="A87" s="1" t="s">
        <v>25</v>
      </c>
    </row>
    <row r="88" spans="1:6">
      <c r="A88" s="3" t="s">
        <v>16</v>
      </c>
      <c r="B88" s="3" t="s">
        <v>11</v>
      </c>
      <c r="C88" s="3" t="s">
        <v>12</v>
      </c>
      <c r="D88" s="4" t="s">
        <v>13</v>
      </c>
      <c r="E88" s="3" t="s">
        <v>14</v>
      </c>
      <c r="F88" s="3" t="s">
        <v>15</v>
      </c>
    </row>
    <row r="89" spans="1:6">
      <c r="A89" s="3" t="s">
        <v>18</v>
      </c>
      <c r="B89" s="5">
        <v>25.503</v>
      </c>
      <c r="C89" s="5">
        <v>24.905999999999999</v>
      </c>
      <c r="D89" s="1">
        <v>16.933551666666666</v>
      </c>
      <c r="E89" s="5">
        <v>24.425000000000001</v>
      </c>
      <c r="F89" s="5">
        <v>22.390999999999998</v>
      </c>
    </row>
    <row r="90" spans="1:6">
      <c r="A90" s="3" t="s">
        <v>17</v>
      </c>
      <c r="B90" s="5">
        <v>33.036000000000001</v>
      </c>
      <c r="C90" s="5">
        <v>33.137999999999998</v>
      </c>
      <c r="D90" s="1">
        <v>24.348008000000004</v>
      </c>
      <c r="E90" s="5">
        <v>30.312000000000001</v>
      </c>
      <c r="F90" s="5">
        <v>29.695</v>
      </c>
    </row>
    <row r="91" spans="1:6">
      <c r="A91" s="3" t="s">
        <v>0</v>
      </c>
      <c r="B91" s="5">
        <v>32.031999999999996</v>
      </c>
      <c r="C91" s="5">
        <v>32.11</v>
      </c>
      <c r="D91" s="1">
        <v>21.400242666666667</v>
      </c>
      <c r="E91" s="5">
        <v>27.652000000000001</v>
      </c>
      <c r="F91" s="5">
        <v>26.821999999999999</v>
      </c>
    </row>
    <row r="93" spans="1:6">
      <c r="A93" s="3" t="s">
        <v>19</v>
      </c>
      <c r="B93" s="3" t="s">
        <v>11</v>
      </c>
      <c r="C93" s="3" t="s">
        <v>12</v>
      </c>
      <c r="D93" s="4" t="s">
        <v>13</v>
      </c>
      <c r="E93" s="3" t="s">
        <v>14</v>
      </c>
      <c r="F93" s="3" t="s">
        <v>15</v>
      </c>
    </row>
    <row r="94" spans="1:6">
      <c r="A94" s="3" t="s">
        <v>17</v>
      </c>
      <c r="B94" s="3">
        <f>2*2^(B89-B90)</f>
        <v>1.0798689113504546E-2</v>
      </c>
      <c r="C94" s="3">
        <f>2*2^(C89-C90)</f>
        <v>6.6519820917886364E-3</v>
      </c>
      <c r="D94" s="3">
        <f>2*2^(D89-D90)</f>
        <v>1.1723471656463565E-2</v>
      </c>
      <c r="E94" s="3">
        <f>2*2^(E89-E90)</f>
        <v>3.3796086358863053E-2</v>
      </c>
      <c r="F94" s="3">
        <f>2*2^(F89-F90)</f>
        <v>1.2656304275500704E-2</v>
      </c>
    </row>
    <row r="95" spans="1:6">
      <c r="A95" s="3" t="s">
        <v>0</v>
      </c>
      <c r="B95" s="3">
        <f>2*2^(B89-B91)</f>
        <v>2.1657341963287783E-2</v>
      </c>
      <c r="C95" s="3">
        <f>2*2^(C89-C91)</f>
        <v>1.3564691056266296E-2</v>
      </c>
      <c r="D95" s="3">
        <f>2*2^(D89-D91)</f>
        <v>9.045280169761534E-2</v>
      </c>
      <c r="E95" s="3">
        <f>2*2^(E89-E91)</f>
        <v>0.21360243522243322</v>
      </c>
      <c r="F95" s="3">
        <f>2*2^(F89-F91)</f>
        <v>9.271843336507006E-2</v>
      </c>
    </row>
    <row r="97" spans="1:6">
      <c r="A97" s="1" t="s">
        <v>26</v>
      </c>
    </row>
    <row r="98" spans="1:6">
      <c r="A98" s="3" t="s">
        <v>16</v>
      </c>
      <c r="B98" s="3" t="s">
        <v>11</v>
      </c>
      <c r="C98" s="3" t="s">
        <v>12</v>
      </c>
      <c r="D98" s="4" t="s">
        <v>13</v>
      </c>
      <c r="E98" s="3" t="s">
        <v>14</v>
      </c>
      <c r="F98" s="3" t="s">
        <v>15</v>
      </c>
    </row>
    <row r="99" spans="1:6">
      <c r="A99" s="3" t="s">
        <v>18</v>
      </c>
      <c r="B99" s="6">
        <v>25.740452666666666</v>
      </c>
      <c r="C99" s="6">
        <v>24.941195666666669</v>
      </c>
      <c r="D99" s="1">
        <v>17.069443666666668</v>
      </c>
      <c r="E99" s="6">
        <v>24.414387999999999</v>
      </c>
      <c r="F99" s="6">
        <v>22.739486666666664</v>
      </c>
    </row>
    <row r="100" spans="1:6">
      <c r="A100" s="3" t="s">
        <v>17</v>
      </c>
      <c r="B100" s="6">
        <v>34.193453000000005</v>
      </c>
      <c r="C100" s="6">
        <v>34.058858499999999</v>
      </c>
      <c r="D100" s="1">
        <v>25.984999000000002</v>
      </c>
      <c r="E100" s="6">
        <v>30.180358999999999</v>
      </c>
      <c r="F100" s="6">
        <v>29.364047333333332</v>
      </c>
    </row>
    <row r="101" spans="1:6">
      <c r="A101" s="3" t="s">
        <v>0</v>
      </c>
      <c r="B101" s="6">
        <v>32.818933333333341</v>
      </c>
      <c r="C101" s="6">
        <v>31.728386</v>
      </c>
      <c r="D101" s="1">
        <v>21.812289333333336</v>
      </c>
      <c r="E101" s="6">
        <v>27.986638333333332</v>
      </c>
      <c r="F101" s="6">
        <v>27.410979666666666</v>
      </c>
    </row>
    <row r="103" spans="1:6">
      <c r="A103" s="3" t="s">
        <v>19</v>
      </c>
      <c r="B103" s="3" t="s">
        <v>11</v>
      </c>
      <c r="C103" s="3" t="s">
        <v>12</v>
      </c>
      <c r="D103" s="4" t="s">
        <v>13</v>
      </c>
      <c r="E103" s="3" t="s">
        <v>14</v>
      </c>
      <c r="F103" s="3" t="s">
        <v>15</v>
      </c>
    </row>
    <row r="104" spans="1:6">
      <c r="A104" s="3" t="s">
        <v>17</v>
      </c>
      <c r="B104">
        <f t="shared" ref="B104" si="36">2*2^(B99-B100)</f>
        <v>5.7072032850499187E-3</v>
      </c>
      <c r="C104">
        <f>2*2^(C99-C100)</f>
        <v>3.6003107937066289E-3</v>
      </c>
      <c r="D104">
        <f>2*2^(D99-D100)</f>
        <v>4.1417169211320059E-3</v>
      </c>
      <c r="E104">
        <f>2*2^(E99-E100)</f>
        <v>3.6753590357945787E-2</v>
      </c>
      <c r="F104">
        <f>2*2^(F99-F100)</f>
        <v>2.0269289559690647E-2</v>
      </c>
    </row>
    <row r="105" spans="1:6">
      <c r="A105" s="3" t="s">
        <v>0</v>
      </c>
      <c r="B105">
        <f t="shared" ref="B105" si="37">2*2^(B99-B101)</f>
        <v>1.4797726332619401E-2</v>
      </c>
      <c r="C105">
        <f>2*2^(C99-C101)</f>
        <v>1.8108485056341689E-2</v>
      </c>
      <c r="D105">
        <f>2*2^(D99-D101)</f>
        <v>7.4694940420815398E-2</v>
      </c>
      <c r="E105">
        <f>2*2^(E99-E101)</f>
        <v>0.16814172294455379</v>
      </c>
      <c r="F105">
        <f>2*2^(F99-F101)</f>
        <v>7.8482075221452202E-2</v>
      </c>
    </row>
    <row r="107" spans="1:6">
      <c r="A107" s="1" t="s">
        <v>27</v>
      </c>
    </row>
    <row r="108" spans="1:6">
      <c r="A108" s="3" t="s">
        <v>16</v>
      </c>
      <c r="B108" s="3" t="s">
        <v>11</v>
      </c>
      <c r="C108" s="3" t="s">
        <v>12</v>
      </c>
      <c r="D108" s="4" t="s">
        <v>13</v>
      </c>
      <c r="E108" s="3" t="s">
        <v>14</v>
      </c>
      <c r="F108" s="3" t="s">
        <v>15</v>
      </c>
    </row>
    <row r="109" spans="1:6">
      <c r="A109" s="3" t="s">
        <v>18</v>
      </c>
      <c r="B109" s="6">
        <v>25.284296999999999</v>
      </c>
      <c r="C109" s="6">
        <v>24.987754666666664</v>
      </c>
      <c r="D109" s="1">
        <v>16.918941666666669</v>
      </c>
      <c r="E109" s="6">
        <v>23.937465000000003</v>
      </c>
      <c r="F109" s="6">
        <v>22.153977666666666</v>
      </c>
    </row>
    <row r="110" spans="1:6">
      <c r="A110" s="3" t="s">
        <v>17</v>
      </c>
      <c r="B110" s="6">
        <v>30.86243966666667</v>
      </c>
      <c r="C110" s="6">
        <v>32.798389</v>
      </c>
      <c r="D110" s="1">
        <v>24.385602499999997</v>
      </c>
      <c r="E110" s="6">
        <v>29.948162</v>
      </c>
      <c r="F110" s="6">
        <v>29.104084666666665</v>
      </c>
    </row>
    <row r="111" spans="1:6">
      <c r="A111" s="3" t="s">
        <v>0</v>
      </c>
      <c r="B111" s="6">
        <v>30.741714333333334</v>
      </c>
      <c r="C111" s="6">
        <v>31.792403333333329</v>
      </c>
      <c r="D111" s="1">
        <v>20.948886000000002</v>
      </c>
      <c r="E111" s="6">
        <v>27.02053033333333</v>
      </c>
      <c r="F111" s="6">
        <v>26.55753</v>
      </c>
    </row>
    <row r="113" spans="1:6">
      <c r="A113" s="3" t="s">
        <v>19</v>
      </c>
      <c r="B113" s="3" t="s">
        <v>11</v>
      </c>
      <c r="C113" s="3" t="s">
        <v>12</v>
      </c>
      <c r="D113" s="4" t="s">
        <v>13</v>
      </c>
      <c r="E113" s="3" t="s">
        <v>14</v>
      </c>
      <c r="F113" s="3" t="s">
        <v>15</v>
      </c>
    </row>
    <row r="114" spans="1:6">
      <c r="A114" s="3" t="s">
        <v>17</v>
      </c>
      <c r="B114">
        <f t="shared" ref="B114" si="38">2*2^(B109-B110)</f>
        <v>4.186409747252675E-2</v>
      </c>
      <c r="C114">
        <f>2*2^(C109-C110)</f>
        <v>8.9082988115095109E-3</v>
      </c>
      <c r="D114">
        <f>2*2^(D109-D110)</f>
        <v>1.1306836635005181E-2</v>
      </c>
      <c r="E114">
        <f>2*2^(E109-E110)</f>
        <v>3.1019150778436151E-2</v>
      </c>
      <c r="F114">
        <f>2*2^(F109-F110)</f>
        <v>1.6174814757118773E-2</v>
      </c>
    </row>
    <row r="115" spans="1:6">
      <c r="A115" s="3" t="s">
        <v>0</v>
      </c>
      <c r="B115">
        <f t="shared" ref="B115" si="39">2*2^(B109-B111)</f>
        <v>4.5518053241588377E-2</v>
      </c>
      <c r="C115">
        <f>2*2^(C109-C111)</f>
        <v>1.7890671317321291E-2</v>
      </c>
      <c r="D115">
        <f>2*2^(D109-D111)</f>
        <v>0.12243226117966075</v>
      </c>
      <c r="E115">
        <f>2*2^(E109-E111)</f>
        <v>0.23601241657793404</v>
      </c>
      <c r="F115">
        <f>2*2^(F109-F111)</f>
        <v>9.4499314002818399E-2</v>
      </c>
    </row>
    <row r="117" spans="1:6">
      <c r="A117" s="3"/>
      <c r="B117" s="3" t="s">
        <v>11</v>
      </c>
      <c r="C117" s="3" t="s">
        <v>12</v>
      </c>
      <c r="D117" s="4" t="s">
        <v>13</v>
      </c>
      <c r="E117" s="3" t="s">
        <v>14</v>
      </c>
      <c r="F117" s="3" t="s">
        <v>15</v>
      </c>
    </row>
    <row r="118" spans="1:6">
      <c r="A118" s="3" t="s">
        <v>17</v>
      </c>
      <c r="B118" s="3">
        <f t="shared" ref="B118" si="40">AVERAGE(B94,B104,B114)</f>
        <v>1.9456663290360405E-2</v>
      </c>
      <c r="C118" s="3">
        <f t="shared" ref="C118:E119" si="41">AVERAGE(C94,C104,C114)</f>
        <v>6.3868638990015924E-3</v>
      </c>
      <c r="D118" s="3">
        <f t="shared" si="41"/>
        <v>9.0573417375335846E-3</v>
      </c>
      <c r="E118" s="3">
        <f t="shared" si="41"/>
        <v>3.3856275831748328E-2</v>
      </c>
      <c r="F118" s="3">
        <f t="shared" ref="F118:F119" si="42">AVERAGE(F94,F104,F114)</f>
        <v>1.6366802864103375E-2</v>
      </c>
    </row>
    <row r="119" spans="1:6">
      <c r="A119" s="3" t="s">
        <v>0</v>
      </c>
      <c r="B119" s="3">
        <f>AVERAGE(B95,B105,B115)</f>
        <v>2.7324373845831851E-2</v>
      </c>
      <c r="C119" s="3">
        <f t="shared" si="41"/>
        <v>1.6521282476643091E-2</v>
      </c>
      <c r="D119" s="3">
        <f t="shared" si="41"/>
        <v>9.5860001099363837E-2</v>
      </c>
      <c r="E119" s="3">
        <f t="shared" si="41"/>
        <v>0.20591885824830702</v>
      </c>
      <c r="F119" s="3">
        <f t="shared" si="42"/>
        <v>8.8566607529780225E-2</v>
      </c>
    </row>
    <row r="120" spans="1:6">
      <c r="A120" s="3"/>
      <c r="B120" s="3"/>
      <c r="C120" s="3"/>
      <c r="E120" s="3"/>
      <c r="F120" s="3"/>
    </row>
    <row r="121" spans="1:6">
      <c r="A121" s="3"/>
      <c r="B121" s="3" t="s">
        <v>11</v>
      </c>
      <c r="C121" s="3" t="s">
        <v>12</v>
      </c>
      <c r="D121" s="4" t="s">
        <v>13</v>
      </c>
      <c r="E121" s="3" t="s">
        <v>14</v>
      </c>
      <c r="F121" s="3" t="s">
        <v>15</v>
      </c>
    </row>
    <row r="122" spans="1:6">
      <c r="A122" s="3" t="s">
        <v>17</v>
      </c>
      <c r="B122" s="3">
        <f t="shared" ref="B122" si="43">STDEV(B94,B104,B114)</f>
        <v>1.957167946182509E-2</v>
      </c>
      <c r="C122" s="3">
        <f t="shared" ref="C122:E123" si="44">STDEV(C94,C104,C114)</f>
        <v>2.6639068942804177E-3</v>
      </c>
      <c r="D122" s="3">
        <f t="shared" si="44"/>
        <v>4.2621498902541783E-3</v>
      </c>
      <c r="E122" s="3">
        <f t="shared" si="44"/>
        <v>2.8676935684006262E-3</v>
      </c>
      <c r="F122" s="3">
        <f t="shared" ref="F122:F123" si="45">STDEV(F94,F104,F114)</f>
        <v>3.8101221514855407E-3</v>
      </c>
    </row>
    <row r="123" spans="1:6">
      <c r="A123" s="3" t="s">
        <v>0</v>
      </c>
      <c r="B123" s="3">
        <f>STDEV(B95,B105,B115)</f>
        <v>1.6125168498865652E-2</v>
      </c>
      <c r="C123" s="3">
        <f t="shared" si="44"/>
        <v>2.5627983390252877E-3</v>
      </c>
      <c r="D123" s="3">
        <f t="shared" si="44"/>
        <v>2.4323677812697626E-2</v>
      </c>
      <c r="E123" s="3">
        <f t="shared" si="44"/>
        <v>3.4581581512519576E-2</v>
      </c>
      <c r="F123" s="3">
        <f t="shared" si="45"/>
        <v>8.7787372594104011E-3</v>
      </c>
    </row>
    <row r="124" spans="1:6">
      <c r="A124" s="3"/>
      <c r="B124" s="3"/>
      <c r="C124" s="3"/>
      <c r="E124" s="3"/>
      <c r="F124" s="3"/>
    </row>
    <row r="125" spans="1:6">
      <c r="A125" s="3"/>
      <c r="B125" s="3" t="s">
        <v>11</v>
      </c>
      <c r="C125" s="3" t="s">
        <v>12</v>
      </c>
      <c r="D125" s="4" t="s">
        <v>13</v>
      </c>
      <c r="E125" s="3" t="s">
        <v>14</v>
      </c>
      <c r="F125" s="3" t="s">
        <v>15</v>
      </c>
    </row>
    <row r="126" spans="1:6">
      <c r="A126" s="3" t="s">
        <v>17</v>
      </c>
      <c r="B126" s="3">
        <f t="shared" ref="B126" si="46">B122/SQRT(3)</f>
        <v>1.1299714405777787E-2</v>
      </c>
      <c r="C126" s="3">
        <f t="shared" ref="C126:E127" si="47">C122/SQRT(3)</f>
        <v>1.5380073625088993E-3</v>
      </c>
      <c r="D126" s="3">
        <f t="shared" si="47"/>
        <v>2.4607533864647838E-3</v>
      </c>
      <c r="E126" s="3">
        <f t="shared" si="47"/>
        <v>1.6556636536694601E-3</v>
      </c>
      <c r="F126" s="3">
        <f t="shared" ref="F126:F127" si="48">F122/SQRT(3)</f>
        <v>2.1997750498055331E-3</v>
      </c>
    </row>
    <row r="127" spans="1:6">
      <c r="A127" s="3" t="s">
        <v>0</v>
      </c>
      <c r="B127" s="3">
        <f>B123/SQRT(3)</f>
        <v>9.309870373548159E-3</v>
      </c>
      <c r="C127" s="3">
        <f t="shared" si="47"/>
        <v>1.4796323109149757E-3</v>
      </c>
      <c r="D127" s="3">
        <f t="shared" si="47"/>
        <v>1.4043281932842704E-2</v>
      </c>
      <c r="E127" s="3">
        <f t="shared" si="47"/>
        <v>1.9965685395256165E-2</v>
      </c>
      <c r="F127" s="3">
        <f t="shared" si="48"/>
        <v>5.0684063198655933E-3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6"/>
  <sheetViews>
    <sheetView workbookViewId="0">
      <selection activeCell="H14" sqref="H14"/>
    </sheetView>
  </sheetViews>
  <sheetFormatPr baseColWidth="10" defaultColWidth="8.7109375" defaultRowHeight="13" x14ac:dyDescent="0"/>
  <sheetData>
    <row r="1" spans="1:2">
      <c r="A1" s="7" t="s">
        <v>35</v>
      </c>
    </row>
    <row r="2" spans="1:2">
      <c r="A2" t="s">
        <v>28</v>
      </c>
      <c r="B2" t="s">
        <v>38</v>
      </c>
    </row>
    <row r="3" spans="1:2">
      <c r="A3" t="s">
        <v>29</v>
      </c>
      <c r="B3">
        <v>1</v>
      </c>
    </row>
    <row r="4" spans="1:2">
      <c r="A4" t="s">
        <v>30</v>
      </c>
      <c r="B4">
        <v>1.5422165142219673</v>
      </c>
    </row>
    <row r="5" spans="1:2">
      <c r="A5" t="s">
        <v>33</v>
      </c>
      <c r="B5">
        <v>1</v>
      </c>
    </row>
    <row r="6" spans="1:2">
      <c r="A6" t="s">
        <v>34</v>
      </c>
      <c r="B6">
        <v>1.2658936316654772</v>
      </c>
    </row>
    <row r="7" spans="1:2">
      <c r="A7" t="s">
        <v>31</v>
      </c>
      <c r="B7">
        <v>1</v>
      </c>
    </row>
    <row r="8" spans="1:2">
      <c r="A8" t="s">
        <v>32</v>
      </c>
      <c r="B8">
        <v>5.283385805041493</v>
      </c>
    </row>
    <row r="10" spans="1:2">
      <c r="A10" t="s">
        <v>36</v>
      </c>
    </row>
    <row r="11" spans="1:2">
      <c r="A11" t="s">
        <v>28</v>
      </c>
      <c r="B11" t="s">
        <v>38</v>
      </c>
    </row>
    <row r="12" spans="1:2">
      <c r="A12" t="s">
        <v>29</v>
      </c>
      <c r="B12">
        <v>1</v>
      </c>
    </row>
    <row r="13" spans="1:2">
      <c r="A13" t="s">
        <v>30</v>
      </c>
      <c r="B13">
        <v>1.2896782481121616</v>
      </c>
    </row>
    <row r="14" spans="1:2">
      <c r="A14" t="s">
        <v>33</v>
      </c>
      <c r="B14">
        <v>1</v>
      </c>
    </row>
    <row r="15" spans="1:2">
      <c r="A15" t="s">
        <v>34</v>
      </c>
      <c r="B15">
        <v>1.112002098462451</v>
      </c>
    </row>
    <row r="16" spans="1:2">
      <c r="A16" t="s">
        <v>31</v>
      </c>
      <c r="B16">
        <v>1</v>
      </c>
    </row>
    <row r="17" spans="1:2">
      <c r="A17" t="s">
        <v>32</v>
      </c>
      <c r="B17">
        <v>4.3426451619458595</v>
      </c>
    </row>
    <row r="19" spans="1:2">
      <c r="A19" t="s">
        <v>37</v>
      </c>
    </row>
    <row r="20" spans="1:2">
      <c r="A20" t="s">
        <v>28</v>
      </c>
      <c r="B20" t="s">
        <v>38</v>
      </c>
    </row>
    <row r="21" spans="1:2">
      <c r="A21" t="s">
        <v>29</v>
      </c>
      <c r="B21">
        <v>1</v>
      </c>
    </row>
    <row r="22" spans="1:2">
      <c r="A22" t="s">
        <v>30</v>
      </c>
      <c r="B22">
        <v>1.2792701633943082</v>
      </c>
    </row>
    <row r="23" spans="1:2">
      <c r="A23" t="s">
        <v>33</v>
      </c>
      <c r="B23">
        <v>1</v>
      </c>
    </row>
    <row r="24" spans="1:2">
      <c r="A24" t="s">
        <v>34</v>
      </c>
      <c r="B24">
        <v>1.0713154045544366</v>
      </c>
    </row>
    <row r="25" spans="1:2">
      <c r="A25" t="s">
        <v>31</v>
      </c>
      <c r="B25">
        <v>1</v>
      </c>
    </row>
    <row r="26" spans="1:2">
      <c r="A26" t="s">
        <v>32</v>
      </c>
      <c r="B26">
        <v>4.1228087807338376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workbookViewId="0">
      <selection activeCell="J30" sqref="J30"/>
    </sheetView>
  </sheetViews>
  <sheetFormatPr baseColWidth="10" defaultColWidth="8.7109375" defaultRowHeight="13" x14ac:dyDescent="0"/>
  <sheetData>
    <row r="1" spans="1:13">
      <c r="A1" s="8" t="s">
        <v>42</v>
      </c>
      <c r="B1" s="8" t="s">
        <v>43</v>
      </c>
      <c r="C1" s="8" t="s">
        <v>44</v>
      </c>
      <c r="F1" s="8"/>
      <c r="G1" s="8"/>
    </row>
    <row r="2" spans="1:13">
      <c r="A2" s="8"/>
      <c r="B2" s="8">
        <v>21.07</v>
      </c>
      <c r="C2" s="8">
        <v>22.43</v>
      </c>
      <c r="F2" s="8"/>
      <c r="G2" s="8"/>
    </row>
    <row r="3" spans="1:13">
      <c r="A3" s="9"/>
      <c r="B3" s="8">
        <v>19.87</v>
      </c>
      <c r="C3" s="8">
        <v>22.76</v>
      </c>
      <c r="F3" s="8"/>
      <c r="G3" s="8"/>
    </row>
    <row r="4" spans="1:13">
      <c r="A4" s="8"/>
      <c r="B4" s="8">
        <v>14.05</v>
      </c>
      <c r="C4" s="8">
        <v>18.940000000000001</v>
      </c>
      <c r="F4" s="2"/>
      <c r="G4" s="2"/>
    </row>
    <row r="5" spans="1:13">
      <c r="A5" s="8"/>
      <c r="B5" s="8" t="s">
        <v>45</v>
      </c>
      <c r="C5" s="8" t="s">
        <v>46</v>
      </c>
      <c r="F5" s="8"/>
      <c r="G5" s="8"/>
    </row>
    <row r="6" spans="1:13">
      <c r="A6" s="8" t="s">
        <v>39</v>
      </c>
      <c r="B6" s="8">
        <f>AVERAGE(B2:B4)</f>
        <v>18.329999999999998</v>
      </c>
      <c r="C6" s="8">
        <f>AVERAGE(C2:C4)</f>
        <v>21.376666666666665</v>
      </c>
      <c r="F6" s="8"/>
      <c r="G6" s="8"/>
    </row>
    <row r="7" spans="1:13">
      <c r="A7" s="8" t="s">
        <v>9</v>
      </c>
      <c r="B7" s="8">
        <f>STDEV(B2:B4)</f>
        <v>3.7548368806114651</v>
      </c>
      <c r="C7" s="8">
        <f>STDEV(C2:C4)</f>
        <v>2.1166561679529656</v>
      </c>
      <c r="F7" s="8"/>
      <c r="G7" s="8"/>
    </row>
    <row r="8" spans="1:13">
      <c r="A8" s="8" t="s">
        <v>40</v>
      </c>
      <c r="B8" s="8">
        <f>B7/SQRT(3)</f>
        <v>2.1678560837841641</v>
      </c>
      <c r="C8" s="8">
        <f>C7/SQRT(3)</f>
        <v>1.2220520083495265</v>
      </c>
      <c r="F8" s="8"/>
      <c r="G8" s="8"/>
    </row>
    <row r="15" spans="1:13">
      <c r="A15" s="8" t="s">
        <v>22</v>
      </c>
      <c r="B15" s="8" t="s">
        <v>47</v>
      </c>
      <c r="C15" s="9">
        <v>43377</v>
      </c>
      <c r="F15" s="8" t="s">
        <v>50</v>
      </c>
      <c r="G15" s="8" t="s">
        <v>51</v>
      </c>
      <c r="H15" s="8" t="s">
        <v>52</v>
      </c>
      <c r="I15" s="8" t="s">
        <v>53</v>
      </c>
      <c r="J15" s="8" t="s">
        <v>54</v>
      </c>
      <c r="K15" s="8" t="s">
        <v>55</v>
      </c>
      <c r="M15" s="8"/>
    </row>
    <row r="16" spans="1:13">
      <c r="A16" s="8" t="s">
        <v>48</v>
      </c>
      <c r="B16" s="8">
        <v>56.92</v>
      </c>
      <c r="C16" s="8">
        <v>62.8</v>
      </c>
      <c r="F16" s="8">
        <v>56.92</v>
      </c>
      <c r="G16" s="8">
        <v>62.8</v>
      </c>
      <c r="H16" s="8">
        <v>20.489999999999995</v>
      </c>
      <c r="I16" s="8">
        <v>17.849999999999994</v>
      </c>
      <c r="J16" s="8">
        <v>22.59</v>
      </c>
      <c r="K16" s="8">
        <v>19.350000000000001</v>
      </c>
      <c r="M16" s="8"/>
    </row>
    <row r="17" spans="1:13">
      <c r="A17" s="8" t="s">
        <v>41</v>
      </c>
      <c r="B17" s="8">
        <f>100-(B16+B18)</f>
        <v>20.489999999999995</v>
      </c>
      <c r="C17" s="8">
        <f>100-(C16+C18)</f>
        <v>17.849999999999994</v>
      </c>
      <c r="F17" s="8">
        <v>55.8</v>
      </c>
      <c r="G17" s="8">
        <v>59.97</v>
      </c>
      <c r="H17" s="8">
        <v>19.430000000000007</v>
      </c>
      <c r="I17" s="8">
        <v>18.799999999999997</v>
      </c>
      <c r="J17" s="8">
        <v>24.77</v>
      </c>
      <c r="K17" s="8">
        <v>21.23</v>
      </c>
      <c r="M17" s="8"/>
    </row>
    <row r="18" spans="1:13">
      <c r="A18" s="8" t="s">
        <v>49</v>
      </c>
      <c r="B18" s="8">
        <v>22.59</v>
      </c>
      <c r="C18" s="8">
        <v>19.350000000000001</v>
      </c>
      <c r="F18" s="8">
        <v>53.81</v>
      </c>
      <c r="G18" s="8">
        <v>57.2</v>
      </c>
      <c r="H18" s="8">
        <v>22.519999999999996</v>
      </c>
      <c r="I18" s="8">
        <v>20.799999999999997</v>
      </c>
      <c r="J18" s="8">
        <v>23.67</v>
      </c>
      <c r="K18" s="8">
        <v>22</v>
      </c>
      <c r="M18" s="8"/>
    </row>
    <row r="19" spans="1:13">
      <c r="A19" s="8"/>
      <c r="B19" s="8"/>
      <c r="C19" s="8"/>
      <c r="F19" s="8"/>
      <c r="G19" s="8"/>
      <c r="H19" s="8"/>
      <c r="I19" s="8"/>
      <c r="J19" s="8"/>
      <c r="K19" s="8"/>
      <c r="M19" s="8"/>
    </row>
    <row r="20" spans="1:13">
      <c r="A20" s="8" t="s">
        <v>23</v>
      </c>
      <c r="B20" s="8" t="s">
        <v>47</v>
      </c>
      <c r="C20" s="9">
        <v>43377</v>
      </c>
      <c r="F20" s="8" t="s">
        <v>56</v>
      </c>
      <c r="G20" s="8" t="s">
        <v>57</v>
      </c>
      <c r="H20" s="8" t="s">
        <v>58</v>
      </c>
      <c r="I20" s="8" t="s">
        <v>59</v>
      </c>
      <c r="J20" s="8" t="s">
        <v>60</v>
      </c>
      <c r="K20" s="8" t="s">
        <v>61</v>
      </c>
      <c r="M20" s="8"/>
    </row>
    <row r="21" spans="1:13">
      <c r="A21" s="8" t="s">
        <v>48</v>
      </c>
      <c r="B21" s="8">
        <v>55.8</v>
      </c>
      <c r="C21" s="8">
        <v>59.97</v>
      </c>
      <c r="F21" s="8">
        <v>55.51</v>
      </c>
      <c r="G21" s="8">
        <v>59.99</v>
      </c>
      <c r="H21" s="8">
        <v>20.813333333333333</v>
      </c>
      <c r="I21" s="8">
        <v>19.149999999999995</v>
      </c>
      <c r="J21" s="8">
        <v>23.676666666666666</v>
      </c>
      <c r="K21" s="8">
        <v>20.86</v>
      </c>
      <c r="M21" s="8"/>
    </row>
    <row r="22" spans="1:13">
      <c r="A22" s="8" t="s">
        <v>41</v>
      </c>
      <c r="B22" s="8">
        <f t="shared" ref="B22" si="0">100-(B21+B23)</f>
        <v>19.430000000000007</v>
      </c>
      <c r="C22" s="8">
        <f>100-(C21+C23)</f>
        <v>18.799999999999997</v>
      </c>
      <c r="F22" s="8">
        <v>1.5751507864328411</v>
      </c>
      <c r="G22" s="8">
        <v>2.8000535709160967</v>
      </c>
      <c r="H22" s="8">
        <v>1.5701698421932955</v>
      </c>
      <c r="I22" s="8">
        <v>1.5058220346375608</v>
      </c>
      <c r="J22" s="8">
        <v>1.0900152904126312</v>
      </c>
      <c r="K22" s="8">
        <v>1.3631947769852986</v>
      </c>
      <c r="M22" s="8"/>
    </row>
    <row r="23" spans="1:13">
      <c r="A23" s="8" t="s">
        <v>49</v>
      </c>
      <c r="B23" s="8">
        <v>24.77</v>
      </c>
      <c r="C23" s="8">
        <v>21.23</v>
      </c>
      <c r="F23" s="8">
        <v>0.90941373056125163</v>
      </c>
      <c r="G23" s="8">
        <v>1.6166116829137813</v>
      </c>
      <c r="H23" s="8">
        <v>0.9065379810637314</v>
      </c>
      <c r="I23" s="8">
        <v>0.86938675704966573</v>
      </c>
      <c r="J23" s="8">
        <v>0.62932062134054079</v>
      </c>
      <c r="K23" s="8">
        <v>0.78704087145035406</v>
      </c>
      <c r="M23" s="8"/>
    </row>
    <row r="24" spans="1:13">
      <c r="A24" s="8"/>
      <c r="B24" s="8"/>
      <c r="C24" s="8"/>
    </row>
    <row r="25" spans="1:13">
      <c r="A25" s="8" t="s">
        <v>24</v>
      </c>
      <c r="B25" s="8" t="s">
        <v>47</v>
      </c>
      <c r="C25" s="9">
        <v>43377</v>
      </c>
    </row>
    <row r="26" spans="1:13">
      <c r="A26" s="8" t="s">
        <v>48</v>
      </c>
      <c r="B26" s="8">
        <v>53.81</v>
      </c>
      <c r="C26" s="8">
        <v>57.2</v>
      </c>
    </row>
    <row r="27" spans="1:13">
      <c r="A27" s="8" t="s">
        <v>41</v>
      </c>
      <c r="B27" s="8">
        <f t="shared" ref="B27" si="1">100-(B26+B28)</f>
        <v>22.519999999999996</v>
      </c>
      <c r="C27" s="8">
        <f>100-(C26+C28)</f>
        <v>20.799999999999997</v>
      </c>
    </row>
    <row r="28" spans="1:13">
      <c r="A28" s="8" t="s">
        <v>49</v>
      </c>
      <c r="B28" s="8">
        <v>23.67</v>
      </c>
      <c r="C28" s="8">
        <v>22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"/>
  <sheetViews>
    <sheetView workbookViewId="0"/>
  </sheetViews>
  <sheetFormatPr baseColWidth="10" defaultColWidth="8.7109375" defaultRowHeight="13" x14ac:dyDescent="0"/>
  <sheetData>
    <row r="1" spans="1:8">
      <c r="A1" t="s">
        <v>8</v>
      </c>
      <c r="B1" t="s">
        <v>7</v>
      </c>
      <c r="C1" t="s">
        <v>6</v>
      </c>
      <c r="D1" t="s">
        <v>5</v>
      </c>
      <c r="E1" t="s">
        <v>4</v>
      </c>
      <c r="F1" t="s">
        <v>3</v>
      </c>
      <c r="G1" t="s">
        <v>2</v>
      </c>
      <c r="H1" t="s">
        <v>1</v>
      </c>
    </row>
    <row r="2" spans="1:8">
      <c r="A2">
        <v>1</v>
      </c>
      <c r="B2">
        <v>0.61226400000000003</v>
      </c>
      <c r="C2">
        <v>20.705970000000001</v>
      </c>
      <c r="D2">
        <v>15.641260000000001</v>
      </c>
      <c r="E2">
        <v>1</v>
      </c>
      <c r="F2">
        <v>0.79617800000000005</v>
      </c>
      <c r="G2">
        <v>9.61768</v>
      </c>
      <c r="H2">
        <v>7.3883150000000004</v>
      </c>
    </row>
    <row r="3" spans="1:8">
      <c r="A3">
        <v>1.130752</v>
      </c>
      <c r="B3">
        <v>0.53391900000000003</v>
      </c>
      <c r="C3">
        <v>20.027159999999999</v>
      </c>
      <c r="D3">
        <v>14.19054</v>
      </c>
      <c r="E3">
        <v>0.96758299999999997</v>
      </c>
      <c r="F3">
        <v>0.64963199999999999</v>
      </c>
      <c r="G3">
        <v>11.726179999999999</v>
      </c>
      <c r="H3">
        <v>7.5309270000000001</v>
      </c>
    </row>
    <row r="4" spans="1:8">
      <c r="A4">
        <v>1.0652740000000001</v>
      </c>
      <c r="B4">
        <v>0.56201400000000001</v>
      </c>
      <c r="C4">
        <v>19.426020000000001</v>
      </c>
      <c r="D4">
        <v>15.401669999999999</v>
      </c>
      <c r="E4">
        <v>0.99474300000000004</v>
      </c>
      <c r="F4">
        <v>0.75367700000000004</v>
      </c>
      <c r="G4">
        <v>9.7321120000000008</v>
      </c>
      <c r="H4">
        <v>7.5840269999999999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21" sqref="G21"/>
    </sheetView>
  </sheetViews>
  <sheetFormatPr baseColWidth="10" defaultColWidth="8.7109375" defaultRowHeight="13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Figure 6-figure supplement 1B</vt:lpstr>
      <vt:lpstr>Figure 6-figure supplement 1D</vt:lpstr>
      <vt:lpstr>Figure 6-figure supplement 2A,B</vt:lpstr>
      <vt:lpstr>Figure 6-figure supplement 2D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Abel, Ethan</dc:creator>
  <cp:lastModifiedBy>Susanna</cp:lastModifiedBy>
  <dcterms:created xsi:type="dcterms:W3CDTF">2017-12-19T15:53:58Z</dcterms:created>
  <dcterms:modified xsi:type="dcterms:W3CDTF">2018-05-18T11:42:25Z</dcterms:modified>
</cp:coreProperties>
</file>