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0" yWindow="0" windowWidth="25200" windowHeight="11715"/>
  </bookViews>
  <sheets>
    <sheet name="A" sheetId="1" r:id="rId1"/>
    <sheet name="C1" sheetId="3" r:id="rId2"/>
  </sheets>
  <externalReferences>
    <externalReference r:id="rId3"/>
    <externalReference r:id="rId4"/>
  </externalReferenc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3" l="1"/>
  <c r="H37" i="3"/>
  <c r="D37" i="3"/>
  <c r="T35" i="3"/>
  <c r="S35" i="3"/>
  <c r="R35" i="3"/>
  <c r="Q35" i="3"/>
  <c r="P35" i="3"/>
  <c r="O35" i="3"/>
  <c r="G53" i="3" s="1"/>
  <c r="N35" i="3"/>
  <c r="M35" i="3"/>
  <c r="L35" i="3"/>
  <c r="K35" i="3"/>
  <c r="J35" i="3"/>
  <c r="I35" i="3"/>
  <c r="E53" i="3" s="1"/>
  <c r="H35" i="3"/>
  <c r="G35" i="3"/>
  <c r="F35" i="3"/>
  <c r="E35" i="3"/>
  <c r="D35" i="3"/>
  <c r="C35" i="3"/>
  <c r="C53" i="3" s="1"/>
  <c r="T34" i="3"/>
  <c r="S34" i="3"/>
  <c r="R34" i="3"/>
  <c r="Q34" i="3"/>
  <c r="P34" i="3"/>
  <c r="O34" i="3"/>
  <c r="G52" i="3" s="1"/>
  <c r="N34" i="3"/>
  <c r="M34" i="3"/>
  <c r="L34" i="3"/>
  <c r="K34" i="3"/>
  <c r="J34" i="3"/>
  <c r="I34" i="3"/>
  <c r="E52" i="3" s="1"/>
  <c r="H34" i="3"/>
  <c r="G34" i="3"/>
  <c r="F34" i="3"/>
  <c r="E34" i="3"/>
  <c r="D34" i="3"/>
  <c r="C34" i="3"/>
  <c r="C52" i="3" s="1"/>
  <c r="T33" i="3"/>
  <c r="S33" i="3"/>
  <c r="R33" i="3"/>
  <c r="Q33" i="3"/>
  <c r="P33" i="3"/>
  <c r="O33" i="3"/>
  <c r="G51" i="3" s="1"/>
  <c r="N33" i="3"/>
  <c r="M33" i="3"/>
  <c r="L33" i="3"/>
  <c r="K33" i="3"/>
  <c r="J33" i="3"/>
  <c r="I33" i="3"/>
  <c r="E51" i="3" s="1"/>
  <c r="H33" i="3"/>
  <c r="G33" i="3"/>
  <c r="F33" i="3"/>
  <c r="E33" i="3"/>
  <c r="D33" i="3"/>
  <c r="C33" i="3"/>
  <c r="C51" i="3" s="1"/>
  <c r="T32" i="3"/>
  <c r="S32" i="3"/>
  <c r="R32" i="3"/>
  <c r="Q32" i="3"/>
  <c r="P32" i="3"/>
  <c r="O32" i="3"/>
  <c r="G50" i="3" s="1"/>
  <c r="N32" i="3"/>
  <c r="M32" i="3"/>
  <c r="L32" i="3"/>
  <c r="F50" i="3" s="1"/>
  <c r="K32" i="3"/>
  <c r="J32" i="3"/>
  <c r="I32" i="3"/>
  <c r="E50" i="3" s="1"/>
  <c r="H32" i="3"/>
  <c r="G32" i="3"/>
  <c r="F32" i="3"/>
  <c r="D50" i="3" s="1"/>
  <c r="E32" i="3"/>
  <c r="D32" i="3"/>
  <c r="C32" i="3"/>
  <c r="C50" i="3" s="1"/>
  <c r="T31" i="3"/>
  <c r="S31" i="3"/>
  <c r="R31" i="3"/>
  <c r="H49" i="3" s="1"/>
  <c r="Q31" i="3"/>
  <c r="P31" i="3"/>
  <c r="O31" i="3"/>
  <c r="G49" i="3" s="1"/>
  <c r="N31" i="3"/>
  <c r="M31" i="3"/>
  <c r="L31" i="3"/>
  <c r="F49" i="3" s="1"/>
  <c r="K31" i="3"/>
  <c r="J31" i="3"/>
  <c r="I31" i="3"/>
  <c r="E49" i="3" s="1"/>
  <c r="H31" i="3"/>
  <c r="G31" i="3"/>
  <c r="F31" i="3"/>
  <c r="D49" i="3" s="1"/>
  <c r="E31" i="3"/>
  <c r="D31" i="3"/>
  <c r="C31" i="3"/>
  <c r="C49" i="3" s="1"/>
  <c r="D43" i="3" l="1"/>
  <c r="H50" i="3"/>
  <c r="H38" i="3"/>
  <c r="D51" i="3"/>
  <c r="D39" i="3"/>
  <c r="D45" i="3" s="1"/>
  <c r="F51" i="3"/>
  <c r="F39" i="3"/>
  <c r="F45" i="3" s="1"/>
  <c r="H51" i="3"/>
  <c r="H39" i="3"/>
  <c r="H45" i="3" s="1"/>
  <c r="D52" i="3"/>
  <c r="D40" i="3"/>
  <c r="F52" i="3"/>
  <c r="F40" i="3"/>
  <c r="H52" i="3"/>
  <c r="H40" i="3"/>
  <c r="D53" i="3"/>
  <c r="D41" i="3"/>
  <c r="D47" i="3" s="1"/>
  <c r="F53" i="3"/>
  <c r="F41" i="3"/>
  <c r="F47" i="3" s="1"/>
  <c r="H53" i="3"/>
  <c r="H41" i="3"/>
  <c r="H47" i="3" s="1"/>
  <c r="F37" i="3"/>
  <c r="D38" i="3"/>
  <c r="C37" i="3"/>
  <c r="C43" i="3" s="1"/>
  <c r="E37" i="3"/>
  <c r="E43" i="3" s="1"/>
  <c r="G37" i="3"/>
  <c r="G43" i="3" s="1"/>
  <c r="C38" i="3"/>
  <c r="C44" i="3" s="1"/>
  <c r="E38" i="3"/>
  <c r="G38" i="3"/>
  <c r="G44" i="3" s="1"/>
  <c r="C39" i="3"/>
  <c r="C45" i="3" s="1"/>
  <c r="E39" i="3"/>
  <c r="E45" i="3" s="1"/>
  <c r="G39" i="3"/>
  <c r="G45" i="3" s="1"/>
  <c r="C40" i="3"/>
  <c r="C46" i="3" s="1"/>
  <c r="E40" i="3"/>
  <c r="G40" i="3"/>
  <c r="G46" i="3" s="1"/>
  <c r="C41" i="3"/>
  <c r="C47" i="3" s="1"/>
  <c r="E41" i="3"/>
  <c r="E47" i="3" s="1"/>
  <c r="G41" i="3"/>
  <c r="G47" i="3" s="1"/>
  <c r="D44" i="3" l="1"/>
  <c r="H46" i="3"/>
  <c r="F46" i="3"/>
  <c r="D46" i="3"/>
  <c r="H44" i="3"/>
  <c r="F44" i="3"/>
  <c r="E46" i="3"/>
  <c r="E44" i="3"/>
  <c r="F43" i="3"/>
  <c r="H43" i="3"/>
  <c r="L27" i="1"/>
  <c r="J27" i="1"/>
  <c r="I27" i="1"/>
  <c r="H27" i="1"/>
  <c r="G27" i="1"/>
  <c r="F27" i="1"/>
  <c r="E27" i="1"/>
  <c r="D27" i="1"/>
  <c r="C27" i="1"/>
  <c r="B27" i="1"/>
  <c r="B28" i="1" s="1"/>
  <c r="W14" i="1"/>
  <c r="R7" i="1"/>
  <c r="Q7" i="1"/>
  <c r="P7" i="1"/>
  <c r="H10" i="1" s="1"/>
  <c r="O7" i="1"/>
  <c r="N7" i="1"/>
  <c r="M7" i="1"/>
  <c r="L7" i="1"/>
  <c r="K7" i="1"/>
  <c r="J7" i="1"/>
  <c r="F10" i="1" s="1"/>
  <c r="I7" i="1"/>
  <c r="H7" i="1"/>
  <c r="G7" i="1"/>
  <c r="F7" i="1"/>
  <c r="E7" i="1"/>
  <c r="D7" i="1"/>
  <c r="D10" i="1" s="1"/>
  <c r="F12" i="1" l="1"/>
  <c r="F14" i="1" s="1"/>
  <c r="H12" i="1"/>
  <c r="H14" i="1" s="1"/>
  <c r="L12" i="1"/>
  <c r="L14" i="1" s="1"/>
  <c r="N12" i="1"/>
  <c r="N14" i="1" s="1"/>
  <c r="R12" i="1"/>
  <c r="R14" i="1" s="1"/>
  <c r="J30" i="1"/>
  <c r="V12" i="1" s="1"/>
  <c r="V14" i="1" s="1"/>
  <c r="H30" i="1"/>
  <c r="T12" i="1" s="1"/>
  <c r="T14" i="1" s="1"/>
  <c r="F30" i="1"/>
  <c r="D30" i="1"/>
  <c r="B30" i="1"/>
  <c r="E12" i="1"/>
  <c r="E14" i="1" s="1"/>
  <c r="G12" i="1"/>
  <c r="G14" i="1" s="1"/>
  <c r="I12" i="1"/>
  <c r="I14" i="1" s="1"/>
  <c r="K12" i="1"/>
  <c r="K14" i="1" s="1"/>
  <c r="M12" i="1"/>
  <c r="M14" i="1" s="1"/>
  <c r="O12" i="1"/>
  <c r="O14" i="1" s="1"/>
  <c r="Q12" i="1"/>
  <c r="Q14" i="1" s="1"/>
  <c r="C30" i="1"/>
  <c r="E30" i="1"/>
  <c r="G30" i="1"/>
  <c r="S12" i="1" s="1"/>
  <c r="S14" i="1" s="1"/>
  <c r="I30" i="1"/>
  <c r="U12" i="1" s="1"/>
  <c r="U14" i="1" s="1"/>
  <c r="L30" i="1"/>
  <c r="X12" i="1" s="1"/>
  <c r="X14" i="1" s="1"/>
  <c r="E10" i="1"/>
  <c r="G10" i="1"/>
  <c r="D12" i="1"/>
  <c r="D14" i="1" s="1"/>
  <c r="J12" i="1"/>
  <c r="J14" i="1" s="1"/>
  <c r="P12" i="1"/>
  <c r="P14" i="1" s="1"/>
  <c r="F17" i="1" l="1"/>
  <c r="F21" i="1"/>
  <c r="F19" i="1"/>
  <c r="I19" i="1"/>
  <c r="I17" i="1"/>
  <c r="E19" i="1"/>
  <c r="H21" i="1"/>
  <c r="E17" i="1"/>
  <c r="J17" i="1"/>
  <c r="J19" i="1"/>
  <c r="H17" i="1"/>
  <c r="H19" i="1"/>
  <c r="I21" i="1"/>
  <c r="E21" i="1"/>
  <c r="D17" i="1"/>
  <c r="J21" i="1"/>
  <c r="D19" i="1"/>
  <c r="G21" i="1"/>
  <c r="G19" i="1"/>
  <c r="G17" i="1"/>
</calcChain>
</file>

<file path=xl/sharedStrings.xml><?xml version="1.0" encoding="utf-8"?>
<sst xmlns="http://schemas.openxmlformats.org/spreadsheetml/2006/main" count="68" uniqueCount="31">
  <si>
    <t>12h</t>
  </si>
  <si>
    <t>24h</t>
  </si>
  <si>
    <t>NIK</t>
  </si>
  <si>
    <t>average Ct</t>
  </si>
  <si>
    <t>48h</t>
  </si>
  <si>
    <t>72h</t>
  </si>
  <si>
    <t>Normalized</t>
  </si>
  <si>
    <t>fold change</t>
  </si>
  <si>
    <t>average of fold change</t>
  </si>
  <si>
    <t>SEM</t>
  </si>
  <si>
    <t>p</t>
  </si>
  <si>
    <t>CK</t>
  </si>
  <si>
    <t>Undetermined</t>
  </si>
  <si>
    <t>average</t>
  </si>
  <si>
    <t>pJAK2/JAK2</t>
  </si>
  <si>
    <t>pSTAT3/STAT3</t>
  </si>
  <si>
    <t>pIKKa-b/total IKKa</t>
  </si>
  <si>
    <t>IKKa/tubulin</t>
  </si>
  <si>
    <t>P52/tubulin</t>
  </si>
  <si>
    <t>pJAK2</t>
  </si>
  <si>
    <t>Total JAk2</t>
  </si>
  <si>
    <t>pSTAT3</t>
  </si>
  <si>
    <t>Total STAT3</t>
  </si>
  <si>
    <t>pIKKa/b</t>
  </si>
  <si>
    <t>IKKa/b</t>
  </si>
  <si>
    <t>P52</t>
  </si>
  <si>
    <t>Tubulin</t>
  </si>
  <si>
    <t>IKKa</t>
  </si>
  <si>
    <t xml:space="preserve"> </t>
  </si>
  <si>
    <t>36b4</t>
  </si>
  <si>
    <t xml:space="preserve">sub 36b4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</si>
</sst>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'[1]NIK as time'!$D$16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A4CD-4447-B509-7F106989393F}"/>
              </c:ext>
            </c:extLst>
          </c:dPt>
          <c:errBars>
            <c:errBarType val="plus"/>
            <c:errValType val="cust"/>
            <c:noEndCap val="0"/>
            <c:plus>
              <c:numRef>
                <c:f>'[1]NIK as time'!$D$19:$J$19</c:f>
                <c:numCache>
                  <c:formatCode>General</c:formatCode>
                  <c:ptCount val="7"/>
                  <c:pt idx="0">
                    <c:v>0.16002191263260784</c:v>
                  </c:pt>
                  <c:pt idx="1">
                    <c:v>9.0461758675982037E-2</c:v>
                  </c:pt>
                  <c:pt idx="2">
                    <c:v>1.1957976775706556</c:v>
                  </c:pt>
                  <c:pt idx="3">
                    <c:v>1.0624151076610615</c:v>
                  </c:pt>
                  <c:pt idx="4">
                    <c:v>0.14513859733940454</c:v>
                  </c:pt>
                  <c:pt idx="5">
                    <c:v>9.3904391227379577E-2</c:v>
                  </c:pt>
                  <c:pt idx="6">
                    <c:v>6.2837161834924909E-2</c:v>
                  </c:pt>
                </c:numCache>
              </c:numRef>
            </c:plus>
            <c:minus>
              <c:numRef>
                <c:f>'[1]NIK as time'!$D$19:$J$19</c:f>
                <c:numCache>
                  <c:formatCode>General</c:formatCode>
                  <c:ptCount val="7"/>
                  <c:pt idx="0">
                    <c:v>0.16002191263260784</c:v>
                  </c:pt>
                  <c:pt idx="1">
                    <c:v>9.0461758675982037E-2</c:v>
                  </c:pt>
                  <c:pt idx="2">
                    <c:v>1.1957976775706556</c:v>
                  </c:pt>
                  <c:pt idx="3">
                    <c:v>1.0624151076610615</c:v>
                  </c:pt>
                  <c:pt idx="4">
                    <c:v>0.14513859733940454</c:v>
                  </c:pt>
                  <c:pt idx="5">
                    <c:v>9.3904391227379577E-2</c:v>
                  </c:pt>
                  <c:pt idx="6">
                    <c:v>6.2837161834924909E-2</c:v>
                  </c:pt>
                </c:numCache>
              </c:numRef>
            </c:minus>
            <c:spPr>
              <a:ln w="15875"/>
            </c:spPr>
          </c:errBars>
          <c:cat>
            <c:strRef>
              <c:f>'[1]NIK as time'!$C$17</c:f>
              <c:strCache>
                <c:ptCount val="1"/>
                <c:pt idx="0">
                  <c:v>NIK</c:v>
                </c:pt>
              </c:strCache>
            </c:strRef>
          </c:cat>
          <c:val>
            <c:numRef>
              <c:f>'[1]NIK as time'!$D$17</c:f>
              <c:numCache>
                <c:formatCode>General</c:formatCode>
                <c:ptCount val="1"/>
                <c:pt idx="0">
                  <c:v>1.0425341453715846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70-4E1B-B306-767D086DDA57}"/>
            </c:ext>
          </c:extLst>
        </c:ser>
        <c:ser>
          <c:idx val="1"/>
          <c:order val="1"/>
          <c:tx>
            <c:strRef>
              <c:f>'[1]NIK as time'!$E$16</c:f>
              <c:strCache>
                <c:ptCount val="1"/>
                <c:pt idx="0">
                  <c:v>0.5</c:v>
                </c:pt>
              </c:strCache>
            </c:strRef>
          </c:tx>
          <c:spPr>
            <a:noFill/>
            <a:ln w="15875">
              <a:solidFill>
                <a:schemeClr val="tx1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'[1]NIK as time'!$E$19</c:f>
                <c:numCache>
                  <c:formatCode>General</c:formatCode>
                  <c:ptCount val="1"/>
                  <c:pt idx="0">
                    <c:v>9.0461758675982037E-2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/>
            </c:spPr>
          </c:errBars>
          <c:cat>
            <c:strRef>
              <c:f>'[1]NIK as time'!$C$17</c:f>
              <c:strCache>
                <c:ptCount val="1"/>
                <c:pt idx="0">
                  <c:v>NIK</c:v>
                </c:pt>
              </c:strCache>
            </c:strRef>
          </c:cat>
          <c:val>
            <c:numRef>
              <c:f>'[1]NIK as time'!$E$17</c:f>
              <c:numCache>
                <c:formatCode>General</c:formatCode>
                <c:ptCount val="1"/>
                <c:pt idx="0">
                  <c:v>6.0509283142587194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A70-4E1B-B306-767D086DDA57}"/>
            </c:ext>
          </c:extLst>
        </c:ser>
        <c:ser>
          <c:idx val="2"/>
          <c:order val="2"/>
          <c:tx>
            <c:strRef>
              <c:f>'[1]NIK as time'!$F$16</c:f>
              <c:strCache>
                <c:ptCount val="1"/>
                <c:pt idx="0">
                  <c:v>1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'[1]NIK as time'!$F$19</c:f>
                <c:numCache>
                  <c:formatCode>General</c:formatCode>
                  <c:ptCount val="1"/>
                  <c:pt idx="0">
                    <c:v>1.1957976775706556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/>
            </c:spPr>
          </c:errBars>
          <c:cat>
            <c:strRef>
              <c:f>'[1]NIK as time'!$C$17</c:f>
              <c:strCache>
                <c:ptCount val="1"/>
                <c:pt idx="0">
                  <c:v>NIK</c:v>
                </c:pt>
              </c:strCache>
            </c:strRef>
          </c:cat>
          <c:val>
            <c:numRef>
              <c:f>'[1]NIK as time'!$F$17</c:f>
              <c:numCache>
                <c:formatCode>General</c:formatCode>
                <c:ptCount val="1"/>
                <c:pt idx="0">
                  <c:v>6.1328839858198236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A70-4E1B-B306-767D086DDA57}"/>
            </c:ext>
          </c:extLst>
        </c:ser>
        <c:ser>
          <c:idx val="3"/>
          <c:order val="3"/>
          <c:tx>
            <c:strRef>
              <c:f>'[1]NIK as time'!$G$16</c:f>
              <c:strCache>
                <c:ptCount val="1"/>
                <c:pt idx="0">
                  <c:v>2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'[1]NIK as time'!$G$19</c:f>
                <c:numCache>
                  <c:formatCode>General</c:formatCode>
                  <c:ptCount val="1"/>
                  <c:pt idx="0">
                    <c:v>1.0624151076610615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/>
            </c:spPr>
          </c:errBars>
          <c:cat>
            <c:strRef>
              <c:f>'[1]NIK as time'!$C$17</c:f>
              <c:strCache>
                <c:ptCount val="1"/>
                <c:pt idx="0">
                  <c:v>NIK</c:v>
                </c:pt>
              </c:strCache>
            </c:strRef>
          </c:cat>
          <c:val>
            <c:numRef>
              <c:f>'[1]NIK as time'!$G$17</c:f>
              <c:numCache>
                <c:formatCode>General</c:formatCode>
                <c:ptCount val="1"/>
                <c:pt idx="0">
                  <c:v>5.5292289370074386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A70-4E1B-B306-767D086DDA57}"/>
            </c:ext>
          </c:extLst>
        </c:ser>
        <c:ser>
          <c:idx val="4"/>
          <c:order val="4"/>
          <c:tx>
            <c:strRef>
              <c:f>'[1]NIK as time'!$H$16</c:f>
              <c:strCache>
                <c:ptCount val="1"/>
                <c:pt idx="0">
                  <c:v>3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'[1]NIK as time'!$H$19</c:f>
                <c:numCache>
                  <c:formatCode>General</c:formatCode>
                  <c:ptCount val="1"/>
                  <c:pt idx="0">
                    <c:v>0.14513859733940454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/>
            </c:spPr>
          </c:errBars>
          <c:cat>
            <c:strRef>
              <c:f>'[1]NIK as time'!$C$17</c:f>
              <c:strCache>
                <c:ptCount val="1"/>
                <c:pt idx="0">
                  <c:v>NIK</c:v>
                </c:pt>
              </c:strCache>
            </c:strRef>
          </c:cat>
          <c:val>
            <c:numRef>
              <c:f>'[1]NIK as time'!$H$17</c:f>
              <c:numCache>
                <c:formatCode>General</c:formatCode>
                <c:ptCount val="1"/>
                <c:pt idx="0">
                  <c:v>1.5501292048646169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A70-4E1B-B306-767D086DDA57}"/>
            </c:ext>
          </c:extLst>
        </c:ser>
        <c:ser>
          <c:idx val="5"/>
          <c:order val="5"/>
          <c:tx>
            <c:strRef>
              <c:f>'[1]NIK as time'!$I$16</c:f>
              <c:strCache>
                <c:ptCount val="1"/>
                <c:pt idx="0">
                  <c:v>5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'[1]NIK as time'!$I$19</c:f>
                <c:numCache>
                  <c:formatCode>General</c:formatCode>
                  <c:ptCount val="1"/>
                  <c:pt idx="0">
                    <c:v>9.3904391227379577E-2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/>
            </c:spPr>
          </c:errBars>
          <c:cat>
            <c:strRef>
              <c:f>'[1]NIK as time'!$C$17</c:f>
              <c:strCache>
                <c:ptCount val="1"/>
                <c:pt idx="0">
                  <c:v>NIK</c:v>
                </c:pt>
              </c:strCache>
            </c:strRef>
          </c:cat>
          <c:val>
            <c:numRef>
              <c:f>'[1]NIK as time'!$I$17</c:f>
              <c:numCache>
                <c:formatCode>General</c:formatCode>
                <c:ptCount val="1"/>
                <c:pt idx="0">
                  <c:v>0.20278868599443359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BA70-4E1B-B306-767D086DDA57}"/>
            </c:ext>
          </c:extLst>
        </c:ser>
        <c:ser>
          <c:idx val="6"/>
          <c:order val="6"/>
          <c:tx>
            <c:strRef>
              <c:f>'[1]NIK as time'!$J$16</c:f>
              <c:strCache>
                <c:ptCount val="1"/>
                <c:pt idx="0">
                  <c:v>7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'[1]NIK as time'!$J$19</c:f>
                <c:numCache>
                  <c:formatCode>General</c:formatCode>
                  <c:ptCount val="1"/>
                  <c:pt idx="0">
                    <c:v>6.2837161834924909E-2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/>
            </c:spPr>
          </c:errBars>
          <c:cat>
            <c:strRef>
              <c:f>'[1]NIK as time'!$C$17</c:f>
              <c:strCache>
                <c:ptCount val="1"/>
                <c:pt idx="0">
                  <c:v>NIK</c:v>
                </c:pt>
              </c:strCache>
            </c:strRef>
          </c:cat>
          <c:val>
            <c:numRef>
              <c:f>'[1]NIK as time'!$J$17</c:f>
              <c:numCache>
                <c:formatCode>General</c:formatCode>
                <c:ptCount val="1"/>
                <c:pt idx="0">
                  <c:v>0.14765963951256669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BA70-4E1B-B306-767D086DD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807296"/>
        <c:axId val="42808832"/>
      </c:barChart>
      <c:catAx>
        <c:axId val="42807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42808832"/>
        <c:crosses val="autoZero"/>
        <c:auto val="1"/>
        <c:lblAlgn val="ctr"/>
        <c:lblOffset val="100"/>
        <c:noMultiLvlLbl val="0"/>
      </c:catAx>
      <c:valAx>
        <c:axId val="4280883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 Expression Level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>
                <a:shade val="95000"/>
                <a:satMod val="105000"/>
              </a:schemeClr>
            </a:solidFill>
          </a:ln>
        </c:spPr>
        <c:txPr>
          <a:bodyPr/>
          <a:lstStyle/>
          <a:p>
            <a:pPr>
              <a:defRPr sz="900" b="1"/>
            </a:pPr>
            <a:endParaRPr lang="en-US"/>
          </a:p>
        </c:txPr>
        <c:crossAx val="428072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6988772573374644"/>
          <c:y val="0.13631438475253885"/>
          <c:w val="0.18215755128971425"/>
          <c:h val="0.25479716934117408"/>
        </c:manualLayout>
      </c:layout>
      <c:overlay val="0"/>
      <c:txPr>
        <a:bodyPr/>
        <a:lstStyle/>
        <a:p>
          <a:pPr>
            <a:defRPr sz="1400"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359069369722402E-2"/>
          <c:y val="6.3718872596755793E-2"/>
          <c:w val="0.77858797725472284"/>
          <c:h val="0.82858600128809801"/>
        </c:manualLayout>
      </c:layout>
      <c:lineChart>
        <c:grouping val="standard"/>
        <c:varyColors val="0"/>
        <c:ser>
          <c:idx val="0"/>
          <c:order val="0"/>
          <c:spPr>
            <a:ln w="15875">
              <a:solidFill>
                <a:schemeClr val="tx1"/>
              </a:solidFill>
              <a:prstDash val="dash"/>
            </a:ln>
          </c:spPr>
          <c:marker>
            <c:symbol val="circle"/>
            <c:size val="9"/>
            <c:spPr>
              <a:noFill/>
              <a:ln w="15875"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'[2]IKKa (2)'!$D$12:$I$12</c:f>
                <c:numCache>
                  <c:formatCode>General</c:formatCode>
                  <c:ptCount val="6"/>
                  <c:pt idx="0">
                    <c:v>3.834476914908596E-2</c:v>
                  </c:pt>
                  <c:pt idx="1">
                    <c:v>4.742566256332198E-2</c:v>
                  </c:pt>
                  <c:pt idx="2">
                    <c:v>2.8952804539472618E-2</c:v>
                  </c:pt>
                  <c:pt idx="3">
                    <c:v>3.8011191986667234E-2</c:v>
                  </c:pt>
                  <c:pt idx="4">
                    <c:v>6.4242307649593378E-2</c:v>
                  </c:pt>
                  <c:pt idx="5">
                    <c:v>4.4540271572412818E-2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>
                <a:solidFill>
                  <a:schemeClr val="tx1"/>
                </a:solidFill>
              </a:ln>
            </c:spPr>
          </c:errBars>
          <c:val>
            <c:numRef>
              <c:f>'[2]IKKa (2)'!$D$18:$I$18</c:f>
              <c:numCache>
                <c:formatCode>General</c:formatCode>
                <c:ptCount val="6"/>
                <c:pt idx="0">
                  <c:v>1</c:v>
                </c:pt>
                <c:pt idx="1">
                  <c:v>3.2942188375567443</c:v>
                </c:pt>
                <c:pt idx="2">
                  <c:v>3.2508007744444067</c:v>
                </c:pt>
                <c:pt idx="3">
                  <c:v>3.7236030408912617</c:v>
                </c:pt>
                <c:pt idx="4">
                  <c:v>4.1301269518925441</c:v>
                </c:pt>
                <c:pt idx="5">
                  <c:v>2.0006769196609544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'[2]IKKa (2)'!$C$18</c15:sqref>
                        </c15:formulaRef>
                      </c:ext>
                    </c:extLst>
                    <c:strCache>
                      <c:ptCount val="1"/>
                      <c:pt idx="0">
                        <c:v>pIKK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'[2]IKKa (2)'!$D$17:$I$17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5</c:v>
                      </c:pt>
                      <c:pt idx="5">
                        <c:v>7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10-4A55-8B11-2F3A731D23DC}"/>
            </c:ext>
          </c:extLst>
        </c:ser>
        <c:ser>
          <c:idx val="1"/>
          <c:order val="1"/>
          <c:spPr>
            <a:ln w="15875">
              <a:solidFill>
                <a:schemeClr val="tx1"/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'[2]IKKa (2)'!$D$13:$I$13</c:f>
                <c:numCache>
                  <c:formatCode>General</c:formatCode>
                  <c:ptCount val="6"/>
                  <c:pt idx="0">
                    <c:v>0.16962541958528882</c:v>
                  </c:pt>
                  <c:pt idx="1">
                    <c:v>0.30380619972979328</c:v>
                  </c:pt>
                  <c:pt idx="2">
                    <c:v>0.32573147645263467</c:v>
                  </c:pt>
                  <c:pt idx="3">
                    <c:v>0.16726857195625047</c:v>
                  </c:pt>
                  <c:pt idx="4">
                    <c:v>0.30370273467111486</c:v>
                  </c:pt>
                  <c:pt idx="5">
                    <c:v>0.68806902157178773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>
                <a:solidFill>
                  <a:schemeClr val="tx1"/>
                </a:solidFill>
              </a:ln>
            </c:spPr>
          </c:errBars>
          <c:val>
            <c:numRef>
              <c:f>'[2]IKKa (2)'!$D$19:$I$19</c:f>
              <c:numCache>
                <c:formatCode>General</c:formatCode>
                <c:ptCount val="6"/>
                <c:pt idx="0">
                  <c:v>1</c:v>
                </c:pt>
                <c:pt idx="1">
                  <c:v>0.95653626871305764</c:v>
                </c:pt>
                <c:pt idx="2">
                  <c:v>1.7272038094909854</c:v>
                </c:pt>
                <c:pt idx="3">
                  <c:v>1.7884067818340692</c:v>
                </c:pt>
                <c:pt idx="4">
                  <c:v>2.0765817285347201</c:v>
                </c:pt>
                <c:pt idx="5">
                  <c:v>3.5127160082416293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'[2]IKKa (2)'!$C$19</c15:sqref>
                        </c15:formulaRef>
                      </c:ext>
                    </c:extLst>
                    <c:strCache>
                      <c:ptCount val="1"/>
                      <c:pt idx="0">
                        <c:v>IKK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'[2]IKKa (2)'!$D$17:$I$17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5</c:v>
                      </c:pt>
                      <c:pt idx="5">
                        <c:v>7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10-4A55-8B11-2F3A731D2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48640"/>
        <c:axId val="42850560"/>
      </c:lineChart>
      <c:catAx>
        <c:axId val="4284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after PHx</a:t>
                </a:r>
              </a:p>
            </c:rich>
          </c:tx>
          <c:layout>
            <c:manualLayout>
              <c:xMode val="edge"/>
              <c:yMode val="edge"/>
              <c:x val="0.51881569102504699"/>
              <c:y val="0.940454366027466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42850560"/>
        <c:crosses val="autoZero"/>
        <c:auto val="1"/>
        <c:lblAlgn val="ctr"/>
        <c:lblOffset val="100"/>
        <c:noMultiLvlLbl val="0"/>
      </c:catAx>
      <c:valAx>
        <c:axId val="428505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 protein level</a:t>
                </a:r>
              </a:p>
            </c:rich>
          </c:tx>
          <c:layout>
            <c:manualLayout>
              <c:xMode val="edge"/>
              <c:yMode val="edge"/>
              <c:x val="2.57416182705669E-2"/>
              <c:y val="0.3192647456007309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42848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7646202119471908"/>
          <c:y val="4.6603450296545052E-3"/>
          <c:w val="0.63487238868897"/>
          <c:h val="0.1493686244364569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 b="1">
          <a:solidFill>
            <a:srgbClr val="000000"/>
          </a:solidFill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504824</xdr:colOff>
      <xdr:row>4</xdr:row>
      <xdr:rowOff>152400</xdr:rowOff>
    </xdr:from>
    <xdr:to>
      <xdr:col>26</xdr:col>
      <xdr:colOff>485775</xdr:colOff>
      <xdr:row>28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94AB581B-4EE9-4344-B6F3-6B8E825EC3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314325</xdr:colOff>
      <xdr:row>36</xdr:row>
      <xdr:rowOff>66675</xdr:rowOff>
    </xdr:from>
    <xdr:to>
      <xdr:col>15</xdr:col>
      <xdr:colOff>66675</xdr:colOff>
      <xdr:row>53</xdr:row>
      <xdr:rowOff>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AABD9BE3-65E3-430A-9514-4CFEC7F62D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ui-files/Alumni/Xiong,%20Yi/results/NIK/QPCR/20151121%20RT60%20and%20RT61%20PHx%20time-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ui-files/Alumni/Xiong,%20Yi/results/NIK/NIK%20results%20after%202016/IKKa%20quantifi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NA level"/>
      <sheetName val="Sheet2"/>
      <sheetName val="Sheet3"/>
      <sheetName val="Trafs"/>
      <sheetName val="Traf2 orgi"/>
      <sheetName val="NIK as time"/>
    </sheetNames>
    <sheetDataSet>
      <sheetData sheetId="0"/>
      <sheetData sheetId="1"/>
      <sheetData sheetId="2"/>
      <sheetData sheetId="3"/>
      <sheetData sheetId="4"/>
      <sheetData sheetId="5">
        <row r="16">
          <cell r="D16">
            <v>0</v>
          </cell>
          <cell r="E16">
            <v>0.5</v>
          </cell>
          <cell r="F16">
            <v>1</v>
          </cell>
          <cell r="G16">
            <v>2</v>
          </cell>
          <cell r="H16">
            <v>3</v>
          </cell>
          <cell r="I16">
            <v>5</v>
          </cell>
          <cell r="J16">
            <v>7</v>
          </cell>
        </row>
        <row r="17">
          <cell r="C17" t="str">
            <v>NIK</v>
          </cell>
          <cell r="D17">
            <v>1.0425341453715846</v>
          </cell>
          <cell r="E17">
            <v>6.0509283142587194</v>
          </cell>
          <cell r="F17">
            <v>6.1328839858198236</v>
          </cell>
          <cell r="G17">
            <v>5.5292289370074386</v>
          </cell>
          <cell r="H17">
            <v>1.5501292048646169</v>
          </cell>
          <cell r="I17">
            <v>0.20278868599443359</v>
          </cell>
          <cell r="J17">
            <v>0.14765963951256669</v>
          </cell>
        </row>
        <row r="19">
          <cell r="D19">
            <v>0.16002191263260784</v>
          </cell>
          <cell r="E19">
            <v>9.0461758675982037E-2</v>
          </cell>
          <cell r="F19">
            <v>1.1957976775706556</v>
          </cell>
          <cell r="G19">
            <v>1.0624151076610615</v>
          </cell>
          <cell r="H19">
            <v>0.14513859733940454</v>
          </cell>
          <cell r="I19">
            <v>9.3904391227379577E-2</v>
          </cell>
          <cell r="J19">
            <v>6.2837161834924909E-2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T"/>
      <sheetName val="Sheet1"/>
      <sheetName val="KO"/>
      <sheetName val="Summary JAK2"/>
      <sheetName val="psTAT3"/>
      <sheetName val="IKKa"/>
      <sheetName val="IKKa (2)"/>
      <sheetName val="Summary JAK2 (2)"/>
    </sheetNames>
    <sheetDataSet>
      <sheetData sheetId="0"/>
      <sheetData sheetId="1"/>
      <sheetData sheetId="2"/>
      <sheetData sheetId="3"/>
      <sheetData sheetId="4"/>
      <sheetData sheetId="5"/>
      <sheetData sheetId="6">
        <row r="12">
          <cell r="D12">
            <v>3.834476914908596E-2</v>
          </cell>
          <cell r="E12">
            <v>4.742566256332198E-2</v>
          </cell>
          <cell r="F12">
            <v>2.8952804539472618E-2</v>
          </cell>
          <cell r="G12">
            <v>3.8011191986667234E-2</v>
          </cell>
          <cell r="H12">
            <v>6.4242307649593378E-2</v>
          </cell>
          <cell r="I12">
            <v>4.4540271572412818E-2</v>
          </cell>
        </row>
        <row r="13">
          <cell r="D13">
            <v>0.16962541958528882</v>
          </cell>
          <cell r="E13">
            <v>0.30380619972979328</v>
          </cell>
          <cell r="F13">
            <v>0.32573147645263467</v>
          </cell>
          <cell r="G13">
            <v>0.16726857195625047</v>
          </cell>
          <cell r="H13">
            <v>0.30370273467111486</v>
          </cell>
          <cell r="I13">
            <v>0.68806902157178773</v>
          </cell>
        </row>
        <row r="17">
          <cell r="D17">
            <v>0</v>
          </cell>
          <cell r="E17">
            <v>1</v>
          </cell>
          <cell r="F17">
            <v>2</v>
          </cell>
          <cell r="G17">
            <v>3</v>
          </cell>
          <cell r="H17">
            <v>5</v>
          </cell>
          <cell r="I17">
            <v>7</v>
          </cell>
        </row>
        <row r="18">
          <cell r="C18" t="str">
            <v>pIKK</v>
          </cell>
          <cell r="D18">
            <v>1</v>
          </cell>
          <cell r="E18">
            <v>3.2942188375567443</v>
          </cell>
          <cell r="F18">
            <v>3.2508007744444067</v>
          </cell>
          <cell r="G18">
            <v>3.7236030408912617</v>
          </cell>
          <cell r="H18">
            <v>4.1301269518925441</v>
          </cell>
          <cell r="I18">
            <v>2.0006769196609544</v>
          </cell>
        </row>
        <row r="19">
          <cell r="C19" t="str">
            <v>IKK</v>
          </cell>
          <cell r="D19">
            <v>1</v>
          </cell>
          <cell r="E19">
            <v>0.95653626871305764</v>
          </cell>
          <cell r="F19">
            <v>1.7272038094909854</v>
          </cell>
          <cell r="G19">
            <v>1.7884067818340692</v>
          </cell>
          <cell r="H19">
            <v>2.0765817285347201</v>
          </cell>
          <cell r="I19">
            <v>3.5127160082416293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0"/>
  <sheetViews>
    <sheetView tabSelected="1" workbookViewId="0">
      <selection activeCell="K25" sqref="K25"/>
    </sheetView>
  </sheetViews>
  <sheetFormatPr defaultRowHeight="15" x14ac:dyDescent="0.25"/>
  <cols>
    <col min="5" max="5" width="12" bestFit="1" customWidth="1"/>
  </cols>
  <sheetData>
    <row r="2" spans="2:24" x14ac:dyDescent="0.25">
      <c r="D2">
        <v>0</v>
      </c>
      <c r="G2" t="s">
        <v>0</v>
      </c>
      <c r="J2" t="s">
        <v>1</v>
      </c>
      <c r="M2">
        <v>48</v>
      </c>
      <c r="P2">
        <v>72</v>
      </c>
    </row>
    <row r="3" spans="2:24" x14ac:dyDescent="0.25">
      <c r="D3">
        <v>1</v>
      </c>
      <c r="E3">
        <v>2</v>
      </c>
      <c r="F3">
        <v>3</v>
      </c>
      <c r="G3">
        <v>1</v>
      </c>
      <c r="H3">
        <v>2</v>
      </c>
      <c r="I3">
        <v>3</v>
      </c>
      <c r="J3">
        <v>1</v>
      </c>
      <c r="K3">
        <v>2</v>
      </c>
      <c r="L3">
        <v>3</v>
      </c>
      <c r="M3">
        <v>1</v>
      </c>
      <c r="N3">
        <v>2</v>
      </c>
      <c r="O3">
        <v>3</v>
      </c>
      <c r="P3">
        <v>1</v>
      </c>
      <c r="Q3">
        <v>2</v>
      </c>
      <c r="R3">
        <v>3</v>
      </c>
    </row>
    <row r="4" spans="2:24" x14ac:dyDescent="0.25">
      <c r="C4" s="4" t="s">
        <v>29</v>
      </c>
      <c r="D4">
        <v>8.5500000000000007</v>
      </c>
      <c r="E4">
        <v>8.3699999999999992</v>
      </c>
      <c r="F4">
        <v>8.35</v>
      </c>
      <c r="G4">
        <v>8.7799999999999994</v>
      </c>
      <c r="H4">
        <v>8.52</v>
      </c>
      <c r="I4">
        <v>8.09</v>
      </c>
      <c r="J4">
        <v>8.5</v>
      </c>
      <c r="K4">
        <v>8.23</v>
      </c>
      <c r="L4">
        <v>8.2799999999999994</v>
      </c>
      <c r="M4">
        <v>8.4499999999999993</v>
      </c>
      <c r="N4">
        <v>8.11</v>
      </c>
      <c r="O4">
        <v>8.64</v>
      </c>
      <c r="P4">
        <v>8.52</v>
      </c>
      <c r="Q4">
        <v>8.42</v>
      </c>
      <c r="R4">
        <v>8.4499999999999993</v>
      </c>
    </row>
    <row r="5" spans="2:24" x14ac:dyDescent="0.25">
      <c r="C5" t="s">
        <v>2</v>
      </c>
      <c r="D5">
        <v>31.41</v>
      </c>
      <c r="E5">
        <v>31.37</v>
      </c>
      <c r="F5">
        <v>32.19</v>
      </c>
      <c r="G5">
        <v>29.47</v>
      </c>
      <c r="H5">
        <v>29.13</v>
      </c>
      <c r="I5">
        <v>28.7</v>
      </c>
      <c r="J5">
        <v>29.64</v>
      </c>
      <c r="K5">
        <v>29.11</v>
      </c>
      <c r="L5">
        <v>28.34</v>
      </c>
      <c r="M5">
        <v>29.87</v>
      </c>
      <c r="N5">
        <v>28.99</v>
      </c>
      <c r="O5">
        <v>28.88</v>
      </c>
      <c r="P5">
        <v>30.96</v>
      </c>
      <c r="Q5">
        <v>31.25</v>
      </c>
      <c r="R5">
        <v>31.01</v>
      </c>
    </row>
    <row r="6" spans="2:24" ht="30" x14ac:dyDescent="0.25">
      <c r="B6" s="10" t="s">
        <v>30</v>
      </c>
    </row>
    <row r="7" spans="2:24" x14ac:dyDescent="0.25">
      <c r="C7" t="s">
        <v>2</v>
      </c>
      <c r="D7">
        <f t="shared" ref="D7:P7" si="0">D5-D4</f>
        <v>22.86</v>
      </c>
      <c r="E7">
        <f t="shared" si="0"/>
        <v>23</v>
      </c>
      <c r="F7">
        <f t="shared" si="0"/>
        <v>23.839999999999996</v>
      </c>
      <c r="G7">
        <f t="shared" si="0"/>
        <v>20.689999999999998</v>
      </c>
      <c r="H7">
        <f t="shared" si="0"/>
        <v>20.61</v>
      </c>
      <c r="I7">
        <f t="shared" si="0"/>
        <v>20.61</v>
      </c>
      <c r="J7">
        <f t="shared" si="0"/>
        <v>21.14</v>
      </c>
      <c r="K7">
        <f t="shared" si="0"/>
        <v>20.88</v>
      </c>
      <c r="L7">
        <f t="shared" si="0"/>
        <v>20.060000000000002</v>
      </c>
      <c r="M7">
        <f t="shared" si="0"/>
        <v>21.42</v>
      </c>
      <c r="N7">
        <f t="shared" si="0"/>
        <v>20.88</v>
      </c>
      <c r="O7">
        <f t="shared" si="0"/>
        <v>20.239999999999998</v>
      </c>
      <c r="P7">
        <f t="shared" si="0"/>
        <v>22.44</v>
      </c>
      <c r="Q7">
        <f>Q5-Q4</f>
        <v>22.83</v>
      </c>
      <c r="R7">
        <f>R5-R4</f>
        <v>22.560000000000002</v>
      </c>
    </row>
    <row r="8" spans="2:24" x14ac:dyDescent="0.25">
      <c r="B8" t="s">
        <v>3</v>
      </c>
    </row>
    <row r="9" spans="2:24" x14ac:dyDescent="0.25">
      <c r="D9">
        <v>0</v>
      </c>
      <c r="E9" t="s">
        <v>0</v>
      </c>
      <c r="F9" t="s">
        <v>1</v>
      </c>
      <c r="G9" t="s">
        <v>4</v>
      </c>
      <c r="H9" t="s">
        <v>5</v>
      </c>
    </row>
    <row r="10" spans="2:24" x14ac:dyDescent="0.25">
      <c r="C10" t="s">
        <v>2</v>
      </c>
      <c r="D10">
        <f>AVERAGE(D7:F7)</f>
        <v>23.233333333333331</v>
      </c>
      <c r="E10">
        <f>AVERAGE(G7:I7)</f>
        <v>20.636666666666667</v>
      </c>
      <c r="F10">
        <f>AVERAGE(J7:L7)</f>
        <v>20.693333333333332</v>
      </c>
      <c r="G10">
        <f>AVERAGE(M7:O7)</f>
        <v>20.846666666666664</v>
      </c>
      <c r="H10">
        <f>AVERAGE(P7:Q7)</f>
        <v>22.634999999999998</v>
      </c>
    </row>
    <row r="11" spans="2:24" x14ac:dyDescent="0.25">
      <c r="B11" t="s">
        <v>6</v>
      </c>
    </row>
    <row r="12" spans="2:24" x14ac:dyDescent="0.25">
      <c r="C12" t="s">
        <v>2</v>
      </c>
      <c r="D12">
        <f t="shared" ref="D12:P12" si="1">D7-$D$10</f>
        <v>-0.3733333333333313</v>
      </c>
      <c r="E12">
        <f t="shared" si="1"/>
        <v>-0.23333333333333073</v>
      </c>
      <c r="F12">
        <f t="shared" si="1"/>
        <v>0.60666666666666558</v>
      </c>
      <c r="G12">
        <f t="shared" si="1"/>
        <v>-2.543333333333333</v>
      </c>
      <c r="H12">
        <f t="shared" si="1"/>
        <v>-2.6233333333333313</v>
      </c>
      <c r="I12">
        <f t="shared" si="1"/>
        <v>-2.6233333333333313</v>
      </c>
      <c r="J12">
        <f t="shared" si="1"/>
        <v>-2.0933333333333302</v>
      </c>
      <c r="K12">
        <f t="shared" si="1"/>
        <v>-2.3533333333333317</v>
      </c>
      <c r="L12">
        <f t="shared" si="1"/>
        <v>-3.1733333333333285</v>
      </c>
      <c r="M12">
        <f t="shared" si="1"/>
        <v>-1.813333333333329</v>
      </c>
      <c r="N12">
        <f t="shared" si="1"/>
        <v>-2.3533333333333317</v>
      </c>
      <c r="O12">
        <f t="shared" si="1"/>
        <v>-2.9933333333333323</v>
      </c>
      <c r="P12">
        <f t="shared" si="1"/>
        <v>-0.79333333333332945</v>
      </c>
      <c r="Q12">
        <f>Q7-$D$10</f>
        <v>-0.40333333333333243</v>
      </c>
      <c r="R12">
        <f>R7-$D$10</f>
        <v>-0.67333333333332845</v>
      </c>
      <c r="S12">
        <f>G30</f>
        <v>1.2446928024291992</v>
      </c>
      <c r="T12">
        <f>H30</f>
        <v>4.9285039901733398</v>
      </c>
      <c r="U12">
        <f>I30</f>
        <v>2.7034015655517578</v>
      </c>
      <c r="V12">
        <f>J30</f>
        <v>4.6389484405517578</v>
      </c>
      <c r="W12">
        <v>2.7850999999999999</v>
      </c>
      <c r="X12">
        <f>L30</f>
        <v>1.9558734893798828</v>
      </c>
    </row>
    <row r="13" spans="2:24" x14ac:dyDescent="0.25">
      <c r="B13" t="s">
        <v>7</v>
      </c>
    </row>
    <row r="14" spans="2:24" x14ac:dyDescent="0.25">
      <c r="C14" t="s">
        <v>2</v>
      </c>
      <c r="D14">
        <f t="shared" ref="D14:P14" si="2">2^-D12</f>
        <v>1.2953422518919451</v>
      </c>
      <c r="E14">
        <f t="shared" si="2"/>
        <v>1.1755479062836065</v>
      </c>
      <c r="F14">
        <f t="shared" si="2"/>
        <v>0.65671227793920217</v>
      </c>
      <c r="G14">
        <f t="shared" si="2"/>
        <v>5.8293431642677742</v>
      </c>
      <c r="H14">
        <f t="shared" si="2"/>
        <v>6.1617208892541919</v>
      </c>
      <c r="I14">
        <f t="shared" si="2"/>
        <v>6.1617208892541919</v>
      </c>
      <c r="J14">
        <f t="shared" si="2"/>
        <v>4.2673289717814207</v>
      </c>
      <c r="K14">
        <f t="shared" si="2"/>
        <v>5.1100355693116457</v>
      </c>
      <c r="L14">
        <f t="shared" si="2"/>
        <v>9.0212874163664036</v>
      </c>
      <c r="M14">
        <f t="shared" si="2"/>
        <v>3.5145338088848441</v>
      </c>
      <c r="N14">
        <f t="shared" si="2"/>
        <v>5.1100355693116457</v>
      </c>
      <c r="O14">
        <f t="shared" si="2"/>
        <v>7.9631174328258272</v>
      </c>
      <c r="P14">
        <f t="shared" si="2"/>
        <v>1.7330740916849239</v>
      </c>
      <c r="Q14">
        <f>2^-Q12</f>
        <v>1.3225601461225385</v>
      </c>
      <c r="R14">
        <f>2^-R12</f>
        <v>1.5947533767863884</v>
      </c>
      <c r="S14">
        <f>2^-S12</f>
        <v>0.42199774579978772</v>
      </c>
      <c r="T14">
        <f>2^-T12</f>
        <v>3.2837679910699101E-2</v>
      </c>
      <c r="U14">
        <f t="shared" ref="U14:X14" si="3">2^-U12</f>
        <v>0.15353063227281394</v>
      </c>
      <c r="V14">
        <f>2^-V12</f>
        <v>4.0136303407985727E-2</v>
      </c>
      <c r="W14">
        <f>2^-W12</f>
        <v>0.1450779329134253</v>
      </c>
      <c r="X14">
        <f t="shared" si="3"/>
        <v>0.25776468221628906</v>
      </c>
    </row>
    <row r="15" spans="2:24" x14ac:dyDescent="0.25">
      <c r="B15" t="s">
        <v>8</v>
      </c>
    </row>
    <row r="16" spans="2:24" x14ac:dyDescent="0.25">
      <c r="D16">
        <v>0</v>
      </c>
      <c r="E16">
        <v>0.5</v>
      </c>
      <c r="F16">
        <v>1</v>
      </c>
      <c r="G16">
        <v>2</v>
      </c>
      <c r="H16">
        <v>3</v>
      </c>
      <c r="I16">
        <v>5</v>
      </c>
      <c r="J16">
        <v>7</v>
      </c>
    </row>
    <row r="17" spans="1:12" x14ac:dyDescent="0.25">
      <c r="C17" t="s">
        <v>2</v>
      </c>
      <c r="D17">
        <f>AVERAGE(D14:F14)</f>
        <v>1.0425341453715846</v>
      </c>
      <c r="E17">
        <f>AVERAGE(G14:I14)</f>
        <v>6.0509283142587194</v>
      </c>
      <c r="F17">
        <f>AVERAGE(J14:L14)</f>
        <v>6.1328839858198236</v>
      </c>
      <c r="G17">
        <f>AVERAGE(M14:O14)</f>
        <v>5.5292289370074386</v>
      </c>
      <c r="H17">
        <f>AVERAGE(P14:R14)</f>
        <v>1.5501292048646169</v>
      </c>
      <c r="I17">
        <f>AVERAGE(S14:U14)</f>
        <v>0.20278868599443359</v>
      </c>
      <c r="J17">
        <f>AVERAGE(V14:X14)</f>
        <v>0.14765963951256669</v>
      </c>
    </row>
    <row r="18" spans="1:12" x14ac:dyDescent="0.25">
      <c r="B18" t="s">
        <v>9</v>
      </c>
    </row>
    <row r="19" spans="1:12" x14ac:dyDescent="0.25">
      <c r="C19" t="s">
        <v>2</v>
      </c>
      <c r="D19">
        <f>_xlfn.STDEV.P(D14:F14)/SQRT(3)</f>
        <v>0.16002191263260784</v>
      </c>
      <c r="E19">
        <f>_xlfn.STDEV.P(G14:I14)/SQRT(3)</f>
        <v>9.0461758675982037E-2</v>
      </c>
      <c r="F19">
        <f>_xlfn.STDEV.P(J14:L14)/SQRT(3)</f>
        <v>1.1957976775706556</v>
      </c>
      <c r="G19">
        <f>_xlfn.STDEV.P(M14:O14)/SQRT(3)</f>
        <v>1.0624151076610615</v>
      </c>
      <c r="H19">
        <f>_xlfn.STDEV.P(P14:Q14)/SQRT(2)</f>
        <v>0.14513859733940454</v>
      </c>
      <c r="I19">
        <f>_xlfn.STDEV.P(S14:U14)/SQRT(3)</f>
        <v>9.3904391227379577E-2</v>
      </c>
      <c r="J19">
        <f>_xlfn.STDEV.P(V14:X14)/SQRT(2)</f>
        <v>6.2837161834924909E-2</v>
      </c>
    </row>
    <row r="20" spans="1:12" x14ac:dyDescent="0.25">
      <c r="B20" t="s">
        <v>10</v>
      </c>
    </row>
    <row r="21" spans="1:12" x14ac:dyDescent="0.25">
      <c r="C21" t="s">
        <v>2</v>
      </c>
      <c r="E21">
        <f>_xlfn.T.TEST(D14:F14,G14:I14,2,2)</f>
        <v>2.4171141508306608E-5</v>
      </c>
      <c r="F21">
        <f>_xlfn.T.TEST(J14:L14,D14:F14,2,2)</f>
        <v>2.6173621084507884E-2</v>
      </c>
      <c r="G21">
        <f>_xlfn.T.TEST(M14:O14,D14:F14,2,2)</f>
        <v>2.7035010589224185E-2</v>
      </c>
      <c r="H21">
        <f>_xlfn.T.TEST(G14:I14,J14:L14,2,3)</f>
        <v>0.96052298881520859</v>
      </c>
      <c r="I21">
        <f>_xlfn.T.TEST(D14:F14,U14:V14,2,2)</f>
        <v>3.459742563277874E-2</v>
      </c>
      <c r="J21">
        <f>_xlfn.T.TEST(D14:F14,V14:X14,2,2)</f>
        <v>1.2176220511518246E-2</v>
      </c>
    </row>
    <row r="22" spans="1:12" ht="15.75" thickBot="1" x14ac:dyDescent="0.3"/>
    <row r="23" spans="1:12" x14ac:dyDescent="0.25">
      <c r="A23" s="1"/>
      <c r="B23" s="2" t="s">
        <v>11</v>
      </c>
      <c r="C23" s="2"/>
      <c r="D23" s="2"/>
      <c r="E23" s="2"/>
      <c r="F23" s="2"/>
      <c r="G23" s="2">
        <v>5</v>
      </c>
      <c r="H23" s="2"/>
      <c r="I23" s="2"/>
      <c r="J23" s="2">
        <v>7</v>
      </c>
      <c r="K23" s="2"/>
      <c r="L23" s="3"/>
    </row>
    <row r="24" spans="1:12" x14ac:dyDescent="0.25">
      <c r="A24" s="4" t="s">
        <v>29</v>
      </c>
      <c r="B24" s="5">
        <v>14.306580543518066</v>
      </c>
      <c r="C24" s="5">
        <v>14.308856964111328</v>
      </c>
      <c r="D24" s="5">
        <v>14.442966461181641</v>
      </c>
      <c r="E24" s="5">
        <v>14.426255226135254</v>
      </c>
      <c r="F24" s="5">
        <v>14.400090217590332</v>
      </c>
      <c r="G24" s="5">
        <v>14.579093933105469</v>
      </c>
      <c r="H24" s="5">
        <v>14.401149749755859</v>
      </c>
      <c r="I24" s="5">
        <v>14.423466682434082</v>
      </c>
      <c r="J24" s="5">
        <v>14.555146217346191</v>
      </c>
      <c r="K24" s="5">
        <v>24.207094192504883</v>
      </c>
      <c r="L24" s="6">
        <v>14.329468727111816</v>
      </c>
    </row>
    <row r="25" spans="1:12" x14ac:dyDescent="0.25">
      <c r="A25" s="4" t="s">
        <v>2</v>
      </c>
      <c r="B25" s="5">
        <v>31.527946472167969</v>
      </c>
      <c r="C25" s="5">
        <v>30.114568710327148</v>
      </c>
      <c r="D25" s="5">
        <v>32.139850616455078</v>
      </c>
      <c r="E25" s="5">
        <v>31.216283798217773</v>
      </c>
      <c r="F25" s="5">
        <v>30.6864013671875</v>
      </c>
      <c r="G25" s="5">
        <v>32.583847045898438</v>
      </c>
      <c r="H25" s="5">
        <v>36.089714050292969</v>
      </c>
      <c r="I25" s="5">
        <v>33.886928558349609</v>
      </c>
      <c r="J25" s="5">
        <v>35.954154968261719</v>
      </c>
      <c r="K25" s="5" t="s">
        <v>12</v>
      </c>
      <c r="L25" s="6">
        <v>33.045402526855469</v>
      </c>
    </row>
    <row r="26" spans="1:12" x14ac:dyDescent="0.25">
      <c r="A26" s="4"/>
      <c r="B26" s="5"/>
      <c r="C26" s="5"/>
      <c r="D26" s="5"/>
      <c r="E26" s="5"/>
      <c r="F26" s="5"/>
      <c r="G26" s="5"/>
      <c r="H26" s="5"/>
      <c r="I26" s="5"/>
      <c r="J26" s="5"/>
      <c r="K26" s="5"/>
      <c r="L26" s="6"/>
    </row>
    <row r="27" spans="1:12" x14ac:dyDescent="0.25">
      <c r="A27" s="4" t="s">
        <v>29</v>
      </c>
      <c r="B27" s="5">
        <f>B25-B24</f>
        <v>17.221365928649902</v>
      </c>
      <c r="C27" s="5">
        <f t="shared" ref="C27:L27" si="4">C25-C24</f>
        <v>15.80571174621582</v>
      </c>
      <c r="D27" s="5">
        <f t="shared" si="4"/>
        <v>17.696884155273437</v>
      </c>
      <c r="E27" s="5">
        <f t="shared" si="4"/>
        <v>16.79002857208252</v>
      </c>
      <c r="F27" s="5">
        <f t="shared" si="4"/>
        <v>16.286311149597168</v>
      </c>
      <c r="G27" s="5">
        <f t="shared" si="4"/>
        <v>18.004753112792969</v>
      </c>
      <c r="H27" s="5">
        <f t="shared" si="4"/>
        <v>21.688564300537109</v>
      </c>
      <c r="I27" s="5">
        <f t="shared" si="4"/>
        <v>19.463461875915527</v>
      </c>
      <c r="J27" s="5">
        <f t="shared" si="4"/>
        <v>21.399008750915527</v>
      </c>
      <c r="K27" s="5"/>
      <c r="L27" s="6">
        <f t="shared" si="4"/>
        <v>18.715933799743652</v>
      </c>
    </row>
    <row r="28" spans="1:12" x14ac:dyDescent="0.25">
      <c r="A28" s="4" t="s">
        <v>13</v>
      </c>
      <c r="B28" s="5">
        <f>AVERAGE(B27:F27)</f>
        <v>16.76006031036377</v>
      </c>
      <c r="C28" s="5"/>
      <c r="D28" s="5"/>
      <c r="E28" s="5"/>
      <c r="F28" s="5"/>
      <c r="G28" s="5"/>
      <c r="H28" s="5"/>
      <c r="I28" s="5"/>
      <c r="J28" s="5"/>
      <c r="K28" s="5"/>
      <c r="L28" s="6"/>
    </row>
    <row r="29" spans="1:12" x14ac:dyDescent="0.25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6"/>
    </row>
    <row r="30" spans="1:12" ht="15.75" thickBot="1" x14ac:dyDescent="0.3">
      <c r="A30" s="7"/>
      <c r="B30" s="8">
        <f>B27-$B$28</f>
        <v>0.46130561828613281</v>
      </c>
      <c r="C30" s="8">
        <f t="shared" ref="C30:L30" si="5">C27-$B$28</f>
        <v>-0.95434856414794922</v>
      </c>
      <c r="D30" s="8">
        <f t="shared" si="5"/>
        <v>0.93682384490966797</v>
      </c>
      <c r="E30" s="8">
        <f t="shared" si="5"/>
        <v>2.996826171875E-2</v>
      </c>
      <c r="F30" s="8">
        <f t="shared" si="5"/>
        <v>-0.47374916076660156</v>
      </c>
      <c r="G30" s="8">
        <f t="shared" si="5"/>
        <v>1.2446928024291992</v>
      </c>
      <c r="H30" s="8">
        <f t="shared" si="5"/>
        <v>4.9285039901733398</v>
      </c>
      <c r="I30" s="8">
        <f>I27-$B$28</f>
        <v>2.7034015655517578</v>
      </c>
      <c r="J30" s="8">
        <f t="shared" si="5"/>
        <v>4.6389484405517578</v>
      </c>
      <c r="K30" s="8"/>
      <c r="L30" s="9">
        <f t="shared" si="5"/>
        <v>1.9558734893798828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workbookViewId="0">
      <selection activeCell="G57" sqref="G57"/>
    </sheetView>
  </sheetViews>
  <sheetFormatPr defaultColWidth="12.5703125" defaultRowHeight="15" x14ac:dyDescent="0.25"/>
  <sheetData>
    <row r="1" spans="2:10" x14ac:dyDescent="0.25">
      <c r="C1" t="s">
        <v>19</v>
      </c>
      <c r="D1" t="s">
        <v>20</v>
      </c>
      <c r="E1" t="s">
        <v>21</v>
      </c>
      <c r="F1" t="s">
        <v>22</v>
      </c>
      <c r="G1" t="s">
        <v>23</v>
      </c>
      <c r="H1" t="s">
        <v>24</v>
      </c>
      <c r="I1" t="s">
        <v>25</v>
      </c>
      <c r="J1" t="s">
        <v>26</v>
      </c>
    </row>
    <row r="2" spans="2:10" x14ac:dyDescent="0.25">
      <c r="B2">
        <v>1</v>
      </c>
      <c r="C2">
        <v>4463.4470000000001</v>
      </c>
      <c r="D2">
        <v>5450.4470000000001</v>
      </c>
      <c r="E2">
        <v>8078.0240000000003</v>
      </c>
      <c r="F2">
        <v>7066.134</v>
      </c>
      <c r="G2">
        <v>814.40599999999995</v>
      </c>
      <c r="H2">
        <v>12958.425999999999</v>
      </c>
      <c r="I2">
        <v>1942.82</v>
      </c>
      <c r="J2">
        <v>7032.3050000000003</v>
      </c>
    </row>
    <row r="3" spans="2:10" x14ac:dyDescent="0.25">
      <c r="B3">
        <v>2</v>
      </c>
      <c r="C3">
        <v>3479.6689999999999</v>
      </c>
      <c r="D3">
        <v>2385.2550000000001</v>
      </c>
      <c r="E3">
        <v>20027.224999999999</v>
      </c>
      <c r="F3">
        <v>12817.083000000001</v>
      </c>
      <c r="G3">
        <v>1124.991</v>
      </c>
      <c r="H3">
        <v>11520.355</v>
      </c>
      <c r="I3">
        <v>17848.032999999999</v>
      </c>
      <c r="J3">
        <v>10228.254999999999</v>
      </c>
    </row>
    <row r="4" spans="2:10" x14ac:dyDescent="0.25">
      <c r="B4">
        <v>3</v>
      </c>
      <c r="C4">
        <v>3547.8409999999999</v>
      </c>
      <c r="D4">
        <v>4737.1040000000003</v>
      </c>
      <c r="E4">
        <v>8719.7610000000004</v>
      </c>
      <c r="F4">
        <v>9377.3760000000002</v>
      </c>
      <c r="G4">
        <v>3394.6480000000001</v>
      </c>
      <c r="H4">
        <v>15580.669</v>
      </c>
      <c r="I4">
        <v>11293.619000000001</v>
      </c>
      <c r="J4">
        <v>10933.669</v>
      </c>
    </row>
    <row r="5" spans="2:10" x14ac:dyDescent="0.25">
      <c r="B5">
        <v>4</v>
      </c>
      <c r="C5">
        <v>1869.2550000000001</v>
      </c>
      <c r="D5">
        <v>3573.9119999999998</v>
      </c>
      <c r="E5">
        <v>4109.6899999999996</v>
      </c>
      <c r="F5">
        <v>7256.8909999999996</v>
      </c>
      <c r="G5">
        <v>5853.0619999999999</v>
      </c>
      <c r="H5">
        <v>11882.134</v>
      </c>
      <c r="I5">
        <v>11902.276</v>
      </c>
      <c r="J5">
        <v>10254.254999999999</v>
      </c>
    </row>
    <row r="6" spans="2:10" x14ac:dyDescent="0.25">
      <c r="B6">
        <v>5</v>
      </c>
      <c r="C6">
        <v>4404.0829999999996</v>
      </c>
      <c r="D6">
        <v>1534.7190000000001</v>
      </c>
      <c r="E6">
        <v>16387.245999999999</v>
      </c>
      <c r="F6">
        <v>11409.841</v>
      </c>
      <c r="G6">
        <v>4699.598</v>
      </c>
      <c r="H6">
        <v>10393.305</v>
      </c>
      <c r="I6">
        <v>2028.4059999999999</v>
      </c>
      <c r="J6">
        <v>11386.254999999999</v>
      </c>
    </row>
    <row r="7" spans="2:10" x14ac:dyDescent="0.25">
      <c r="B7">
        <v>6</v>
      </c>
      <c r="C7">
        <v>6105.4470000000001</v>
      </c>
      <c r="D7">
        <v>2375.2759999999998</v>
      </c>
      <c r="E7">
        <v>11554.254999999999</v>
      </c>
      <c r="F7">
        <v>9441.4259999999995</v>
      </c>
      <c r="G7">
        <v>3666.1840000000002</v>
      </c>
      <c r="H7">
        <v>12152.425999999999</v>
      </c>
      <c r="I7">
        <v>2132.77</v>
      </c>
      <c r="J7">
        <v>5701.3050000000003</v>
      </c>
    </row>
    <row r="8" spans="2:10" x14ac:dyDescent="0.25">
      <c r="B8">
        <v>7</v>
      </c>
      <c r="C8">
        <v>1483.598</v>
      </c>
      <c r="D8">
        <v>2026.0329999999999</v>
      </c>
      <c r="E8">
        <v>11647.447</v>
      </c>
      <c r="F8">
        <v>4412.4769999999999</v>
      </c>
      <c r="G8">
        <v>6946.4970000000003</v>
      </c>
      <c r="H8">
        <v>14763.962</v>
      </c>
      <c r="I8">
        <v>18319.153999999999</v>
      </c>
      <c r="J8">
        <v>8080.4260000000004</v>
      </c>
    </row>
    <row r="9" spans="2:10" x14ac:dyDescent="0.25">
      <c r="B9">
        <v>8</v>
      </c>
      <c r="C9">
        <v>3826.79</v>
      </c>
      <c r="D9">
        <v>1776.711</v>
      </c>
      <c r="E9">
        <v>18167.882000000001</v>
      </c>
      <c r="F9">
        <v>9147.8410000000003</v>
      </c>
      <c r="G9">
        <v>6675.9620000000004</v>
      </c>
      <c r="H9">
        <v>19199.962</v>
      </c>
      <c r="I9">
        <v>4132.4769999999999</v>
      </c>
      <c r="J9">
        <v>7518.134</v>
      </c>
    </row>
    <row r="10" spans="2:10" x14ac:dyDescent="0.25">
      <c r="B10">
        <v>9</v>
      </c>
      <c r="C10">
        <v>3470.6190000000001</v>
      </c>
      <c r="D10">
        <v>2184.3470000000002</v>
      </c>
      <c r="E10">
        <v>21823.831999999999</v>
      </c>
      <c r="F10">
        <v>4643.4769999999999</v>
      </c>
      <c r="G10">
        <v>6198.79</v>
      </c>
      <c r="H10">
        <v>15052.425999999999</v>
      </c>
      <c r="I10">
        <v>3852.4769999999999</v>
      </c>
      <c r="J10">
        <v>4691.4769999999999</v>
      </c>
    </row>
    <row r="11" spans="2:10" x14ac:dyDescent="0.25">
      <c r="B11">
        <v>10</v>
      </c>
      <c r="C11">
        <v>300.74900000000002</v>
      </c>
      <c r="D11">
        <v>1989.2550000000001</v>
      </c>
      <c r="E11">
        <v>1416.376</v>
      </c>
      <c r="F11">
        <v>3836.77</v>
      </c>
      <c r="G11">
        <v>7678.4970000000003</v>
      </c>
      <c r="H11">
        <v>20339.255000000001</v>
      </c>
      <c r="I11">
        <v>3929.2339999999999</v>
      </c>
      <c r="J11">
        <v>6801.0119999999997</v>
      </c>
    </row>
    <row r="12" spans="2:10" x14ac:dyDescent="0.25">
      <c r="B12">
        <v>11</v>
      </c>
      <c r="C12">
        <v>405.82</v>
      </c>
      <c r="D12">
        <v>2002.8320000000001</v>
      </c>
      <c r="E12">
        <v>5418.3760000000002</v>
      </c>
      <c r="F12">
        <v>6040.8909999999996</v>
      </c>
      <c r="G12">
        <v>8974.4969999999994</v>
      </c>
      <c r="H12">
        <v>17015.841</v>
      </c>
      <c r="I12">
        <v>1386.627</v>
      </c>
      <c r="J12">
        <v>7451.3050000000003</v>
      </c>
    </row>
    <row r="13" spans="2:10" x14ac:dyDescent="0.25">
      <c r="B13">
        <v>12</v>
      </c>
      <c r="C13">
        <v>638.89099999999996</v>
      </c>
      <c r="D13">
        <v>4059.74</v>
      </c>
      <c r="E13">
        <v>2586.5479999999998</v>
      </c>
      <c r="F13">
        <v>11227.376</v>
      </c>
      <c r="G13">
        <v>11022.79</v>
      </c>
      <c r="H13">
        <v>21871.496999999999</v>
      </c>
      <c r="I13">
        <v>5817.0119999999997</v>
      </c>
      <c r="J13">
        <v>8463.8410000000003</v>
      </c>
    </row>
    <row r="14" spans="2:10" x14ac:dyDescent="0.25">
      <c r="B14">
        <v>13</v>
      </c>
      <c r="C14">
        <v>736.35500000000002</v>
      </c>
      <c r="D14">
        <v>2199.4769999999999</v>
      </c>
      <c r="E14">
        <v>5466.9120000000003</v>
      </c>
      <c r="F14">
        <v>14674.205</v>
      </c>
      <c r="G14">
        <v>9923.64</v>
      </c>
      <c r="H14">
        <v>16912.962</v>
      </c>
      <c r="I14">
        <v>14760.134</v>
      </c>
      <c r="J14">
        <v>5989.7190000000001</v>
      </c>
    </row>
    <row r="15" spans="2:10" x14ac:dyDescent="0.25">
      <c r="B15">
        <v>14</v>
      </c>
      <c r="C15">
        <v>736.47699999999998</v>
      </c>
      <c r="D15">
        <v>3233.2249999999999</v>
      </c>
      <c r="E15">
        <v>3930.2550000000001</v>
      </c>
      <c r="F15">
        <v>5202.4769999999999</v>
      </c>
      <c r="G15">
        <v>11136.368</v>
      </c>
      <c r="H15">
        <v>18203.376</v>
      </c>
      <c r="I15">
        <v>5122.4260000000004</v>
      </c>
      <c r="J15">
        <v>4833.0119999999997</v>
      </c>
    </row>
    <row r="16" spans="2:10" x14ac:dyDescent="0.25">
      <c r="B16">
        <v>15</v>
      </c>
      <c r="C16">
        <v>671.66899999999998</v>
      </c>
      <c r="D16">
        <v>1155.7190000000001</v>
      </c>
      <c r="E16">
        <v>7751.2759999999998</v>
      </c>
      <c r="F16">
        <v>8287.8410000000003</v>
      </c>
      <c r="G16">
        <v>5970.9620000000004</v>
      </c>
      <c r="H16">
        <v>16393.962</v>
      </c>
      <c r="I16">
        <v>2391.355</v>
      </c>
      <c r="J16">
        <v>6468.4260000000004</v>
      </c>
    </row>
    <row r="17" spans="2:20" x14ac:dyDescent="0.25">
      <c r="B17">
        <v>16</v>
      </c>
      <c r="C17">
        <v>922.49699999999996</v>
      </c>
      <c r="D17">
        <v>2184.9119999999998</v>
      </c>
      <c r="E17">
        <v>9829.2459999999992</v>
      </c>
      <c r="F17">
        <v>11733.79</v>
      </c>
      <c r="G17">
        <v>3929.962</v>
      </c>
      <c r="H17">
        <v>20786.376</v>
      </c>
      <c r="I17">
        <v>4909.7190000000001</v>
      </c>
      <c r="J17">
        <v>4086.598</v>
      </c>
    </row>
    <row r="18" spans="2:20" x14ac:dyDescent="0.25">
      <c r="B18">
        <v>17</v>
      </c>
      <c r="C18">
        <v>1436.326</v>
      </c>
      <c r="D18">
        <v>1651.518</v>
      </c>
      <c r="E18">
        <v>415.577</v>
      </c>
      <c r="F18">
        <v>9370.3760000000002</v>
      </c>
      <c r="G18">
        <v>8530.3760000000002</v>
      </c>
      <c r="H18">
        <v>23633.496999999999</v>
      </c>
      <c r="I18">
        <v>5846.0119999999997</v>
      </c>
      <c r="J18">
        <v>3563.0120000000002</v>
      </c>
    </row>
    <row r="19" spans="2:20" x14ac:dyDescent="0.25">
      <c r="B19">
        <v>18</v>
      </c>
      <c r="C19">
        <v>689.77</v>
      </c>
      <c r="D19">
        <v>1228.6189999999999</v>
      </c>
      <c r="E19">
        <v>645.35500000000002</v>
      </c>
      <c r="F19">
        <v>2835.77</v>
      </c>
      <c r="G19">
        <v>4245.8320000000003</v>
      </c>
      <c r="H19">
        <v>20511.376</v>
      </c>
      <c r="I19">
        <v>1635.4770000000001</v>
      </c>
      <c r="J19">
        <v>5520.4260000000004</v>
      </c>
    </row>
    <row r="21" spans="2:20" x14ac:dyDescent="0.25">
      <c r="C21">
        <v>0</v>
      </c>
      <c r="F21">
        <v>1</v>
      </c>
      <c r="I21">
        <v>2</v>
      </c>
      <c r="L21">
        <v>3</v>
      </c>
      <c r="O21">
        <v>5</v>
      </c>
      <c r="R21">
        <v>7</v>
      </c>
    </row>
    <row r="22" spans="2:20" x14ac:dyDescent="0.25">
      <c r="B22" t="s">
        <v>19</v>
      </c>
      <c r="C22">
        <v>4463.4470000000001</v>
      </c>
      <c r="D22">
        <v>3479.6689999999999</v>
      </c>
      <c r="E22">
        <v>3547.8409999999999</v>
      </c>
      <c r="F22">
        <v>1869.2550000000001</v>
      </c>
      <c r="G22">
        <v>4404.0829999999996</v>
      </c>
      <c r="H22">
        <v>6105.4470000000001</v>
      </c>
      <c r="I22">
        <v>1483.598</v>
      </c>
      <c r="J22">
        <v>3826.79</v>
      </c>
      <c r="K22">
        <v>3470.6190000000001</v>
      </c>
      <c r="L22">
        <v>300.74900000000002</v>
      </c>
      <c r="M22">
        <v>405.82</v>
      </c>
      <c r="N22">
        <v>638.89099999999996</v>
      </c>
      <c r="O22">
        <v>736.35500000000002</v>
      </c>
      <c r="P22">
        <v>736.47699999999998</v>
      </c>
      <c r="Q22">
        <v>671.66899999999998</v>
      </c>
      <c r="R22">
        <v>922.49699999999996</v>
      </c>
      <c r="S22">
        <v>1436.326</v>
      </c>
      <c r="T22">
        <v>689.77</v>
      </c>
    </row>
    <row r="23" spans="2:20" x14ac:dyDescent="0.25">
      <c r="B23" t="s">
        <v>20</v>
      </c>
      <c r="C23">
        <v>5450.4470000000001</v>
      </c>
      <c r="D23">
        <v>2385.2550000000001</v>
      </c>
      <c r="E23">
        <v>4737.1040000000003</v>
      </c>
      <c r="F23">
        <v>3573.9119999999998</v>
      </c>
      <c r="G23">
        <v>1534.7190000000001</v>
      </c>
      <c r="H23">
        <v>2375.2759999999998</v>
      </c>
      <c r="I23">
        <v>2026.0329999999999</v>
      </c>
      <c r="J23">
        <v>1776.711</v>
      </c>
      <c r="K23">
        <v>2184.3470000000002</v>
      </c>
      <c r="L23">
        <v>1989.2550000000001</v>
      </c>
      <c r="M23">
        <v>2002.8320000000001</v>
      </c>
      <c r="N23">
        <v>4059.74</v>
      </c>
      <c r="O23">
        <v>2199.4769999999999</v>
      </c>
      <c r="P23">
        <v>3233.2249999999999</v>
      </c>
      <c r="Q23">
        <v>1155.7190000000001</v>
      </c>
      <c r="R23">
        <v>2184.9119999999998</v>
      </c>
      <c r="S23">
        <v>1651.518</v>
      </c>
      <c r="T23">
        <v>1228.6189999999999</v>
      </c>
    </row>
    <row r="24" spans="2:20" x14ac:dyDescent="0.25">
      <c r="B24" t="s">
        <v>21</v>
      </c>
      <c r="C24">
        <v>8078.0240000000003</v>
      </c>
      <c r="D24">
        <v>20027.224999999999</v>
      </c>
      <c r="E24">
        <v>8719.7610000000004</v>
      </c>
      <c r="F24">
        <v>4109.6899999999996</v>
      </c>
      <c r="G24">
        <v>16387.245999999999</v>
      </c>
      <c r="H24">
        <v>11554.254999999999</v>
      </c>
      <c r="I24">
        <v>11647.447</v>
      </c>
      <c r="J24">
        <v>18167.882000000001</v>
      </c>
      <c r="K24">
        <v>21823.831999999999</v>
      </c>
      <c r="L24">
        <v>1416.376</v>
      </c>
      <c r="M24">
        <v>5418.3760000000002</v>
      </c>
      <c r="N24">
        <v>2586.5479999999998</v>
      </c>
      <c r="O24">
        <v>5466.9120000000003</v>
      </c>
      <c r="P24">
        <v>3930.2550000000001</v>
      </c>
      <c r="Q24">
        <v>7751.2759999999998</v>
      </c>
      <c r="R24">
        <v>9829.2459999999992</v>
      </c>
      <c r="S24">
        <v>415.577</v>
      </c>
      <c r="T24">
        <v>645.35500000000002</v>
      </c>
    </row>
    <row r="25" spans="2:20" x14ac:dyDescent="0.25">
      <c r="B25" t="s">
        <v>22</v>
      </c>
      <c r="C25">
        <v>7066.134</v>
      </c>
      <c r="D25">
        <v>12817.083000000001</v>
      </c>
      <c r="E25">
        <v>9377.3760000000002</v>
      </c>
      <c r="F25">
        <v>7256.8909999999996</v>
      </c>
      <c r="G25">
        <v>11409.841</v>
      </c>
      <c r="H25">
        <v>9441.4259999999995</v>
      </c>
      <c r="I25">
        <v>4412.4769999999999</v>
      </c>
      <c r="J25">
        <v>9147.8410000000003</v>
      </c>
      <c r="K25">
        <v>4643.4769999999999</v>
      </c>
      <c r="L25">
        <v>3836.77</v>
      </c>
      <c r="M25">
        <v>6040.8909999999996</v>
      </c>
      <c r="N25">
        <v>11227.376</v>
      </c>
      <c r="O25">
        <v>14674.205</v>
      </c>
      <c r="P25">
        <v>5202.4769999999999</v>
      </c>
      <c r="Q25">
        <v>8287.8410000000003</v>
      </c>
      <c r="R25">
        <v>11733.79</v>
      </c>
      <c r="S25">
        <v>9370.3760000000002</v>
      </c>
      <c r="T25">
        <v>2835.77</v>
      </c>
    </row>
    <row r="26" spans="2:20" x14ac:dyDescent="0.25">
      <c r="B26" t="s">
        <v>23</v>
      </c>
      <c r="C26">
        <v>814.40599999999995</v>
      </c>
      <c r="D26">
        <v>1124.991</v>
      </c>
      <c r="E26">
        <v>3394.6480000000001</v>
      </c>
      <c r="F26">
        <v>5853.0619999999999</v>
      </c>
      <c r="G26">
        <v>4699.598</v>
      </c>
      <c r="H26">
        <v>3666.1840000000002</v>
      </c>
      <c r="I26">
        <v>6946.4970000000003</v>
      </c>
      <c r="J26">
        <v>6675.9620000000004</v>
      </c>
      <c r="K26">
        <v>6198.79</v>
      </c>
      <c r="L26">
        <v>7678.4970000000003</v>
      </c>
      <c r="M26">
        <v>8974.4969999999994</v>
      </c>
      <c r="N26">
        <v>11022.79</v>
      </c>
      <c r="O26">
        <v>9923.64</v>
      </c>
      <c r="P26">
        <v>11136.368</v>
      </c>
      <c r="Q26">
        <v>5970.9620000000004</v>
      </c>
      <c r="R26">
        <v>3929.962</v>
      </c>
      <c r="S26">
        <v>8530.3760000000002</v>
      </c>
      <c r="T26">
        <v>4245.8320000000003</v>
      </c>
    </row>
    <row r="27" spans="2:20" x14ac:dyDescent="0.25">
      <c r="B27" t="s">
        <v>27</v>
      </c>
      <c r="C27">
        <v>12958.425999999999</v>
      </c>
      <c r="D27">
        <v>11520.355</v>
      </c>
      <c r="E27">
        <v>15580.669</v>
      </c>
      <c r="F27">
        <v>11882.134</v>
      </c>
      <c r="G27">
        <v>10393.305</v>
      </c>
      <c r="H27">
        <v>12152.425999999999</v>
      </c>
      <c r="I27">
        <v>14763.962</v>
      </c>
      <c r="J27">
        <v>19199.962</v>
      </c>
      <c r="K27">
        <v>15052.425999999999</v>
      </c>
      <c r="L27">
        <v>20339.255000000001</v>
      </c>
      <c r="M27">
        <v>17015.841</v>
      </c>
      <c r="N27">
        <v>21871.496999999999</v>
      </c>
      <c r="O27">
        <v>16912.962</v>
      </c>
      <c r="P27">
        <v>18203.376</v>
      </c>
      <c r="Q27">
        <v>16393.962</v>
      </c>
      <c r="R27">
        <v>20786.376</v>
      </c>
      <c r="S27">
        <v>23633.496999999999</v>
      </c>
      <c r="T27">
        <v>20511.376</v>
      </c>
    </row>
    <row r="28" spans="2:20" x14ac:dyDescent="0.25">
      <c r="B28" t="s">
        <v>25</v>
      </c>
      <c r="C28">
        <v>1942.82</v>
      </c>
      <c r="D28">
        <v>17848.032999999999</v>
      </c>
      <c r="E28">
        <v>11293.619000000001</v>
      </c>
      <c r="F28">
        <v>11902.276</v>
      </c>
      <c r="G28">
        <v>2028.4059999999999</v>
      </c>
      <c r="H28">
        <v>2132.77</v>
      </c>
      <c r="I28">
        <v>18319.153999999999</v>
      </c>
      <c r="J28">
        <v>4132.4769999999999</v>
      </c>
      <c r="K28">
        <v>3852.4769999999999</v>
      </c>
      <c r="L28">
        <v>3929.2339999999999</v>
      </c>
      <c r="M28">
        <v>1386.627</v>
      </c>
      <c r="N28">
        <v>5817.0119999999997</v>
      </c>
      <c r="O28">
        <v>14760.134</v>
      </c>
      <c r="P28">
        <v>5122.4260000000004</v>
      </c>
      <c r="Q28">
        <v>2391.355</v>
      </c>
      <c r="R28">
        <v>4909.7190000000001</v>
      </c>
      <c r="S28">
        <v>5846.0119999999997</v>
      </c>
      <c r="T28">
        <v>1635.4770000000001</v>
      </c>
    </row>
    <row r="29" spans="2:20" x14ac:dyDescent="0.25">
      <c r="B29" t="s">
        <v>26</v>
      </c>
      <c r="C29">
        <v>7032.3050000000003</v>
      </c>
      <c r="D29">
        <v>10228.254999999999</v>
      </c>
      <c r="E29">
        <v>10933.669</v>
      </c>
      <c r="F29">
        <v>10254.254999999999</v>
      </c>
      <c r="G29">
        <v>11386.254999999999</v>
      </c>
      <c r="H29">
        <v>5701.3050000000003</v>
      </c>
      <c r="I29">
        <v>8080.4260000000004</v>
      </c>
      <c r="J29">
        <v>7518.134</v>
      </c>
      <c r="K29">
        <v>4691.4769999999999</v>
      </c>
      <c r="L29">
        <v>6801.0119999999997</v>
      </c>
      <c r="M29">
        <v>7451.3050000000003</v>
      </c>
      <c r="N29">
        <v>8463.8410000000003</v>
      </c>
      <c r="O29">
        <v>5989.7190000000001</v>
      </c>
      <c r="P29">
        <v>4833.0119999999997</v>
      </c>
      <c r="Q29">
        <v>6468.4260000000004</v>
      </c>
      <c r="R29">
        <v>4086.598</v>
      </c>
      <c r="S29">
        <v>3563.0120000000002</v>
      </c>
      <c r="T29">
        <v>5520.4260000000004</v>
      </c>
    </row>
    <row r="31" spans="2:20" x14ac:dyDescent="0.25">
      <c r="B31" t="s">
        <v>14</v>
      </c>
      <c r="C31">
        <f>C22/C23</f>
        <v>0.81891393494882159</v>
      </c>
      <c r="D31">
        <f t="shared" ref="D31:T31" si="0">D22/D23</f>
        <v>1.458824737816292</v>
      </c>
      <c r="E31">
        <f t="shared" si="0"/>
        <v>0.74894724709442728</v>
      </c>
      <c r="F31">
        <f t="shared" si="0"/>
        <v>0.52302770745334526</v>
      </c>
      <c r="G31">
        <f t="shared" si="0"/>
        <v>2.869634767015981</v>
      </c>
      <c r="H31">
        <f t="shared" si="0"/>
        <v>2.5704158169408524</v>
      </c>
      <c r="I31">
        <f t="shared" si="0"/>
        <v>0.73226744085609663</v>
      </c>
      <c r="J31">
        <f t="shared" si="0"/>
        <v>2.1538618267123915</v>
      </c>
      <c r="K31">
        <f t="shared" si="0"/>
        <v>1.5888588214235191</v>
      </c>
      <c r="L31">
        <f t="shared" si="0"/>
        <v>0.15118675081877386</v>
      </c>
      <c r="M31">
        <f t="shared" si="0"/>
        <v>0.20262308571063373</v>
      </c>
      <c r="N31">
        <f t="shared" si="0"/>
        <v>0.15737239330597527</v>
      </c>
      <c r="O31">
        <f t="shared" si="0"/>
        <v>0.33478640604107252</v>
      </c>
      <c r="P31">
        <f t="shared" si="0"/>
        <v>0.22778402369151543</v>
      </c>
      <c r="Q31">
        <f t="shared" si="0"/>
        <v>0.58116981723065897</v>
      </c>
      <c r="R31">
        <f t="shared" si="0"/>
        <v>0.42221242777741164</v>
      </c>
      <c r="S31">
        <f t="shared" si="0"/>
        <v>0.8697004816175179</v>
      </c>
      <c r="T31">
        <f t="shared" si="0"/>
        <v>0.56141895901007555</v>
      </c>
    </row>
    <row r="32" spans="2:20" x14ac:dyDescent="0.25">
      <c r="B32" t="s">
        <v>15</v>
      </c>
      <c r="C32">
        <f>C24/C25</f>
        <v>1.1432027753790122</v>
      </c>
      <c r="D32">
        <f t="shared" ref="D32:T32" si="1">D24/D25</f>
        <v>1.5625415704961885</v>
      </c>
      <c r="E32">
        <f t="shared" si="1"/>
        <v>0.92987217319642512</v>
      </c>
      <c r="F32">
        <f t="shared" si="1"/>
        <v>0.56631551996578144</v>
      </c>
      <c r="G32">
        <f t="shared" si="1"/>
        <v>1.4362378932361983</v>
      </c>
      <c r="H32">
        <f t="shared" si="1"/>
        <v>1.2237828268738218</v>
      </c>
      <c r="I32">
        <f t="shared" si="1"/>
        <v>2.6396618044694624</v>
      </c>
      <c r="J32">
        <f t="shared" si="1"/>
        <v>1.9860294904557263</v>
      </c>
      <c r="K32">
        <f t="shared" si="1"/>
        <v>4.6998901900450889</v>
      </c>
      <c r="L32">
        <f t="shared" si="1"/>
        <v>0.36915843274420934</v>
      </c>
      <c r="M32">
        <f t="shared" si="1"/>
        <v>0.89694980425900761</v>
      </c>
      <c r="N32">
        <f t="shared" si="1"/>
        <v>0.23037867441154547</v>
      </c>
      <c r="O32">
        <f t="shared" si="1"/>
        <v>0.37255251647363524</v>
      </c>
      <c r="P32">
        <f t="shared" si="1"/>
        <v>0.75545840952300225</v>
      </c>
      <c r="Q32">
        <f t="shared" si="1"/>
        <v>0.93525877245955846</v>
      </c>
      <c r="R32">
        <f t="shared" si="1"/>
        <v>0.83768722637783688</v>
      </c>
      <c r="S32">
        <f t="shared" si="1"/>
        <v>4.4350087979393785E-2</v>
      </c>
      <c r="T32">
        <f t="shared" si="1"/>
        <v>0.22757663703332781</v>
      </c>
    </row>
    <row r="33" spans="1:20" x14ac:dyDescent="0.25">
      <c r="B33" t="s">
        <v>16</v>
      </c>
      <c r="C33">
        <f>C26/C27</f>
        <v>6.2847602015862106E-2</v>
      </c>
      <c r="D33">
        <f t="shared" ref="D33:T33" si="2">D26/D27</f>
        <v>9.7652459494520782E-2</v>
      </c>
      <c r="E33">
        <f t="shared" si="2"/>
        <v>0.21787562523791501</v>
      </c>
      <c r="F33">
        <f t="shared" si="2"/>
        <v>0.49259350214363851</v>
      </c>
      <c r="G33">
        <f t="shared" si="2"/>
        <v>0.45217551106216936</v>
      </c>
      <c r="H33">
        <f t="shared" si="2"/>
        <v>0.30168330175390495</v>
      </c>
      <c r="I33">
        <f t="shared" si="2"/>
        <v>0.47050358162666639</v>
      </c>
      <c r="J33">
        <f t="shared" si="2"/>
        <v>0.34770704233685468</v>
      </c>
      <c r="K33">
        <f t="shared" si="2"/>
        <v>0.41181335154878024</v>
      </c>
      <c r="L33">
        <f t="shared" si="2"/>
        <v>0.37752105472889741</v>
      </c>
      <c r="M33">
        <f t="shared" si="2"/>
        <v>0.52742012575223285</v>
      </c>
      <c r="N33">
        <f t="shared" si="2"/>
        <v>0.50397967729415138</v>
      </c>
      <c r="O33">
        <f t="shared" si="2"/>
        <v>0.58674760813629212</v>
      </c>
      <c r="P33">
        <f t="shared" si="2"/>
        <v>0.61177487077122394</v>
      </c>
      <c r="Q33">
        <f t="shared" si="2"/>
        <v>0.36421714287247953</v>
      </c>
      <c r="R33">
        <f t="shared" si="2"/>
        <v>0.18906431789745359</v>
      </c>
      <c r="S33">
        <f t="shared" si="2"/>
        <v>0.36094429867911637</v>
      </c>
      <c r="T33">
        <f t="shared" si="2"/>
        <v>0.2069988868616128</v>
      </c>
    </row>
    <row r="34" spans="1:20" x14ac:dyDescent="0.25">
      <c r="B34" t="s">
        <v>17</v>
      </c>
      <c r="C34">
        <f>C27/C29</f>
        <v>1.8426996553761532</v>
      </c>
      <c r="D34">
        <f t="shared" ref="D34:T34" si="3">D27/D29</f>
        <v>1.1263265337049184</v>
      </c>
      <c r="E34">
        <f t="shared" si="3"/>
        <v>1.4250174392511792</v>
      </c>
      <c r="F34">
        <f t="shared" si="3"/>
        <v>1.1587515621563926</v>
      </c>
      <c r="G34">
        <f t="shared" si="3"/>
        <v>0.91279397835372567</v>
      </c>
      <c r="H34">
        <f t="shared" si="3"/>
        <v>2.1315165562971985</v>
      </c>
      <c r="I34">
        <f t="shared" si="3"/>
        <v>1.8271266886176545</v>
      </c>
      <c r="J34">
        <f t="shared" si="3"/>
        <v>2.5538201367520186</v>
      </c>
      <c r="K34">
        <f t="shared" si="3"/>
        <v>3.2084620685553826</v>
      </c>
      <c r="L34">
        <f t="shared" si="3"/>
        <v>2.9906218368678075</v>
      </c>
      <c r="M34">
        <f t="shared" si="3"/>
        <v>2.2836054892398043</v>
      </c>
      <c r="N34">
        <f t="shared" si="3"/>
        <v>2.5841100984765664</v>
      </c>
      <c r="O34">
        <f t="shared" si="3"/>
        <v>2.8236653505782159</v>
      </c>
      <c r="P34">
        <f t="shared" si="3"/>
        <v>3.7664661291964516</v>
      </c>
      <c r="Q34">
        <f t="shared" si="3"/>
        <v>2.5344592332044917</v>
      </c>
      <c r="R34">
        <f t="shared" si="3"/>
        <v>5.0864743730604287</v>
      </c>
      <c r="S34">
        <f t="shared" si="3"/>
        <v>6.6330107785210934</v>
      </c>
      <c r="T34">
        <f t="shared" si="3"/>
        <v>3.7155422425733082</v>
      </c>
    </row>
    <row r="35" spans="1:20" x14ac:dyDescent="0.25">
      <c r="B35" t="s">
        <v>18</v>
      </c>
      <c r="C35">
        <f>C28/C29</f>
        <v>0.27627072489034532</v>
      </c>
      <c r="D35">
        <f t="shared" ref="D35:T35" si="4">D28/D29</f>
        <v>1.7449734094427642</v>
      </c>
      <c r="E35">
        <f t="shared" si="4"/>
        <v>1.0329212453751802</v>
      </c>
      <c r="F35">
        <f t="shared" si="4"/>
        <v>1.1607158199206087</v>
      </c>
      <c r="G35">
        <f t="shared" si="4"/>
        <v>0.17814514078597399</v>
      </c>
      <c r="H35">
        <f t="shared" si="4"/>
        <v>0.37408452976993861</v>
      </c>
      <c r="I35">
        <f t="shared" si="4"/>
        <v>2.26710250177404</v>
      </c>
      <c r="J35">
        <f t="shared" si="4"/>
        <v>0.54966790961693424</v>
      </c>
      <c r="K35">
        <f t="shared" si="4"/>
        <v>0.82116506166394931</v>
      </c>
      <c r="L35">
        <f t="shared" si="4"/>
        <v>0.57774254772672073</v>
      </c>
      <c r="M35">
        <f t="shared" si="4"/>
        <v>0.18609183223609824</v>
      </c>
      <c r="N35">
        <f t="shared" si="4"/>
        <v>0.68727803369652141</v>
      </c>
      <c r="O35">
        <f t="shared" si="4"/>
        <v>2.4642448168269664</v>
      </c>
      <c r="P35">
        <f t="shared" si="4"/>
        <v>1.0598827397904249</v>
      </c>
      <c r="Q35">
        <f t="shared" si="4"/>
        <v>0.3696965846096098</v>
      </c>
      <c r="R35">
        <f t="shared" si="4"/>
        <v>1.201419616022912</v>
      </c>
      <c r="S35">
        <f t="shared" si="4"/>
        <v>1.6407500171203464</v>
      </c>
      <c r="T35">
        <f t="shared" si="4"/>
        <v>0.29625920173551823</v>
      </c>
    </row>
    <row r="36" spans="1:20" x14ac:dyDescent="0.25">
      <c r="B36" t="s">
        <v>13</v>
      </c>
      <c r="C36">
        <v>0</v>
      </c>
      <c r="D36">
        <v>1</v>
      </c>
      <c r="E36">
        <v>2</v>
      </c>
      <c r="F36">
        <v>3</v>
      </c>
      <c r="G36">
        <v>5</v>
      </c>
      <c r="H36">
        <v>7</v>
      </c>
    </row>
    <row r="37" spans="1:20" x14ac:dyDescent="0.25">
      <c r="B37" t="s">
        <v>14</v>
      </c>
      <c r="C37">
        <f>AVERAGE(C31:E31)</f>
        <v>1.0088953066198469</v>
      </c>
      <c r="D37">
        <f>AVERAGE(F31:H31)</f>
        <v>1.987692763803393</v>
      </c>
      <c r="E37">
        <f>AVERAGE(I31:K31)</f>
        <v>1.4916626963306692</v>
      </c>
      <c r="F37">
        <f>AVERAGE(L31:N31)</f>
        <v>0.17039407661179429</v>
      </c>
      <c r="G37">
        <f>AVERAGE(O31:Q31)</f>
        <v>0.38124674898774896</v>
      </c>
      <c r="H37">
        <f>AVERAGE(R31:T31)</f>
        <v>0.61777728946833499</v>
      </c>
    </row>
    <row r="38" spans="1:20" x14ac:dyDescent="0.25">
      <c r="B38" t="s">
        <v>15</v>
      </c>
      <c r="C38">
        <f t="shared" ref="C38:C41" si="5">AVERAGE(C32:E32)</f>
        <v>1.2118721730238753</v>
      </c>
      <c r="D38">
        <f t="shared" ref="D38:D41" si="6">AVERAGE(F32:H32)</f>
        <v>1.0754454133586007</v>
      </c>
      <c r="E38">
        <f t="shared" ref="E38:E41" si="7">AVERAGE(I32:K32)</f>
        <v>3.1085271616567596</v>
      </c>
      <c r="F38">
        <f t="shared" ref="F38:F41" si="8">AVERAGE(L32:N32)</f>
        <v>0.49882897047158753</v>
      </c>
      <c r="G38">
        <f t="shared" ref="G38:G41" si="9">AVERAGE(O32:Q32)</f>
        <v>0.68775656615206537</v>
      </c>
      <c r="H38">
        <f t="shared" ref="H38:H41" si="10">AVERAGE(R32:T32)</f>
        <v>0.36987131713018617</v>
      </c>
    </row>
    <row r="39" spans="1:20" x14ac:dyDescent="0.25">
      <c r="B39" t="s">
        <v>16</v>
      </c>
      <c r="C39">
        <f t="shared" si="5"/>
        <v>0.12612522891609931</v>
      </c>
      <c r="D39">
        <f t="shared" si="6"/>
        <v>0.41548410498657096</v>
      </c>
      <c r="E39">
        <f t="shared" si="7"/>
        <v>0.41000799183743375</v>
      </c>
      <c r="F39">
        <f t="shared" si="8"/>
        <v>0.46964028592509388</v>
      </c>
      <c r="G39">
        <f t="shared" si="9"/>
        <v>0.52091320725999857</v>
      </c>
      <c r="H39">
        <f t="shared" si="10"/>
        <v>0.25233583447939428</v>
      </c>
    </row>
    <row r="40" spans="1:20" x14ac:dyDescent="0.25">
      <c r="B40" t="s">
        <v>17</v>
      </c>
      <c r="C40">
        <f t="shared" si="5"/>
        <v>1.4646812094440838</v>
      </c>
      <c r="D40">
        <f t="shared" si="6"/>
        <v>1.4010206989357723</v>
      </c>
      <c r="E40">
        <f t="shared" si="7"/>
        <v>2.5298029646416853</v>
      </c>
      <c r="F40">
        <f t="shared" si="8"/>
        <v>2.6194458081947261</v>
      </c>
      <c r="G40">
        <f t="shared" si="9"/>
        <v>3.0415302376597197</v>
      </c>
      <c r="H40">
        <f t="shared" si="10"/>
        <v>5.1450091313849438</v>
      </c>
    </row>
    <row r="41" spans="1:20" x14ac:dyDescent="0.25">
      <c r="B41" t="s">
        <v>18</v>
      </c>
      <c r="C41">
        <f t="shared" si="5"/>
        <v>1.0180551265694298</v>
      </c>
      <c r="D41">
        <f t="shared" si="6"/>
        <v>0.57098183015884041</v>
      </c>
      <c r="E41">
        <f t="shared" si="7"/>
        <v>1.2126451576849744</v>
      </c>
      <c r="F41">
        <f t="shared" si="8"/>
        <v>0.48370413788644678</v>
      </c>
      <c r="G41">
        <f t="shared" si="9"/>
        <v>1.2979413804090003</v>
      </c>
      <c r="H41">
        <f t="shared" si="10"/>
        <v>1.0461429449595923</v>
      </c>
    </row>
    <row r="42" spans="1:20" x14ac:dyDescent="0.25">
      <c r="A42" t="s">
        <v>6</v>
      </c>
      <c r="C42">
        <v>0</v>
      </c>
      <c r="D42">
        <v>1</v>
      </c>
      <c r="E42">
        <v>2</v>
      </c>
      <c r="F42">
        <v>3</v>
      </c>
      <c r="G42">
        <v>5</v>
      </c>
      <c r="H42">
        <v>7</v>
      </c>
    </row>
    <row r="43" spans="1:20" x14ac:dyDescent="0.25">
      <c r="B43" t="s">
        <v>14</v>
      </c>
      <c r="C43">
        <f>C37/$C$37</f>
        <v>1</v>
      </c>
      <c r="D43">
        <f t="shared" ref="D43:H43" si="11">D37/$C$37</f>
        <v>1.9701675196238753</v>
      </c>
      <c r="E43">
        <f t="shared" si="11"/>
        <v>1.4785108886354743</v>
      </c>
      <c r="F43">
        <f t="shared" si="11"/>
        <v>0.16889173286242573</v>
      </c>
      <c r="G43">
        <f t="shared" si="11"/>
        <v>0.37788534299466536</v>
      </c>
      <c r="H43">
        <f t="shared" si="11"/>
        <v>0.61233042260658888</v>
      </c>
    </row>
    <row r="44" spans="1:20" x14ac:dyDescent="0.25">
      <c r="B44" t="s">
        <v>15</v>
      </c>
      <c r="C44">
        <f>C38/$C$38</f>
        <v>1</v>
      </c>
      <c r="D44">
        <f t="shared" ref="D44:H44" si="12">D38/$C$38</f>
        <v>0.88742479388328455</v>
      </c>
      <c r="E44">
        <f t="shared" si="12"/>
        <v>2.5650619189483757</v>
      </c>
      <c r="F44">
        <f t="shared" si="12"/>
        <v>0.41161847064026941</v>
      </c>
      <c r="G44">
        <f t="shared" si="12"/>
        <v>0.56751576730734599</v>
      </c>
      <c r="H44">
        <f t="shared" si="12"/>
        <v>0.30520654353113796</v>
      </c>
    </row>
    <row r="45" spans="1:20" x14ac:dyDescent="0.25">
      <c r="B45" t="s">
        <v>16</v>
      </c>
      <c r="C45">
        <f>C39/$C$39</f>
        <v>1</v>
      </c>
      <c r="D45">
        <f t="shared" ref="D45:H45" si="13">D39/$C$39</f>
        <v>3.2942188375567443</v>
      </c>
      <c r="E45">
        <f t="shared" si="13"/>
        <v>3.2508007744444067</v>
      </c>
      <c r="F45">
        <f t="shared" si="13"/>
        <v>3.7236030408912617</v>
      </c>
      <c r="G45">
        <f t="shared" si="13"/>
        <v>4.1301269518925441</v>
      </c>
      <c r="H45">
        <f t="shared" si="13"/>
        <v>2.0006769196609544</v>
      </c>
    </row>
    <row r="46" spans="1:20" x14ac:dyDescent="0.25">
      <c r="B46" t="s">
        <v>17</v>
      </c>
      <c r="C46">
        <f>C40/$C$40</f>
        <v>1</v>
      </c>
      <c r="D46">
        <f t="shared" ref="D46:H46" si="14">D40/$C$40</f>
        <v>0.95653626871305764</v>
      </c>
      <c r="E46">
        <f t="shared" si="14"/>
        <v>1.7272038094909854</v>
      </c>
      <c r="F46">
        <f t="shared" si="14"/>
        <v>1.7884067818340692</v>
      </c>
      <c r="G46">
        <f t="shared" si="14"/>
        <v>2.0765817285347201</v>
      </c>
      <c r="H46">
        <f t="shared" si="14"/>
        <v>3.5127160082416293</v>
      </c>
    </row>
    <row r="47" spans="1:20" x14ac:dyDescent="0.25">
      <c r="B47" t="s">
        <v>18</v>
      </c>
      <c r="C47">
        <f>C41/$C$41</f>
        <v>1</v>
      </c>
      <c r="D47">
        <f t="shared" ref="D47:H47" si="15">D41/$C$41</f>
        <v>0.56085551288651203</v>
      </c>
      <c r="E47">
        <f t="shared" si="15"/>
        <v>1.1911389924151361</v>
      </c>
      <c r="F47">
        <f t="shared" si="15"/>
        <v>0.4751256835338562</v>
      </c>
      <c r="G47">
        <f t="shared" si="15"/>
        <v>1.2749224934240166</v>
      </c>
      <c r="H47">
        <f t="shared" si="15"/>
        <v>1.027589683168544</v>
      </c>
    </row>
    <row r="48" spans="1:20" x14ac:dyDescent="0.25">
      <c r="A48" t="s">
        <v>9</v>
      </c>
    </row>
    <row r="49" spans="2:12" x14ac:dyDescent="0.25">
      <c r="B49" t="s">
        <v>14</v>
      </c>
      <c r="C49">
        <f>_xlfn.STDEV.P(C31:E31)/SQRT(3)</f>
        <v>0.18442174139419068</v>
      </c>
      <c r="D49">
        <f>_xlfn.STDEV.P(F31:H31)/SQRT(3)</f>
        <v>0.6020918701569058</v>
      </c>
      <c r="E49">
        <f>_xlfn.STDEV.P(I31:K31)/SQRT(3)</f>
        <v>0.33741433959001027</v>
      </c>
      <c r="F49">
        <f>_xlfn.STDEV.P(L31:N31)/SQRT(3)</f>
        <v>1.323796991707874E-2</v>
      </c>
      <c r="G49">
        <f>_xlfn.STDEV.P(O31:Q31)/SQRT(3)</f>
        <v>8.5426124509055124E-2</v>
      </c>
      <c r="H49">
        <f>_xlfn.STDEV.P(R31:T31)/SQRT(3)</f>
        <v>0.10795429654506909</v>
      </c>
    </row>
    <row r="50" spans="2:12" x14ac:dyDescent="0.25">
      <c r="B50" t="s">
        <v>15</v>
      </c>
      <c r="C50">
        <f t="shared" ref="C50:C53" si="16">_xlfn.STDEV.P(C32:E32)/SQRT(3)</f>
        <v>0.1517338724357678</v>
      </c>
      <c r="D50">
        <f t="shared" ref="D50:D53" si="17">_xlfn.STDEV.P(F32:H32)/SQRT(3)</f>
        <v>0.21379856826534319</v>
      </c>
      <c r="E50">
        <f t="shared" ref="E50:E53" si="18">_xlfn.STDEV.P(I32:K32)/SQRT(3)</f>
        <v>0.66768855290666651</v>
      </c>
      <c r="F50">
        <f t="shared" ref="F50:F53" si="19">_xlfn.STDEV.P(L32:N32)/SQRT(3)</f>
        <v>0.1657911028656987</v>
      </c>
      <c r="G50">
        <f t="shared" ref="G50:G53" si="20">_xlfn.STDEV.P(O32:Q32)/SQRT(3)</f>
        <v>0.13548041049727111</v>
      </c>
      <c r="H50">
        <f t="shared" ref="H50:H53" si="21">_xlfn.STDEV.P(R32:T32)/SQRT(3)</f>
        <v>0.19580703981128297</v>
      </c>
      <c r="L50" t="s">
        <v>28</v>
      </c>
    </row>
    <row r="51" spans="2:12" x14ac:dyDescent="0.25">
      <c r="B51" t="s">
        <v>16</v>
      </c>
      <c r="C51">
        <f t="shared" si="16"/>
        <v>3.834476914908596E-2</v>
      </c>
      <c r="D51">
        <f t="shared" si="17"/>
        <v>4.742566256332198E-2</v>
      </c>
      <c r="E51">
        <f t="shared" si="18"/>
        <v>2.8952804539472618E-2</v>
      </c>
      <c r="F51">
        <f t="shared" si="19"/>
        <v>3.8011191986667234E-2</v>
      </c>
      <c r="G51">
        <f t="shared" si="20"/>
        <v>6.4242307649593378E-2</v>
      </c>
      <c r="H51">
        <f t="shared" si="21"/>
        <v>4.4540271572412818E-2</v>
      </c>
    </row>
    <row r="52" spans="2:12" x14ac:dyDescent="0.25">
      <c r="B52" t="s">
        <v>17</v>
      </c>
      <c r="C52">
        <f t="shared" si="16"/>
        <v>0.16962541958528882</v>
      </c>
      <c r="D52">
        <f t="shared" si="17"/>
        <v>0.30380619972979328</v>
      </c>
      <c r="E52">
        <f t="shared" si="18"/>
        <v>0.32573147645263467</v>
      </c>
      <c r="F52">
        <f t="shared" si="19"/>
        <v>0.16726857195625047</v>
      </c>
      <c r="G52">
        <f t="shared" si="20"/>
        <v>0.30370273467111486</v>
      </c>
      <c r="H52">
        <f t="shared" si="21"/>
        <v>0.68806902157178773</v>
      </c>
    </row>
    <row r="53" spans="2:12" x14ac:dyDescent="0.25">
      <c r="B53" t="s">
        <v>18</v>
      </c>
      <c r="C53">
        <f t="shared" si="16"/>
        <v>0.34622973908443155</v>
      </c>
      <c r="D53">
        <f t="shared" si="17"/>
        <v>0.24514743638567227</v>
      </c>
      <c r="E53">
        <f t="shared" si="18"/>
        <v>0.43521077748346632</v>
      </c>
      <c r="F53">
        <f t="shared" si="19"/>
        <v>0.12421246942910856</v>
      </c>
      <c r="G53">
        <f t="shared" si="20"/>
        <v>0.50316487502189289</v>
      </c>
      <c r="H53">
        <f t="shared" si="21"/>
        <v>0.32317763316305032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</vt:lpstr>
      <vt:lpstr>C1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2018-05-08T19:11:04Z</dcterms:modified>
</cp:coreProperties>
</file>