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25200" windowHeight="11715" activeTab="2"/>
  </bookViews>
  <sheets>
    <sheet name="B" sheetId="1" r:id="rId1"/>
    <sheet name="D" sheetId="2" r:id="rId2"/>
    <sheet name="E" sheetId="3" r:id="rId3"/>
  </sheets>
  <externalReferences>
    <externalReference r:id="rId4"/>
    <externalReference r:id="rId5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2" l="1"/>
  <c r="B14" i="2"/>
  <c r="B14" i="1"/>
  <c r="E14" i="1" l="1"/>
  <c r="B15" i="1"/>
  <c r="H18" i="3" l="1"/>
  <c r="H20" i="3"/>
  <c r="F32" i="3" l="1"/>
  <c r="E32" i="3"/>
  <c r="D32" i="3"/>
  <c r="C32" i="3"/>
  <c r="F31" i="3"/>
  <c r="E31" i="3"/>
  <c r="D31" i="3"/>
  <c r="C31" i="3"/>
  <c r="F24" i="3"/>
  <c r="E24" i="3"/>
  <c r="D24" i="3"/>
  <c r="C24" i="3"/>
  <c r="F23" i="3"/>
  <c r="E23" i="3"/>
  <c r="D23" i="3"/>
  <c r="C23" i="3"/>
  <c r="K16" i="3"/>
  <c r="K29" i="3" s="1"/>
  <c r="J16" i="3"/>
  <c r="J29" i="3" s="1"/>
  <c r="I16" i="3"/>
  <c r="I29" i="3" s="1"/>
  <c r="H16" i="3"/>
  <c r="H29" i="3" s="1"/>
  <c r="K15" i="3"/>
  <c r="K28" i="3" s="1"/>
  <c r="J15" i="3"/>
  <c r="J28" i="3" s="1"/>
  <c r="I15" i="3"/>
  <c r="I28" i="3" s="1"/>
  <c r="H15" i="3"/>
  <c r="H28" i="3" s="1"/>
  <c r="K14" i="3"/>
  <c r="K27" i="3" s="1"/>
  <c r="J14" i="3"/>
  <c r="J27" i="3" s="1"/>
  <c r="I14" i="3"/>
  <c r="I27" i="3" s="1"/>
  <c r="H14" i="3"/>
  <c r="H27" i="3" s="1"/>
  <c r="K13" i="3"/>
  <c r="K26" i="3" s="1"/>
  <c r="J13" i="3"/>
  <c r="J26" i="3" s="1"/>
  <c r="I13" i="3"/>
  <c r="I26" i="3" s="1"/>
  <c r="H13" i="3"/>
  <c r="H26" i="3" s="1"/>
  <c r="K12" i="3"/>
  <c r="K25" i="3" s="1"/>
  <c r="J12" i="3"/>
  <c r="J25" i="3" s="1"/>
  <c r="I12" i="3"/>
  <c r="I25" i="3" s="1"/>
  <c r="H12" i="3"/>
  <c r="H25" i="3" s="1"/>
  <c r="K11" i="3"/>
  <c r="K24" i="3" s="1"/>
  <c r="J11" i="3"/>
  <c r="J24" i="3" s="1"/>
  <c r="I11" i="3"/>
  <c r="I24" i="3" s="1"/>
  <c r="H11" i="3"/>
  <c r="H24" i="3" s="1"/>
  <c r="K10" i="3"/>
  <c r="K23" i="3" s="1"/>
  <c r="J10" i="3"/>
  <c r="J23" i="3" s="1"/>
  <c r="I10" i="3"/>
  <c r="I23" i="3" s="1"/>
  <c r="H10" i="3"/>
  <c r="H23" i="3" s="1"/>
  <c r="K9" i="3"/>
  <c r="K22" i="3" s="1"/>
  <c r="J9" i="3"/>
  <c r="J22" i="3" s="1"/>
  <c r="I9" i="3"/>
  <c r="I22" i="3" s="1"/>
  <c r="H9" i="3"/>
  <c r="H22" i="3" s="1"/>
  <c r="K8" i="3"/>
  <c r="K21" i="3" s="1"/>
  <c r="J8" i="3"/>
  <c r="J21" i="3" s="1"/>
  <c r="I8" i="3"/>
  <c r="I21" i="3" s="1"/>
  <c r="H8" i="3"/>
  <c r="H21" i="3" s="1"/>
  <c r="K7" i="3"/>
  <c r="K20" i="3" s="1"/>
  <c r="J7" i="3"/>
  <c r="J20" i="3" s="1"/>
  <c r="I7" i="3"/>
  <c r="I20" i="3" s="1"/>
  <c r="H7" i="3"/>
  <c r="J18" i="3" l="1"/>
  <c r="I18" i="3"/>
  <c r="K18" i="3"/>
  <c r="D15" i="2" l="1"/>
  <c r="C15" i="2"/>
  <c r="C14" i="2"/>
  <c r="G10" i="1" l="1"/>
  <c r="G9" i="1"/>
  <c r="G8" i="1"/>
  <c r="G7" i="1"/>
  <c r="D15" i="1" s="1"/>
  <c r="G6" i="1"/>
  <c r="G5" i="1"/>
  <c r="G4" i="1"/>
  <c r="D14" i="1" s="1"/>
  <c r="G3" i="1"/>
  <c r="F14" i="1" s="1"/>
</calcChain>
</file>

<file path=xl/sharedStrings.xml><?xml version="1.0" encoding="utf-8"?>
<sst xmlns="http://schemas.openxmlformats.org/spreadsheetml/2006/main" count="30" uniqueCount="22">
  <si>
    <t>48h</t>
  </si>
  <si>
    <t xml:space="preserve">cyclin D1 </t>
  </si>
  <si>
    <t>Ratio</t>
  </si>
  <si>
    <t>average</t>
  </si>
  <si>
    <t>SEM</t>
  </si>
  <si>
    <t>P</t>
  </si>
  <si>
    <r>
      <t>NIK</t>
    </r>
    <r>
      <rPr>
        <vertAlign val="superscript"/>
        <sz val="11"/>
        <color theme="1"/>
        <rFont val="Calibri"/>
        <family val="2"/>
        <scheme val="minor"/>
      </rPr>
      <t>f/f</t>
    </r>
    <r>
      <rPr>
        <sz val="11"/>
        <color theme="1"/>
        <rFont val="Calibri"/>
        <family val="2"/>
        <scheme val="minor"/>
      </rPr>
      <t xml:space="preserve"> </t>
    </r>
  </si>
  <si>
    <r>
      <t>Alb-Cre NIK</t>
    </r>
    <r>
      <rPr>
        <vertAlign val="superscript"/>
        <sz val="11"/>
        <color theme="1"/>
        <rFont val="Calibri"/>
        <family val="2"/>
        <scheme val="minor"/>
      </rPr>
      <t>f/f</t>
    </r>
  </si>
  <si>
    <t>p</t>
  </si>
  <si>
    <t>IL-1</t>
  </si>
  <si>
    <t>IL-6</t>
  </si>
  <si>
    <t>IL-10</t>
  </si>
  <si>
    <t>TNFa</t>
  </si>
  <si>
    <t>mean</t>
  </si>
  <si>
    <t>se</t>
  </si>
  <si>
    <t>f/f</t>
  </si>
  <si>
    <t>Δhep</t>
  </si>
  <si>
    <t>tubulin</t>
  </si>
  <si>
    <t>F/F</t>
  </si>
  <si>
    <t>KO</t>
  </si>
  <si>
    <t>36B4</t>
  </si>
  <si>
    <t>sub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</si>
</sst>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823821505711552"/>
          <c:y val="0.11425113167504262"/>
          <c:w val="0.5510632612616625"/>
          <c:h val="0.771497736649914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'[1]48'!$A$14</c:f>
              <c:strCache>
                <c:ptCount val="1"/>
                <c:pt idx="0">
                  <c:v>NIK-F/F</c:v>
                </c:pt>
              </c:strCache>
            </c:strRef>
          </c:tx>
          <c:spPr>
            <a:ln w="19050"/>
          </c:spPr>
          <c:invertIfNegative val="0"/>
          <c:dPt>
            <c:idx val="0"/>
            <c:invertIfNegative val="0"/>
            <c:bubble3D val="0"/>
            <c:spPr>
              <a:noFill/>
              <a:ln w="19050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E80-4754-B8B6-5865F4EF5DC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E80-4754-B8B6-5865F4EF5DC9}"/>
              </c:ext>
            </c:extLst>
          </c:dPt>
          <c:errBars>
            <c:errBarType val="plus"/>
            <c:errValType val="cust"/>
            <c:noEndCap val="0"/>
            <c:plus>
              <c:numRef>
                <c:f>'[1]48'!$D$14:$D$15</c:f>
                <c:numCache>
                  <c:formatCode>General</c:formatCode>
                  <c:ptCount val="2"/>
                  <c:pt idx="0">
                    <c:v>0.26297723106680659</c:v>
                  </c:pt>
                  <c:pt idx="1">
                    <c:v>0.25102291676178001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errBars>
          <c:val>
            <c:numRef>
              <c:f>'[1]48'!$B$14</c:f>
              <c:numCache>
                <c:formatCode>General</c:formatCode>
                <c:ptCount val="1"/>
                <c:pt idx="0">
                  <c:v>0.86876171861135809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E80-4754-B8B6-5865F4EF5DC9}"/>
            </c:ext>
          </c:extLst>
        </c:ser>
        <c:ser>
          <c:idx val="1"/>
          <c:order val="1"/>
          <c:tx>
            <c:strRef>
              <c:f>'[1]48'!$A$15</c:f>
              <c:strCache>
                <c:ptCount val="1"/>
                <c:pt idx="0">
                  <c:v>NIK-HKO</c:v>
                </c:pt>
              </c:strCache>
            </c:strRef>
          </c:tx>
          <c:spPr>
            <a:ln w="19050"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9050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E80-4754-B8B6-5865F4EF5DC9}"/>
              </c:ext>
            </c:extLst>
          </c:dPt>
          <c:errBars>
            <c:errBarType val="plus"/>
            <c:errValType val="cust"/>
            <c:noEndCap val="0"/>
            <c:plus>
              <c:numRef>
                <c:f>'[1]48'!$D$15</c:f>
                <c:numCache>
                  <c:formatCode>General</c:formatCode>
                  <c:ptCount val="1"/>
                  <c:pt idx="0">
                    <c:v>0.25102291676178001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val>
            <c:numRef>
              <c:f>'[1]48'!$B$15</c:f>
              <c:numCache>
                <c:formatCode>General</c:formatCode>
                <c:ptCount val="1"/>
                <c:pt idx="0">
                  <c:v>1.9639573350082697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FE80-4754-B8B6-5865F4EF5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1429376"/>
        <c:axId val="51430912"/>
      </c:barChart>
      <c:catAx>
        <c:axId val="51429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5875">
            <a:solidFill>
              <a:schemeClr val="tx1"/>
            </a:solidFill>
          </a:ln>
        </c:spPr>
        <c:crossAx val="51430912"/>
        <c:crosses val="autoZero"/>
        <c:auto val="1"/>
        <c:lblAlgn val="ctr"/>
        <c:lblOffset val="100"/>
        <c:noMultiLvlLbl val="0"/>
      </c:catAx>
      <c:valAx>
        <c:axId val="51430912"/>
        <c:scaling>
          <c:orientation val="minMax"/>
          <c:max val="2.4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>
                <a:shade val="95000"/>
                <a:satMod val="105000"/>
              </a:schemeClr>
            </a:solidFill>
          </a:ln>
        </c:spPr>
        <c:crossAx val="51429376"/>
        <c:crosses val="autoZero"/>
        <c:crossBetween val="between"/>
        <c:majorUnit val="0.60000000000000009"/>
      </c:valAx>
    </c:plotArea>
    <c:plotVisOnly val="1"/>
    <c:dispBlanksAs val="gap"/>
    <c:showDLblsOverMax val="0"/>
  </c:chart>
  <c:txPr>
    <a:bodyPr/>
    <a:lstStyle/>
    <a:p>
      <a:pPr>
        <a:defRPr sz="9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57091059978858"/>
          <c:y val="0.10892355540196974"/>
          <c:w val="0.75342850650569559"/>
          <c:h val="0.78461876434724653"/>
        </c:manualLayout>
      </c:layout>
      <c:barChart>
        <c:barDir val="col"/>
        <c:grouping val="clustered"/>
        <c:varyColors val="0"/>
        <c:ser>
          <c:idx val="0"/>
          <c:order val="0"/>
          <c:tx>
            <c:v>NIK F/F (5)</c:v>
          </c:tx>
          <c:spPr>
            <a:solidFill>
              <a:schemeClr val="bg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[2]Sheet1!$B$39:$E$39</c:f>
                <c:numCache>
                  <c:formatCode>General</c:formatCode>
                  <c:ptCount val="4"/>
                  <c:pt idx="0">
                    <c:v>0.40679979327458893</c:v>
                  </c:pt>
                  <c:pt idx="1">
                    <c:v>0.1789917496808657</c:v>
                  </c:pt>
                  <c:pt idx="2">
                    <c:v>0.40480978388815186</c:v>
                  </c:pt>
                  <c:pt idx="3">
                    <c:v>0.50069333297138996</c:v>
                  </c:pt>
                </c:numCache>
              </c:numRef>
            </c:plus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errBars>
          <c:cat>
            <c:strRef>
              <c:f>[2]Sheet1!$A$6:$D$6</c:f>
              <c:strCache>
                <c:ptCount val="4"/>
                <c:pt idx="0">
                  <c:v>IL-1</c:v>
                </c:pt>
                <c:pt idx="1">
                  <c:v>IL-6</c:v>
                </c:pt>
                <c:pt idx="2">
                  <c:v>IL-10</c:v>
                </c:pt>
                <c:pt idx="3">
                  <c:v>TNFa</c:v>
                </c:pt>
              </c:strCache>
            </c:strRef>
          </c:cat>
          <c:val>
            <c:numRef>
              <c:f>[2]Sheet1!$B$38:$E$38</c:f>
              <c:numCache>
                <c:formatCode>General</c:formatCode>
                <c:ptCount val="4"/>
                <c:pt idx="0">
                  <c:v>1.0000001594085624</c:v>
                </c:pt>
                <c:pt idx="1">
                  <c:v>1.0000010876242347</c:v>
                </c:pt>
                <c:pt idx="2">
                  <c:v>1.0000009217367867</c:v>
                </c:pt>
                <c:pt idx="3">
                  <c:v>1.0000008152668691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9F-4B2D-BE71-935CA91711F5}"/>
            </c:ext>
          </c:extLst>
        </c:ser>
        <c:ser>
          <c:idx val="1"/>
          <c:order val="1"/>
          <c:tx>
            <c:v>NIKHKO (5)</c:v>
          </c:tx>
          <c:spPr>
            <a:solidFill>
              <a:schemeClr val="tx1"/>
            </a:solidFill>
            <a:ln w="15875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[2]Sheet1!$B$47:$E$47</c:f>
                <c:numCache>
                  <c:formatCode>General</c:formatCode>
                  <c:ptCount val="4"/>
                  <c:pt idx="0">
                    <c:v>0.28695349729124547</c:v>
                  </c:pt>
                  <c:pt idx="1">
                    <c:v>0.18518928630293094</c:v>
                  </c:pt>
                  <c:pt idx="2">
                    <c:v>0.44463268882714496</c:v>
                  </c:pt>
                  <c:pt idx="3">
                    <c:v>0.6711137104879582</c:v>
                  </c:pt>
                </c:numCache>
              </c:numRef>
            </c:plus>
            <c:spPr>
              <a:solidFill>
                <a:schemeClr val="tx1"/>
              </a:solidFill>
              <a:ln w="15875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errBars>
          <c:val>
            <c:numRef>
              <c:f>[2]Sheet1!$B$46:$E$46</c:f>
              <c:numCache>
                <c:formatCode>General</c:formatCode>
                <c:ptCount val="4"/>
                <c:pt idx="0">
                  <c:v>1.0645645898006983</c:v>
                </c:pt>
                <c:pt idx="1">
                  <c:v>1.1051878193540297</c:v>
                </c:pt>
                <c:pt idx="2">
                  <c:v>1.4324163229960485</c:v>
                </c:pt>
                <c:pt idx="3">
                  <c:v>1.5167058096942736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E9F-4B2D-BE71-935CA9171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51555328"/>
        <c:axId val="51557120"/>
      </c:barChart>
      <c:catAx>
        <c:axId val="5155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557120"/>
        <c:crosses val="autoZero"/>
        <c:auto val="1"/>
        <c:lblAlgn val="ctr"/>
        <c:lblOffset val="100"/>
        <c:noMultiLvlLbl val="0"/>
      </c:catAx>
      <c:valAx>
        <c:axId val="51557120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mRNA Levels </a:t>
                </a:r>
              </a:p>
              <a:p>
                <a:pPr>
                  <a:defRPr/>
                </a:pPr>
                <a:r>
                  <a:rPr lang="en-US"/>
                  <a:t>(18s as control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55532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3110236220472441"/>
          <c:y val="0.1612908063911366"/>
          <c:w val="0.33464566929133854"/>
          <c:h val="0.1935488709072656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9</xdr:row>
      <xdr:rowOff>38100</xdr:rowOff>
    </xdr:from>
    <xdr:to>
      <xdr:col>5</xdr:col>
      <xdr:colOff>153908</xdr:colOff>
      <xdr:row>10</xdr:row>
      <xdr:rowOff>124599</xdr:rowOff>
    </xdr:to>
    <xdr:sp macro="" textlink="">
      <xdr:nvSpPr>
        <xdr:cNvPr id="5" name="TextBox 93">
          <a:extLst>
            <a:ext uri="{FF2B5EF4-FFF2-40B4-BE49-F238E27FC236}">
              <a16:creationId xmlns:a16="http://schemas.microsoft.com/office/drawing/2014/main" xmlns="" id="{4550CEB7-5E62-4068-A240-38CAA07E29A1}"/>
            </a:ext>
          </a:extLst>
        </xdr:cNvPr>
        <xdr:cNvSpPr txBox="1"/>
      </xdr:nvSpPr>
      <xdr:spPr>
        <a:xfrm>
          <a:off x="2914650" y="1752600"/>
          <a:ext cx="287258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xdr:txBody>
    </xdr:sp>
    <xdr:clientData/>
  </xdr:twoCellAnchor>
  <xdr:twoCellAnchor>
    <xdr:from>
      <xdr:col>5</xdr:col>
      <xdr:colOff>209335</xdr:colOff>
      <xdr:row>12</xdr:row>
      <xdr:rowOff>55166</xdr:rowOff>
    </xdr:from>
    <xdr:to>
      <xdr:col>6</xdr:col>
      <xdr:colOff>399290</xdr:colOff>
      <xdr:row>19</xdr:row>
      <xdr:rowOff>25545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603142</xdr:colOff>
      <xdr:row>11</xdr:row>
      <xdr:rowOff>140593</xdr:rowOff>
    </xdr:from>
    <xdr:to>
      <xdr:col>5</xdr:col>
      <xdr:colOff>224374</xdr:colOff>
      <xdr:row>20</xdr:row>
      <xdr:rowOff>8020</xdr:rowOff>
    </xdr:to>
    <xdr:sp macro="" textlink="">
      <xdr:nvSpPr>
        <xdr:cNvPr id="7" name="TextBox 186">
          <a:extLst>
            <a:ext uri="{FF2B5EF4-FFF2-40B4-BE49-F238E27FC236}">
              <a16:creationId xmlns:a16="http://schemas.microsoft.com/office/drawing/2014/main" xmlns="" id="{43C301A7-4F0D-42CC-950B-9275496ADA12}"/>
            </a:ext>
          </a:extLst>
        </xdr:cNvPr>
        <xdr:cNvSpPr txBox="1"/>
      </xdr:nvSpPr>
      <xdr:spPr>
        <a:xfrm rot="16200000">
          <a:off x="2365994" y="2911641"/>
          <a:ext cx="1581927" cy="2308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900" b="1">
              <a:latin typeface="Arial" panose="020B0604020202020204" pitchFamily="34" charset="0"/>
              <a:cs typeface="Arial" panose="020B0604020202020204" pitchFamily="34" charset="0"/>
            </a:rPr>
            <a:t>Cyclin D1 levels (a.u.)</a:t>
          </a:r>
        </a:p>
      </xdr:txBody>
    </xdr:sp>
    <xdr:clientData/>
  </xdr:twoCellAnchor>
  <xdr:twoCellAnchor>
    <xdr:from>
      <xdr:col>6</xdr:col>
      <xdr:colOff>104795</xdr:colOff>
      <xdr:row>12</xdr:row>
      <xdr:rowOff>48127</xdr:rowOff>
    </xdr:from>
    <xdr:to>
      <xdr:col>6</xdr:col>
      <xdr:colOff>348773</xdr:colOff>
      <xdr:row>13</xdr:row>
      <xdr:rowOff>134626</xdr:rowOff>
    </xdr:to>
    <xdr:sp macro="" textlink="">
      <xdr:nvSpPr>
        <xdr:cNvPr id="8" name="TextBox 187">
          <a:extLst>
            <a:ext uri="{FF2B5EF4-FFF2-40B4-BE49-F238E27FC236}">
              <a16:creationId xmlns:a16="http://schemas.microsoft.com/office/drawing/2014/main" xmlns="" id="{21F692CB-5B75-431C-AEDA-F3572C7A05C9}"/>
            </a:ext>
          </a:extLst>
        </xdr:cNvPr>
        <xdr:cNvSpPr txBox="1"/>
      </xdr:nvSpPr>
      <xdr:spPr>
        <a:xfrm>
          <a:off x="3762395" y="2334127"/>
          <a:ext cx="243978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</xdr:txBody>
    </xdr:sp>
    <xdr:clientData/>
  </xdr:twoCellAnchor>
  <xdr:twoCellAnchor>
    <xdr:from>
      <xdr:col>5</xdr:col>
      <xdr:colOff>268490</xdr:colOff>
      <xdr:row>11</xdr:row>
      <xdr:rowOff>106521</xdr:rowOff>
    </xdr:from>
    <xdr:to>
      <xdr:col>5</xdr:col>
      <xdr:colOff>381687</xdr:colOff>
      <xdr:row>12</xdr:row>
      <xdr:rowOff>8131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xmlns="" id="{D326B2A5-C1C2-4FE6-9321-4D0A618524CB}"/>
            </a:ext>
          </a:extLst>
        </xdr:cNvPr>
        <xdr:cNvSpPr/>
      </xdr:nvSpPr>
      <xdr:spPr>
        <a:xfrm>
          <a:off x="3316490" y="2202021"/>
          <a:ext cx="113197" cy="92110"/>
        </a:xfrm>
        <a:prstGeom prst="rect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5</xdr:col>
      <xdr:colOff>268490</xdr:colOff>
      <xdr:row>10</xdr:row>
      <xdr:rowOff>163194</xdr:rowOff>
    </xdr:from>
    <xdr:to>
      <xdr:col>5</xdr:col>
      <xdr:colOff>381687</xdr:colOff>
      <xdr:row>11</xdr:row>
      <xdr:rowOff>64804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xmlns="" id="{CE214402-B724-471A-BD88-CF6670876805}"/>
            </a:ext>
          </a:extLst>
        </xdr:cNvPr>
        <xdr:cNvSpPr/>
      </xdr:nvSpPr>
      <xdr:spPr>
        <a:xfrm>
          <a:off x="3316490" y="2068194"/>
          <a:ext cx="113197" cy="9211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5</xdr:col>
      <xdr:colOff>356729</xdr:colOff>
      <xdr:row>10</xdr:row>
      <xdr:rowOff>84221</xdr:rowOff>
    </xdr:from>
    <xdr:to>
      <xdr:col>6</xdr:col>
      <xdr:colOff>40799</xdr:colOff>
      <xdr:row>11</xdr:row>
      <xdr:rowOff>124553</xdr:rowOff>
    </xdr:to>
    <xdr:sp macro="" textlink="">
      <xdr:nvSpPr>
        <xdr:cNvPr id="11" name="TextBox 190">
          <a:extLst>
            <a:ext uri="{FF2B5EF4-FFF2-40B4-BE49-F238E27FC236}">
              <a16:creationId xmlns:a16="http://schemas.microsoft.com/office/drawing/2014/main" xmlns="" id="{3AB749ED-46C2-486C-B922-005F5722CAE7}"/>
            </a:ext>
          </a:extLst>
        </xdr:cNvPr>
        <xdr:cNvSpPr txBox="1"/>
      </xdr:nvSpPr>
      <xdr:spPr>
        <a:xfrm>
          <a:off x="3404729" y="1989221"/>
          <a:ext cx="293670" cy="2308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900" b="1">
              <a:latin typeface="Arial" panose="020B0604020202020204" pitchFamily="34" charset="0"/>
              <a:cs typeface="Arial" panose="020B0604020202020204" pitchFamily="34" charset="0"/>
            </a:rPr>
            <a:t>f/f</a:t>
          </a:r>
        </a:p>
      </xdr:txBody>
    </xdr:sp>
    <xdr:clientData/>
  </xdr:twoCellAnchor>
  <xdr:twoCellAnchor>
    <xdr:from>
      <xdr:col>5</xdr:col>
      <xdr:colOff>356729</xdr:colOff>
      <xdr:row>11</xdr:row>
      <xdr:rowOff>39280</xdr:rowOff>
    </xdr:from>
    <xdr:to>
      <xdr:col>6</xdr:col>
      <xdr:colOff>220335</xdr:colOff>
      <xdr:row>12</xdr:row>
      <xdr:rowOff>79612</xdr:rowOff>
    </xdr:to>
    <xdr:sp macro="" textlink="">
      <xdr:nvSpPr>
        <xdr:cNvPr id="12" name="TextBox 191">
          <a:extLst>
            <a:ext uri="{FF2B5EF4-FFF2-40B4-BE49-F238E27FC236}">
              <a16:creationId xmlns:a16="http://schemas.microsoft.com/office/drawing/2014/main" xmlns="" id="{D2D4CADF-A47E-4381-8769-9B395112925B}"/>
            </a:ext>
          </a:extLst>
        </xdr:cNvPr>
        <xdr:cNvSpPr txBox="1"/>
      </xdr:nvSpPr>
      <xdr:spPr>
        <a:xfrm>
          <a:off x="3404729" y="2134780"/>
          <a:ext cx="473206" cy="2308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l-GR" sz="900" b="1">
              <a:latin typeface="Arial" panose="020B0604020202020204" pitchFamily="34" charset="0"/>
              <a:cs typeface="Arial" panose="020B0604020202020204" pitchFamily="34" charset="0"/>
            </a:rPr>
            <a:t>Δ</a:t>
          </a:r>
          <a:r>
            <a:rPr lang="en-US" sz="900" b="1">
              <a:latin typeface="Arial" panose="020B0604020202020204" pitchFamily="34" charset="0"/>
              <a:cs typeface="Arial" panose="020B0604020202020204" pitchFamily="34" charset="0"/>
            </a:rPr>
            <a:t>hep</a:t>
          </a:r>
        </a:p>
      </xdr:txBody>
    </xdr:sp>
    <xdr:clientData/>
  </xdr:twoCellAnchor>
  <xdr:twoCellAnchor>
    <xdr:from>
      <xdr:col>5</xdr:col>
      <xdr:colOff>390114</xdr:colOff>
      <xdr:row>18</xdr:row>
      <xdr:rowOff>102042</xdr:rowOff>
    </xdr:from>
    <xdr:to>
      <xdr:col>6</xdr:col>
      <xdr:colOff>458905</xdr:colOff>
      <xdr:row>19</xdr:row>
      <xdr:rowOff>142374</xdr:rowOff>
    </xdr:to>
    <xdr:sp macro="" textlink="">
      <xdr:nvSpPr>
        <xdr:cNvPr id="13" name="TextBox 96">
          <a:extLst>
            <a:ext uri="{FF2B5EF4-FFF2-40B4-BE49-F238E27FC236}">
              <a16:creationId xmlns:a16="http://schemas.microsoft.com/office/drawing/2014/main" xmlns="" id="{6EB04C6F-7C11-48DD-88FC-E453181AFACA}"/>
            </a:ext>
          </a:extLst>
        </xdr:cNvPr>
        <xdr:cNvSpPr txBox="1"/>
      </xdr:nvSpPr>
      <xdr:spPr>
        <a:xfrm>
          <a:off x="3438114" y="3531042"/>
          <a:ext cx="678391" cy="2308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900" b="1">
              <a:latin typeface="Arial" panose="020B0604020202020204" pitchFamily="34" charset="0"/>
              <a:cs typeface="Arial" panose="020B0604020202020204" pitchFamily="34" charset="0"/>
            </a:rPr>
            <a:t>48 h-PHx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609600</xdr:colOff>
      <xdr:row>0</xdr:row>
      <xdr:rowOff>0</xdr:rowOff>
    </xdr:from>
    <xdr:to>
      <xdr:col>4</xdr:col>
      <xdr:colOff>533400</xdr:colOff>
      <xdr:row>9</xdr:row>
      <xdr:rowOff>122794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96C8E5F9-8E2F-4479-BDB9-B8789B0E4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5325" y="0"/>
          <a:ext cx="1190625" cy="19420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12</xdr:row>
      <xdr:rowOff>85724</xdr:rowOff>
    </xdr:from>
    <xdr:to>
      <xdr:col>13</xdr:col>
      <xdr:colOff>209550</xdr:colOff>
      <xdr:row>27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ECBDEB6B-2BE8-41C9-A537-A30D345212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NIK%20paper/revision/sources%20data/Figure%202/B/cyclin%20D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NIK%20paper/Figure%203/F/4h%20P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8"/>
      <sheetName val="96"/>
    </sheetNames>
    <sheetDataSet>
      <sheetData sheetId="0">
        <row r="14">
          <cell r="A14" t="str">
            <v>NIK-F/F</v>
          </cell>
          <cell r="B14">
            <v>0.86876171861135809</v>
          </cell>
          <cell r="D14">
            <v>0.26297723106680659</v>
          </cell>
        </row>
        <row r="15">
          <cell r="A15" t="str">
            <v>NIK-HKO</v>
          </cell>
          <cell r="B15">
            <v>1.9639573350082697</v>
          </cell>
          <cell r="D15">
            <v>0.25102291676178001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Sheet1"/>
    </sheetNames>
    <sheetDataSet>
      <sheetData sheetId="0"/>
      <sheetData sheetId="1">
        <row r="6">
          <cell r="A6" t="str">
            <v>IL-1</v>
          </cell>
          <cell r="B6" t="str">
            <v>IL-6</v>
          </cell>
          <cell r="C6" t="str">
            <v>IL-10</v>
          </cell>
          <cell r="D6" t="str">
            <v>TNFa</v>
          </cell>
        </row>
        <row r="38">
          <cell r="B38">
            <v>1.0000001594085624</v>
          </cell>
          <cell r="C38">
            <v>1.0000010876242347</v>
          </cell>
          <cell r="D38">
            <v>1.0000009217367867</v>
          </cell>
          <cell r="E38">
            <v>1.0000008152668691</v>
          </cell>
        </row>
        <row r="39">
          <cell r="B39">
            <v>0.40679979327458893</v>
          </cell>
          <cell r="C39">
            <v>0.1789917496808657</v>
          </cell>
          <cell r="D39">
            <v>0.40480978388815186</v>
          </cell>
          <cell r="E39">
            <v>0.50069333297138996</v>
          </cell>
        </row>
        <row r="46">
          <cell r="B46">
            <v>1.0645645898006983</v>
          </cell>
          <cell r="C46">
            <v>1.1051878193540297</v>
          </cell>
          <cell r="D46">
            <v>1.4324163229960485</v>
          </cell>
          <cell r="E46">
            <v>1.5167058096942736</v>
          </cell>
        </row>
        <row r="47">
          <cell r="B47">
            <v>0.28695349729124547</v>
          </cell>
          <cell r="C47">
            <v>0.18518928630293094</v>
          </cell>
          <cell r="D47">
            <v>0.44463268882714496</v>
          </cell>
          <cell r="E47">
            <v>0.6711137104879582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15" sqref="B15"/>
    </sheetView>
  </sheetViews>
  <sheetFormatPr defaultRowHeight="15" x14ac:dyDescent="0.25"/>
  <cols>
    <col min="1" max="16384" width="9.140625" style="2"/>
  </cols>
  <sheetData>
    <row r="1" spans="1:7" x14ac:dyDescent="0.25">
      <c r="A1" s="2" t="s">
        <v>0</v>
      </c>
    </row>
    <row r="2" spans="1:7" x14ac:dyDescent="0.25">
      <c r="B2" s="2" t="s">
        <v>1</v>
      </c>
      <c r="E2" s="2" t="s">
        <v>17</v>
      </c>
      <c r="F2" s="2" t="s">
        <v>2</v>
      </c>
    </row>
    <row r="3" spans="1:7" x14ac:dyDescent="0.25">
      <c r="A3" s="2">
        <v>1</v>
      </c>
      <c r="B3" s="2">
        <v>2694.3049999999998</v>
      </c>
      <c r="D3" s="2">
        <v>10</v>
      </c>
      <c r="E3" s="2">
        <v>5444.4260000000004</v>
      </c>
      <c r="G3" s="2">
        <f>B3/E3</f>
        <v>0.49487402345077325</v>
      </c>
    </row>
    <row r="4" spans="1:7" x14ac:dyDescent="0.25">
      <c r="A4" s="2">
        <v>2</v>
      </c>
      <c r="B4" s="2">
        <v>2427.7190000000001</v>
      </c>
      <c r="D4" s="2">
        <v>11</v>
      </c>
      <c r="E4" s="2">
        <v>10246.598</v>
      </c>
      <c r="G4" s="2">
        <f t="shared" ref="G4:G10" si="0">B4/E4</f>
        <v>0.23692927154944501</v>
      </c>
    </row>
    <row r="5" spans="1:7" x14ac:dyDescent="0.25">
      <c r="A5" s="2">
        <v>3</v>
      </c>
      <c r="B5" s="2">
        <v>9423.74</v>
      </c>
      <c r="D5" s="2">
        <v>12</v>
      </c>
      <c r="E5" s="2">
        <v>6090.1840000000002</v>
      </c>
      <c r="G5" s="2">
        <f>B5/E5</f>
        <v>1.5473653997974444</v>
      </c>
    </row>
    <row r="6" spans="1:7" x14ac:dyDescent="0.25">
      <c r="A6" s="2">
        <v>4</v>
      </c>
      <c r="B6" s="2">
        <v>12706.861000000001</v>
      </c>
      <c r="D6" s="2">
        <v>13</v>
      </c>
      <c r="E6" s="2">
        <v>10625.548000000001</v>
      </c>
      <c r="G6" s="2">
        <f t="shared" si="0"/>
        <v>1.1958781796477698</v>
      </c>
    </row>
    <row r="7" spans="1:7" x14ac:dyDescent="0.25">
      <c r="A7" s="2">
        <v>5</v>
      </c>
      <c r="B7" s="2">
        <v>11915.154</v>
      </c>
      <c r="D7" s="2">
        <v>14</v>
      </c>
      <c r="E7" s="2">
        <v>9746.6689999999999</v>
      </c>
      <c r="G7" s="2">
        <f t="shared" si="0"/>
        <v>1.2224847278593334</v>
      </c>
    </row>
    <row r="8" spans="1:7" x14ac:dyDescent="0.25">
      <c r="A8" s="2">
        <v>6</v>
      </c>
      <c r="B8" s="2">
        <v>17901.740000000002</v>
      </c>
      <c r="D8" s="2">
        <v>15</v>
      </c>
      <c r="E8" s="2">
        <v>7453.3760000000002</v>
      </c>
      <c r="G8" s="2">
        <f t="shared" si="0"/>
        <v>2.4018297211894315</v>
      </c>
    </row>
    <row r="9" spans="1:7" x14ac:dyDescent="0.25">
      <c r="A9" s="2">
        <v>7</v>
      </c>
      <c r="B9" s="2">
        <v>18417.397000000001</v>
      </c>
      <c r="D9" s="2">
        <v>16</v>
      </c>
      <c r="E9" s="2">
        <v>7523.8410000000003</v>
      </c>
      <c r="G9" s="2">
        <f t="shared" si="0"/>
        <v>2.447871638967384</v>
      </c>
    </row>
    <row r="10" spans="1:7" x14ac:dyDescent="0.25">
      <c r="A10" s="2">
        <v>8</v>
      </c>
      <c r="B10" s="2">
        <v>11421.861000000001</v>
      </c>
      <c r="D10" s="2">
        <v>17</v>
      </c>
      <c r="E10" s="2">
        <v>6403.6689999999999</v>
      </c>
      <c r="G10" s="2">
        <f t="shared" si="0"/>
        <v>1.7836432520169299</v>
      </c>
    </row>
    <row r="13" spans="1:7" x14ac:dyDescent="0.25">
      <c r="A13" s="2" t="s">
        <v>3</v>
      </c>
      <c r="C13" s="2" t="s">
        <v>4</v>
      </c>
      <c r="E13" s="2" t="s">
        <v>5</v>
      </c>
    </row>
    <row r="14" spans="1:7" x14ac:dyDescent="0.25">
      <c r="A14" s="2" t="s">
        <v>15</v>
      </c>
      <c r="B14" s="2">
        <f>AVERAGE(G3:G6)</f>
        <v>0.86876171861135809</v>
      </c>
      <c r="D14" s="2">
        <f>_xlfn.STDEV.P(G3:G6)/2</f>
        <v>0.26297723106680659</v>
      </c>
      <c r="E14" s="2">
        <f>_xlfn.T.TEST(G3:G6,G7:G10,2,3)</f>
        <v>4.0260010333874795E-2</v>
      </c>
      <c r="F14" s="2">
        <f>_xlfn.T.TEST(G3:G6,G7:G10,2,3)</f>
        <v>4.0260010333874795E-2</v>
      </c>
    </row>
    <row r="15" spans="1:7" x14ac:dyDescent="0.25">
      <c r="A15" s="2" t="s">
        <v>16</v>
      </c>
      <c r="B15" s="2">
        <f>AVERAGE(G7:G10)</f>
        <v>1.9639573350082697</v>
      </c>
      <c r="D15" s="2">
        <f>_xlfn.STDEV.P(G7:G10)/2</f>
        <v>0.25102291676178001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5"/>
  <sheetViews>
    <sheetView workbookViewId="0">
      <selection activeCell="B16" sqref="B16"/>
    </sheetView>
  </sheetViews>
  <sheetFormatPr defaultColWidth="12.5703125" defaultRowHeight="15" x14ac:dyDescent="0.25"/>
  <cols>
    <col min="1" max="1" width="19" style="2" customWidth="1"/>
    <col min="2" max="2" width="18.85546875" style="2" customWidth="1"/>
    <col min="3" max="3" width="20.5703125" style="2" customWidth="1"/>
    <col min="4" max="4" width="19" style="2" customWidth="1"/>
    <col min="5" max="5" width="24.140625" style="2" customWidth="1"/>
    <col min="6" max="6" width="12.5703125" style="2"/>
    <col min="7" max="7" width="16" style="2" customWidth="1"/>
    <col min="8" max="8" width="12.5703125" style="2"/>
    <col min="9" max="9" width="19.28515625" style="2" customWidth="1"/>
    <col min="10" max="10" width="22.140625" style="2" customWidth="1"/>
    <col min="11" max="11" width="18.85546875" style="2" customWidth="1"/>
    <col min="12" max="12" width="21.5703125" style="2" customWidth="1"/>
    <col min="13" max="16384" width="12.5703125" style="2"/>
  </cols>
  <sheetData>
    <row r="4" spans="1:7" ht="17.25" x14ac:dyDescent="0.25">
      <c r="B4" s="1" t="s">
        <v>6</v>
      </c>
      <c r="C4" s="3" t="s">
        <v>7</v>
      </c>
      <c r="D4" s="1"/>
      <c r="E4" s="1"/>
    </row>
    <row r="5" spans="1:7" x14ac:dyDescent="0.25">
      <c r="A5" s="1"/>
      <c r="B5" s="1">
        <v>1.8890482208180908</v>
      </c>
      <c r="C5" s="1">
        <v>2.1824482885535517</v>
      </c>
      <c r="D5" s="1"/>
      <c r="E5" s="1"/>
    </row>
    <row r="6" spans="1:7" x14ac:dyDescent="0.25">
      <c r="B6" s="1">
        <v>1.7162273775607111</v>
      </c>
      <c r="C6" s="1">
        <v>1.2502305812347252</v>
      </c>
      <c r="D6" s="1"/>
      <c r="E6" s="1"/>
    </row>
    <row r="7" spans="1:7" x14ac:dyDescent="0.25">
      <c r="B7" s="1">
        <v>2.3022025523943328</v>
      </c>
      <c r="C7" s="1">
        <v>1.9265675250876557</v>
      </c>
      <c r="D7" s="1"/>
      <c r="E7" s="1"/>
    </row>
    <row r="8" spans="1:7" x14ac:dyDescent="0.25">
      <c r="A8" s="3"/>
      <c r="B8" s="1">
        <v>3.9871345029239773</v>
      </c>
      <c r="C8" s="1">
        <v>1.3958202626189615</v>
      </c>
      <c r="D8" s="1"/>
      <c r="E8" s="1"/>
    </row>
    <row r="9" spans="1:7" ht="21" customHeight="1" x14ac:dyDescent="0.25">
      <c r="B9" s="1">
        <v>1.7637975851309187</v>
      </c>
      <c r="C9" s="1">
        <v>1.3616107300716358</v>
      </c>
    </row>
    <row r="10" spans="1:7" x14ac:dyDescent="0.25">
      <c r="C10" s="1">
        <v>2.24323747118068</v>
      </c>
    </row>
    <row r="11" spans="1:7" x14ac:dyDescent="0.25">
      <c r="B11" s="1"/>
      <c r="C11" s="1"/>
      <c r="D11" s="1"/>
      <c r="E11" s="1"/>
    </row>
    <row r="12" spans="1:7" x14ac:dyDescent="0.25">
      <c r="A12" s="4"/>
      <c r="B12" s="5"/>
      <c r="C12" s="5"/>
      <c r="D12" s="6"/>
      <c r="E12" s="6"/>
      <c r="F12" s="7"/>
      <c r="G12" s="7"/>
    </row>
    <row r="13" spans="1:7" x14ac:dyDescent="0.25">
      <c r="A13" s="4"/>
      <c r="B13" s="5" t="s">
        <v>3</v>
      </c>
      <c r="C13" s="5" t="s">
        <v>4</v>
      </c>
      <c r="D13" s="6" t="s">
        <v>8</v>
      </c>
      <c r="E13" s="6"/>
      <c r="F13" s="7"/>
      <c r="G13" s="7"/>
    </row>
    <row r="14" spans="1:7" x14ac:dyDescent="0.25">
      <c r="A14" s="1" t="s">
        <v>15</v>
      </c>
      <c r="B14" s="2">
        <f>AVERAGE(B5:B9)</f>
        <v>2.3316820477656064</v>
      </c>
      <c r="C14" s="2">
        <f>_xlfn.STDEV.P(B5:B9)/SQRT(5)</f>
        <v>0.38150196805124481</v>
      </c>
    </row>
    <row r="15" spans="1:7" x14ac:dyDescent="0.25">
      <c r="A15" s="3" t="s">
        <v>16</v>
      </c>
      <c r="B15" s="2">
        <f>AVERAGE(C5:C10)</f>
        <v>1.7266524764578683</v>
      </c>
      <c r="C15" s="2">
        <f>_xlfn.STDEV.P(C5:C10)/SQRT(7)</f>
        <v>0.1530841006278558</v>
      </c>
      <c r="D15" s="2">
        <f>_xlfn.T.TEST(B5:B9,C5:C10,2,3)</f>
        <v>0.24424454380344185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32"/>
  <sheetViews>
    <sheetView tabSelected="1" topLeftCell="A4" workbookViewId="0">
      <selection activeCell="E39" sqref="E39"/>
    </sheetView>
  </sheetViews>
  <sheetFormatPr defaultRowHeight="15" x14ac:dyDescent="0.25"/>
  <cols>
    <col min="1" max="7" width="9.140625" style="2"/>
    <col min="8" max="11" width="12.140625" style="2" bestFit="1" customWidth="1"/>
    <col min="12" max="263" width="9.140625" style="2"/>
    <col min="264" max="267" width="12.140625" style="2" bestFit="1" customWidth="1"/>
    <col min="268" max="519" width="9.140625" style="2"/>
    <col min="520" max="523" width="12.140625" style="2" bestFit="1" customWidth="1"/>
    <col min="524" max="775" width="9.140625" style="2"/>
    <col min="776" max="779" width="12.140625" style="2" bestFit="1" customWidth="1"/>
    <col min="780" max="1031" width="9.140625" style="2"/>
    <col min="1032" max="1035" width="12.140625" style="2" bestFit="1" customWidth="1"/>
    <col min="1036" max="1287" width="9.140625" style="2"/>
    <col min="1288" max="1291" width="12.140625" style="2" bestFit="1" customWidth="1"/>
    <col min="1292" max="1543" width="9.140625" style="2"/>
    <col min="1544" max="1547" width="12.140625" style="2" bestFit="1" customWidth="1"/>
    <col min="1548" max="1799" width="9.140625" style="2"/>
    <col min="1800" max="1803" width="12.140625" style="2" bestFit="1" customWidth="1"/>
    <col min="1804" max="2055" width="9.140625" style="2"/>
    <col min="2056" max="2059" width="12.140625" style="2" bestFit="1" customWidth="1"/>
    <col min="2060" max="2311" width="9.140625" style="2"/>
    <col min="2312" max="2315" width="12.140625" style="2" bestFit="1" customWidth="1"/>
    <col min="2316" max="2567" width="9.140625" style="2"/>
    <col min="2568" max="2571" width="12.140625" style="2" bestFit="1" customWidth="1"/>
    <col min="2572" max="2823" width="9.140625" style="2"/>
    <col min="2824" max="2827" width="12.140625" style="2" bestFit="1" customWidth="1"/>
    <col min="2828" max="3079" width="9.140625" style="2"/>
    <col min="3080" max="3083" width="12.140625" style="2" bestFit="1" customWidth="1"/>
    <col min="3084" max="3335" width="9.140625" style="2"/>
    <col min="3336" max="3339" width="12.140625" style="2" bestFit="1" customWidth="1"/>
    <col min="3340" max="3591" width="9.140625" style="2"/>
    <col min="3592" max="3595" width="12.140625" style="2" bestFit="1" customWidth="1"/>
    <col min="3596" max="3847" width="9.140625" style="2"/>
    <col min="3848" max="3851" width="12.140625" style="2" bestFit="1" customWidth="1"/>
    <col min="3852" max="4103" width="9.140625" style="2"/>
    <col min="4104" max="4107" width="12.140625" style="2" bestFit="1" customWidth="1"/>
    <col min="4108" max="4359" width="9.140625" style="2"/>
    <col min="4360" max="4363" width="12.140625" style="2" bestFit="1" customWidth="1"/>
    <col min="4364" max="4615" width="9.140625" style="2"/>
    <col min="4616" max="4619" width="12.140625" style="2" bestFit="1" customWidth="1"/>
    <col min="4620" max="4871" width="9.140625" style="2"/>
    <col min="4872" max="4875" width="12.140625" style="2" bestFit="1" customWidth="1"/>
    <col min="4876" max="5127" width="9.140625" style="2"/>
    <col min="5128" max="5131" width="12.140625" style="2" bestFit="1" customWidth="1"/>
    <col min="5132" max="5383" width="9.140625" style="2"/>
    <col min="5384" max="5387" width="12.140625" style="2" bestFit="1" customWidth="1"/>
    <col min="5388" max="5639" width="9.140625" style="2"/>
    <col min="5640" max="5643" width="12.140625" style="2" bestFit="1" customWidth="1"/>
    <col min="5644" max="5895" width="9.140625" style="2"/>
    <col min="5896" max="5899" width="12.140625" style="2" bestFit="1" customWidth="1"/>
    <col min="5900" max="6151" width="9.140625" style="2"/>
    <col min="6152" max="6155" width="12.140625" style="2" bestFit="1" customWidth="1"/>
    <col min="6156" max="6407" width="9.140625" style="2"/>
    <col min="6408" max="6411" width="12.140625" style="2" bestFit="1" customWidth="1"/>
    <col min="6412" max="6663" width="9.140625" style="2"/>
    <col min="6664" max="6667" width="12.140625" style="2" bestFit="1" customWidth="1"/>
    <col min="6668" max="6919" width="9.140625" style="2"/>
    <col min="6920" max="6923" width="12.140625" style="2" bestFit="1" customWidth="1"/>
    <col min="6924" max="7175" width="9.140625" style="2"/>
    <col min="7176" max="7179" width="12.140625" style="2" bestFit="1" customWidth="1"/>
    <col min="7180" max="7431" width="9.140625" style="2"/>
    <col min="7432" max="7435" width="12.140625" style="2" bestFit="1" customWidth="1"/>
    <col min="7436" max="7687" width="9.140625" style="2"/>
    <col min="7688" max="7691" width="12.140625" style="2" bestFit="1" customWidth="1"/>
    <col min="7692" max="7943" width="9.140625" style="2"/>
    <col min="7944" max="7947" width="12.140625" style="2" bestFit="1" customWidth="1"/>
    <col min="7948" max="8199" width="9.140625" style="2"/>
    <col min="8200" max="8203" width="12.140625" style="2" bestFit="1" customWidth="1"/>
    <col min="8204" max="8455" width="9.140625" style="2"/>
    <col min="8456" max="8459" width="12.140625" style="2" bestFit="1" customWidth="1"/>
    <col min="8460" max="8711" width="9.140625" style="2"/>
    <col min="8712" max="8715" width="12.140625" style="2" bestFit="1" customWidth="1"/>
    <col min="8716" max="8967" width="9.140625" style="2"/>
    <col min="8968" max="8971" width="12.140625" style="2" bestFit="1" customWidth="1"/>
    <col min="8972" max="9223" width="9.140625" style="2"/>
    <col min="9224" max="9227" width="12.140625" style="2" bestFit="1" customWidth="1"/>
    <col min="9228" max="9479" width="9.140625" style="2"/>
    <col min="9480" max="9483" width="12.140625" style="2" bestFit="1" customWidth="1"/>
    <col min="9484" max="9735" width="9.140625" style="2"/>
    <col min="9736" max="9739" width="12.140625" style="2" bestFit="1" customWidth="1"/>
    <col min="9740" max="9991" width="9.140625" style="2"/>
    <col min="9992" max="9995" width="12.140625" style="2" bestFit="1" customWidth="1"/>
    <col min="9996" max="10247" width="9.140625" style="2"/>
    <col min="10248" max="10251" width="12.140625" style="2" bestFit="1" customWidth="1"/>
    <col min="10252" max="10503" width="9.140625" style="2"/>
    <col min="10504" max="10507" width="12.140625" style="2" bestFit="1" customWidth="1"/>
    <col min="10508" max="10759" width="9.140625" style="2"/>
    <col min="10760" max="10763" width="12.140625" style="2" bestFit="1" customWidth="1"/>
    <col min="10764" max="11015" width="9.140625" style="2"/>
    <col min="11016" max="11019" width="12.140625" style="2" bestFit="1" customWidth="1"/>
    <col min="11020" max="11271" width="9.140625" style="2"/>
    <col min="11272" max="11275" width="12.140625" style="2" bestFit="1" customWidth="1"/>
    <col min="11276" max="11527" width="9.140625" style="2"/>
    <col min="11528" max="11531" width="12.140625" style="2" bestFit="1" customWidth="1"/>
    <col min="11532" max="11783" width="9.140625" style="2"/>
    <col min="11784" max="11787" width="12.140625" style="2" bestFit="1" customWidth="1"/>
    <col min="11788" max="12039" width="9.140625" style="2"/>
    <col min="12040" max="12043" width="12.140625" style="2" bestFit="1" customWidth="1"/>
    <col min="12044" max="12295" width="9.140625" style="2"/>
    <col min="12296" max="12299" width="12.140625" style="2" bestFit="1" customWidth="1"/>
    <col min="12300" max="12551" width="9.140625" style="2"/>
    <col min="12552" max="12555" width="12.140625" style="2" bestFit="1" customWidth="1"/>
    <col min="12556" max="12807" width="9.140625" style="2"/>
    <col min="12808" max="12811" width="12.140625" style="2" bestFit="1" customWidth="1"/>
    <col min="12812" max="13063" width="9.140625" style="2"/>
    <col min="13064" max="13067" width="12.140625" style="2" bestFit="1" customWidth="1"/>
    <col min="13068" max="13319" width="9.140625" style="2"/>
    <col min="13320" max="13323" width="12.140625" style="2" bestFit="1" customWidth="1"/>
    <col min="13324" max="13575" width="9.140625" style="2"/>
    <col min="13576" max="13579" width="12.140625" style="2" bestFit="1" customWidth="1"/>
    <col min="13580" max="13831" width="9.140625" style="2"/>
    <col min="13832" max="13835" width="12.140625" style="2" bestFit="1" customWidth="1"/>
    <col min="13836" max="14087" width="9.140625" style="2"/>
    <col min="14088" max="14091" width="12.140625" style="2" bestFit="1" customWidth="1"/>
    <col min="14092" max="14343" width="9.140625" style="2"/>
    <col min="14344" max="14347" width="12.140625" style="2" bestFit="1" customWidth="1"/>
    <col min="14348" max="14599" width="9.140625" style="2"/>
    <col min="14600" max="14603" width="12.140625" style="2" bestFit="1" customWidth="1"/>
    <col min="14604" max="14855" width="9.140625" style="2"/>
    <col min="14856" max="14859" width="12.140625" style="2" bestFit="1" customWidth="1"/>
    <col min="14860" max="15111" width="9.140625" style="2"/>
    <col min="15112" max="15115" width="12.140625" style="2" bestFit="1" customWidth="1"/>
    <col min="15116" max="15367" width="9.140625" style="2"/>
    <col min="15368" max="15371" width="12.140625" style="2" bestFit="1" customWidth="1"/>
    <col min="15372" max="15623" width="9.140625" style="2"/>
    <col min="15624" max="15627" width="12.140625" style="2" bestFit="1" customWidth="1"/>
    <col min="15628" max="15879" width="9.140625" style="2"/>
    <col min="15880" max="15883" width="12.140625" style="2" bestFit="1" customWidth="1"/>
    <col min="15884" max="16135" width="9.140625" style="2"/>
    <col min="16136" max="16139" width="12.140625" style="2" bestFit="1" customWidth="1"/>
    <col min="16140" max="16384" width="9.140625" style="2"/>
  </cols>
  <sheetData>
    <row r="6" spans="1:11" x14ac:dyDescent="0.25">
      <c r="B6" s="2" t="s">
        <v>9</v>
      </c>
      <c r="C6" s="2" t="s">
        <v>10</v>
      </c>
      <c r="D6" s="2" t="s">
        <v>11</v>
      </c>
      <c r="E6" s="2" t="s">
        <v>12</v>
      </c>
      <c r="F6" s="2" t="s">
        <v>20</v>
      </c>
      <c r="G6" s="2" t="s">
        <v>21</v>
      </c>
    </row>
    <row r="7" spans="1:11" x14ac:dyDescent="0.25">
      <c r="A7" s="2" t="s">
        <v>18</v>
      </c>
      <c r="B7" s="2">
        <v>26.933389663696289</v>
      </c>
      <c r="C7" s="2">
        <v>27.330366134643555</v>
      </c>
      <c r="D7" s="2">
        <v>27.390907287597656</v>
      </c>
      <c r="E7" s="2">
        <v>27.198078155517578</v>
      </c>
      <c r="F7" s="2">
        <v>8.6041545867919904</v>
      </c>
      <c r="H7" s="2">
        <f>2^(F7-B7)</f>
        <v>3.0363403032233832E-6</v>
      </c>
      <c r="I7" s="2">
        <f>2^(F7-C7)</f>
        <v>2.3059432711492372E-6</v>
      </c>
      <c r="J7" s="2">
        <f>2^(F7-D7)</f>
        <v>2.2111790753645407E-6</v>
      </c>
      <c r="K7" s="2">
        <f>2^(F7-E7)</f>
        <v>2.5273842149516354E-6</v>
      </c>
    </row>
    <row r="8" spans="1:11" x14ac:dyDescent="0.25">
      <c r="B8" s="2">
        <v>29.363368988037109</v>
      </c>
      <c r="C8" s="2">
        <v>27.608182907104492</v>
      </c>
      <c r="D8" s="2">
        <v>27.878273010253906</v>
      </c>
      <c r="E8" s="2">
        <v>28.744823455810547</v>
      </c>
      <c r="F8" s="2">
        <v>8.5542726516723633</v>
      </c>
      <c r="H8" s="2">
        <f t="shared" ref="H8:H16" si="0">2^(F8-B8)</f>
        <v>5.4429935552455026E-7</v>
      </c>
      <c r="I8" s="2">
        <f t="shared" ref="I8:I16" si="1">2^(F8-C8)</f>
        <v>1.8373905501181539E-6</v>
      </c>
      <c r="J8" s="2">
        <f t="shared" ref="J8:J16" si="2">2^(F8-D8)</f>
        <v>1.5236887319463728E-6</v>
      </c>
      <c r="K8" s="2">
        <f t="shared" ref="K8:K16" si="3">2^(F8-E8)</f>
        <v>8.3567724929503508E-7</v>
      </c>
    </row>
    <row r="9" spans="1:11" x14ac:dyDescent="0.25">
      <c r="B9" s="2">
        <v>29.704753875732422</v>
      </c>
      <c r="C9" s="2">
        <v>27.575576782226563</v>
      </c>
      <c r="D9" s="2">
        <v>27.961772918701172</v>
      </c>
      <c r="E9" s="2">
        <v>29.958297729492187</v>
      </c>
      <c r="F9" s="2">
        <v>8.6158580780029297</v>
      </c>
      <c r="H9" s="2">
        <f t="shared" si="0"/>
        <v>4.4834237642439182E-7</v>
      </c>
      <c r="I9" s="2">
        <f t="shared" si="1"/>
        <v>1.9613538879219815E-6</v>
      </c>
      <c r="J9" s="2">
        <f t="shared" si="2"/>
        <v>1.5007188562063828E-6</v>
      </c>
      <c r="K9" s="2">
        <f t="shared" si="3"/>
        <v>3.7608454289707145E-7</v>
      </c>
    </row>
    <row r="10" spans="1:11" x14ac:dyDescent="0.25">
      <c r="B10" s="2">
        <v>25.732748031616211</v>
      </c>
      <c r="C10" s="2">
        <v>26.450155258178711</v>
      </c>
      <c r="D10" s="2">
        <v>25.316781997680664</v>
      </c>
      <c r="E10" s="2">
        <v>25.319417953491211</v>
      </c>
      <c r="F10" s="2">
        <v>8.6116437911987305</v>
      </c>
      <c r="H10" s="2">
        <f t="shared" si="0"/>
        <v>7.0151032060814066E-6</v>
      </c>
      <c r="I10" s="2">
        <f t="shared" si="1"/>
        <v>4.2665119899328763E-6</v>
      </c>
      <c r="J10" s="2">
        <f t="shared" si="2"/>
        <v>9.359492877590317E-6</v>
      </c>
      <c r="K10" s="2">
        <f t="shared" si="3"/>
        <v>9.342407711143563E-6</v>
      </c>
    </row>
    <row r="11" spans="1:11" x14ac:dyDescent="0.25">
      <c r="B11" s="2">
        <v>26.858640670776367</v>
      </c>
      <c r="C11" s="2">
        <v>27.706069946289063</v>
      </c>
      <c r="D11" s="2">
        <v>26.924287796020508</v>
      </c>
      <c r="E11" s="2">
        <v>24.948766708374023</v>
      </c>
      <c r="F11" s="2">
        <v>8.8746137619018555</v>
      </c>
      <c r="H11" s="2">
        <f t="shared" si="0"/>
        <v>3.8571671341331067E-6</v>
      </c>
      <c r="I11" s="2">
        <f t="shared" si="1"/>
        <v>2.1437139123862872E-6</v>
      </c>
      <c r="J11" s="2">
        <f t="shared" si="2"/>
        <v>3.6855873088399751E-6</v>
      </c>
      <c r="K11" s="2">
        <f t="shared" si="3"/>
        <v>1.4494318763389589E-5</v>
      </c>
    </row>
    <row r="12" spans="1:11" x14ac:dyDescent="0.25">
      <c r="A12" s="2" t="s">
        <v>19</v>
      </c>
      <c r="B12" s="2">
        <v>27.419200897216797</v>
      </c>
      <c r="C12" s="2">
        <v>27.851833343505859</v>
      </c>
      <c r="D12" s="2">
        <v>27.246377944946289</v>
      </c>
      <c r="E12" s="2">
        <v>25.947429656982422</v>
      </c>
      <c r="F12" s="2">
        <v>8.9275693893432617</v>
      </c>
      <c r="H12" s="2">
        <f t="shared" si="0"/>
        <v>2.7130902919099687E-6</v>
      </c>
      <c r="I12" s="2">
        <f t="shared" si="1"/>
        <v>2.0101520258544286E-6</v>
      </c>
      <c r="J12" s="2">
        <f t="shared" si="2"/>
        <v>3.0583637674433089E-6</v>
      </c>
      <c r="K12" s="2">
        <f t="shared" si="3"/>
        <v>7.5250872099202401E-6</v>
      </c>
    </row>
    <row r="13" spans="1:11" x14ac:dyDescent="0.25">
      <c r="B13" s="2">
        <v>26.019802093505859</v>
      </c>
      <c r="C13" s="2">
        <v>27.143293380737305</v>
      </c>
      <c r="D13" s="2">
        <v>27.669622421264648</v>
      </c>
      <c r="E13" s="2">
        <v>24.034465789794922</v>
      </c>
      <c r="F13" s="2">
        <v>8.5953607559204102</v>
      </c>
      <c r="H13" s="2">
        <f t="shared" si="0"/>
        <v>5.6848695010849657E-6</v>
      </c>
      <c r="I13" s="2">
        <f t="shared" si="1"/>
        <v>2.6092513832644925E-6</v>
      </c>
      <c r="J13" s="2">
        <f t="shared" si="2"/>
        <v>1.8116533173833552E-6</v>
      </c>
      <c r="K13" s="2">
        <f t="shared" si="3"/>
        <v>2.2509522307902936E-5</v>
      </c>
    </row>
    <row r="14" spans="1:11" x14ac:dyDescent="0.25">
      <c r="B14" s="2">
        <v>29.058330535888672</v>
      </c>
      <c r="C14" s="2">
        <v>27.930147171020508</v>
      </c>
      <c r="D14" s="2">
        <v>26.872886657714844</v>
      </c>
      <c r="E14" s="2">
        <v>28.822116851806641</v>
      </c>
      <c r="F14" s="2">
        <v>8.7350711822509766</v>
      </c>
      <c r="H14" s="2">
        <f t="shared" si="0"/>
        <v>7.6223576916586518E-7</v>
      </c>
      <c r="I14" s="2">
        <f t="shared" si="1"/>
        <v>1.666120309486059E-6</v>
      </c>
      <c r="J14" s="2">
        <f t="shared" si="2"/>
        <v>3.4671568261049566E-6</v>
      </c>
      <c r="K14" s="2">
        <f t="shared" si="3"/>
        <v>8.9783540900300635E-7</v>
      </c>
    </row>
    <row r="15" spans="1:11" x14ac:dyDescent="0.25">
      <c r="B15" s="2">
        <v>26.057413101196289</v>
      </c>
      <c r="C15" s="2">
        <v>26.478750228881836</v>
      </c>
      <c r="D15" s="2">
        <v>24.78278923034668</v>
      </c>
      <c r="E15" s="2">
        <v>25.879150390625</v>
      </c>
      <c r="F15" s="2">
        <v>8.2658500671386719</v>
      </c>
      <c r="H15" s="2">
        <f t="shared" si="0"/>
        <v>4.4076373744961286E-6</v>
      </c>
      <c r="I15" s="2">
        <f t="shared" si="1"/>
        <v>3.2913248083423228E-6</v>
      </c>
      <c r="J15" s="2">
        <f t="shared" si="2"/>
        <v>1.0663649828036715E-5</v>
      </c>
      <c r="K15" s="2">
        <f t="shared" si="3"/>
        <v>4.9873320047181342E-6</v>
      </c>
    </row>
    <row r="16" spans="1:11" x14ac:dyDescent="0.25">
      <c r="B16" s="2">
        <v>27.475177764892578</v>
      </c>
      <c r="C16" s="2">
        <v>26.585014343261719</v>
      </c>
      <c r="D16" s="2">
        <v>25.829069137573242</v>
      </c>
      <c r="E16" s="2">
        <v>26.11213493347168</v>
      </c>
      <c r="F16" s="2">
        <v>8.7424240112304687</v>
      </c>
      <c r="H16" s="2">
        <f t="shared" si="0"/>
        <v>2.2955101571107265E-6</v>
      </c>
      <c r="I16" s="2">
        <f t="shared" si="1"/>
        <v>4.254466513486443E-6</v>
      </c>
      <c r="J16" s="2">
        <f t="shared" si="2"/>
        <v>7.1846777160093793E-6</v>
      </c>
      <c r="K16" s="2">
        <f t="shared" si="3"/>
        <v>5.9046749707135186E-6</v>
      </c>
    </row>
    <row r="18" spans="2:11" x14ac:dyDescent="0.25">
      <c r="B18" s="2" t="s">
        <v>15</v>
      </c>
      <c r="C18" s="2">
        <v>1.0188206704885103</v>
      </c>
      <c r="D18" s="2">
        <v>0.92127914372038022</v>
      </c>
      <c r="E18" s="2">
        <v>0.60478677600756559</v>
      </c>
      <c r="F18" s="2">
        <v>0.45826043711284248</v>
      </c>
      <c r="H18" s="2">
        <f>AVERAGE(H7:H11)</f>
        <v>2.9802504750773672E-6</v>
      </c>
      <c r="I18" s="2">
        <f>AVERAGE(I7:I11)</f>
        <v>2.5029827223017074E-6</v>
      </c>
      <c r="J18" s="2">
        <f>AVERAGE(J7:J11)</f>
        <v>3.6561333699895173E-6</v>
      </c>
      <c r="K18" s="2">
        <f>AVERAGE(K7:K11)</f>
        <v>5.5151744963353793E-6</v>
      </c>
    </row>
    <row r="19" spans="2:11" x14ac:dyDescent="0.25">
      <c r="C19" s="2">
        <v>0.1826354686769735</v>
      </c>
      <c r="D19" s="2">
        <v>0.7340811952625087</v>
      </c>
      <c r="E19" s="2">
        <v>0.41674905759542819</v>
      </c>
      <c r="F19" s="2">
        <v>0.1515233889970817</v>
      </c>
    </row>
    <row r="20" spans="2:11" x14ac:dyDescent="0.25">
      <c r="C20" s="2">
        <v>0.15043784126311277</v>
      </c>
      <c r="D20" s="2">
        <v>0.78360749503471128</v>
      </c>
      <c r="E20" s="2">
        <v>0.41046649222166137</v>
      </c>
      <c r="F20" s="2">
        <v>6.8190924830435234E-2</v>
      </c>
      <c r="H20" s="2">
        <f>H7/0.00000298025</f>
        <v>1.0188206704885103</v>
      </c>
      <c r="I20" s="2">
        <f>I7/0.00000250298</f>
        <v>0.92127914372038022</v>
      </c>
      <c r="J20" s="2">
        <f>J7/0.00000365613</f>
        <v>0.60478677600756559</v>
      </c>
      <c r="K20" s="2">
        <f>K7/0.00000551517</f>
        <v>0.45826043711284248</v>
      </c>
    </row>
    <row r="21" spans="2:11" x14ac:dyDescent="0.25">
      <c r="C21" s="2">
        <v>2.3538640067381618</v>
      </c>
      <c r="D21" s="2">
        <v>1.7045729450226836</v>
      </c>
      <c r="E21" s="2">
        <v>2.5599453185719101</v>
      </c>
      <c r="F21" s="2">
        <v>1.6939473690101237</v>
      </c>
      <c r="H21" s="2">
        <f t="shared" ref="H21:H29" si="4">H8/0.00000298025</f>
        <v>0.1826354686769735</v>
      </c>
      <c r="I21" s="2">
        <f t="shared" ref="I21:I29" si="5">I8/0.00000250298</f>
        <v>0.7340811952625087</v>
      </c>
      <c r="J21" s="2">
        <f t="shared" ref="J21:J29" si="6">J8/0.00000365613</f>
        <v>0.41674905759542819</v>
      </c>
      <c r="K21" s="2">
        <f t="shared" ref="K21:K29" si="7">K8/0.00000551517</f>
        <v>0.1515233889970817</v>
      </c>
    </row>
    <row r="22" spans="2:11" x14ac:dyDescent="0.25">
      <c r="C22" s="2">
        <v>1.294242809876053</v>
      </c>
      <c r="D22" s="2">
        <v>0.85646465908089053</v>
      </c>
      <c r="E22" s="2">
        <v>1.008056964287368</v>
      </c>
      <c r="F22" s="2">
        <v>2.6280819563838631</v>
      </c>
      <c r="H22" s="2">
        <f t="shared" si="4"/>
        <v>0.15043784126311277</v>
      </c>
      <c r="I22" s="2">
        <f t="shared" si="5"/>
        <v>0.78360749503471128</v>
      </c>
      <c r="J22" s="2">
        <f t="shared" si="6"/>
        <v>0.41046649222166137</v>
      </c>
      <c r="K22" s="2">
        <f t="shared" si="7"/>
        <v>6.8190924830435234E-2</v>
      </c>
    </row>
    <row r="23" spans="2:11" x14ac:dyDescent="0.25">
      <c r="B23" s="2" t="s">
        <v>13</v>
      </c>
      <c r="C23" s="2">
        <f>AVERAGE(C18:C22)</f>
        <v>1.0000001594085624</v>
      </c>
      <c r="D23" s="2">
        <f>AVERAGE(D18:D22)</f>
        <v>1.0000010876242347</v>
      </c>
      <c r="E23" s="2">
        <f>AVERAGE(E18:E22)</f>
        <v>1.0000009217367867</v>
      </c>
      <c r="F23" s="2">
        <f>AVERAGE(F18:F22)</f>
        <v>1.0000008152668691</v>
      </c>
      <c r="H23" s="2">
        <f t="shared" si="4"/>
        <v>2.3538640067381618</v>
      </c>
      <c r="I23" s="2">
        <f t="shared" si="5"/>
        <v>1.7045729450226836</v>
      </c>
      <c r="J23" s="2">
        <f t="shared" si="6"/>
        <v>2.5599453185719101</v>
      </c>
      <c r="K23" s="2">
        <f t="shared" si="7"/>
        <v>1.6939473690101237</v>
      </c>
    </row>
    <row r="24" spans="2:11" x14ac:dyDescent="0.25">
      <c r="B24" s="2" t="s">
        <v>14</v>
      </c>
      <c r="C24" s="2">
        <f>STDEV(C18:C22)/SQRT(5)</f>
        <v>0.40679979327458893</v>
      </c>
      <c r="D24" s="2">
        <f>STDEV(D18:D22)/SQRT(5)</f>
        <v>0.1789917496808657</v>
      </c>
      <c r="E24" s="2">
        <f>STDEV(E18:E22)/SQRT(5)</f>
        <v>0.40480978388815186</v>
      </c>
      <c r="F24" s="2">
        <f>STDEV(F18:F22)/SQRT(5)</f>
        <v>0.50069333297138996</v>
      </c>
      <c r="H24" s="2">
        <f t="shared" si="4"/>
        <v>1.294242809876053</v>
      </c>
      <c r="I24" s="2">
        <f t="shared" si="5"/>
        <v>0.85646465908089053</v>
      </c>
      <c r="J24" s="2">
        <f t="shared" si="6"/>
        <v>1.008056964287368</v>
      </c>
      <c r="K24" s="2">
        <f t="shared" si="7"/>
        <v>2.6280819563838631</v>
      </c>
    </row>
    <row r="25" spans="2:11" x14ac:dyDescent="0.25">
      <c r="H25" s="2">
        <f t="shared" si="4"/>
        <v>0.91035661166344062</v>
      </c>
      <c r="I25" s="2">
        <f t="shared" si="5"/>
        <v>0.80310351095671106</v>
      </c>
      <c r="J25" s="2">
        <f t="shared" si="6"/>
        <v>0.83650301478429623</v>
      </c>
      <c r="K25" s="2">
        <f t="shared" si="7"/>
        <v>1.3644343166067847</v>
      </c>
    </row>
    <row r="26" spans="2:11" x14ac:dyDescent="0.25">
      <c r="B26" s="2" t="s">
        <v>16</v>
      </c>
      <c r="C26" s="2">
        <v>0.91035661166344095</v>
      </c>
      <c r="D26" s="2">
        <v>0.80310351095671106</v>
      </c>
      <c r="E26" s="2">
        <v>0.83650301478429623</v>
      </c>
      <c r="F26" s="2">
        <v>1.3644343166067847</v>
      </c>
      <c r="H26" s="2">
        <f t="shared" si="4"/>
        <v>1.9075143028554535</v>
      </c>
      <c r="I26" s="2">
        <f t="shared" si="5"/>
        <v>1.0424579434372199</v>
      </c>
      <c r="J26" s="2">
        <f t="shared" si="6"/>
        <v>0.49551118734381849</v>
      </c>
      <c r="K26" s="2">
        <f t="shared" si="7"/>
        <v>4.0813832226210502</v>
      </c>
    </row>
    <row r="27" spans="2:11" x14ac:dyDescent="0.25">
      <c r="C27" s="2">
        <v>1.9075143028554535</v>
      </c>
      <c r="D27" s="2">
        <v>1.0424579434372199</v>
      </c>
      <c r="E27" s="2">
        <v>0.49551118734381849</v>
      </c>
      <c r="F27" s="2">
        <v>4.0813832226210502</v>
      </c>
      <c r="H27" s="2">
        <f t="shared" si="4"/>
        <v>0.25576235858262403</v>
      </c>
      <c r="I27" s="2">
        <f t="shared" si="5"/>
        <v>0.66565466343560842</v>
      </c>
      <c r="J27" s="2">
        <f t="shared" si="6"/>
        <v>0.94831333297912179</v>
      </c>
      <c r="K27" s="2">
        <f t="shared" si="7"/>
        <v>0.16279378677411691</v>
      </c>
    </row>
    <row r="28" spans="2:11" x14ac:dyDescent="0.25">
      <c r="C28" s="2">
        <v>0.25576235858262403</v>
      </c>
      <c r="D28" s="2">
        <v>0.66565466343560842</v>
      </c>
      <c r="E28" s="2">
        <v>0.94831333297912179</v>
      </c>
      <c r="F28" s="2">
        <v>0.16279378677411691</v>
      </c>
      <c r="H28" s="2">
        <f t="shared" si="4"/>
        <v>1.478948871569878</v>
      </c>
      <c r="I28" s="2">
        <f t="shared" si="5"/>
        <v>1.3149624880511721</v>
      </c>
      <c r="J28" s="2">
        <f t="shared" si="6"/>
        <v>2.9166495250542828</v>
      </c>
      <c r="K28" s="2">
        <f t="shared" si="7"/>
        <v>0.90429343152035824</v>
      </c>
    </row>
    <row r="29" spans="2:11" x14ac:dyDescent="0.25">
      <c r="C29" s="2">
        <v>1.478948871569878</v>
      </c>
      <c r="D29" s="2">
        <v>1.3149624880511721</v>
      </c>
      <c r="E29" s="2">
        <v>2.9166495250542828</v>
      </c>
      <c r="F29" s="2">
        <v>0.90429343152035824</v>
      </c>
      <c r="H29" s="2">
        <f t="shared" si="4"/>
        <v>0.77024080433209507</v>
      </c>
      <c r="I29" s="2">
        <f t="shared" si="5"/>
        <v>1.699760490889437</v>
      </c>
      <c r="J29" s="2">
        <f t="shared" si="6"/>
        <v>1.9651045548187234</v>
      </c>
      <c r="K29" s="2">
        <f t="shared" si="7"/>
        <v>1.0706242909490584</v>
      </c>
    </row>
    <row r="30" spans="2:11" x14ac:dyDescent="0.25">
      <c r="C30" s="2">
        <v>0.77024080433209507</v>
      </c>
      <c r="D30" s="2">
        <v>1.699760490889437</v>
      </c>
      <c r="E30" s="2">
        <v>1.9651045548187234</v>
      </c>
      <c r="F30" s="2">
        <v>1.0706242909490584</v>
      </c>
    </row>
    <row r="31" spans="2:11" x14ac:dyDescent="0.25">
      <c r="B31" s="2" t="s">
        <v>13</v>
      </c>
      <c r="C31" s="2">
        <f>AVERAGE(C26:C30)</f>
        <v>1.0645645898006983</v>
      </c>
      <c r="D31" s="2">
        <f>AVERAGE(D26:D30)</f>
        <v>1.1051878193540297</v>
      </c>
      <c r="E31" s="2">
        <f>AVERAGE(E26:E30)</f>
        <v>1.4324163229960485</v>
      </c>
      <c r="F31" s="2">
        <f>AVERAGE(F26:F30)</f>
        <v>1.5167058096942736</v>
      </c>
    </row>
    <row r="32" spans="2:11" x14ac:dyDescent="0.25">
      <c r="B32" s="2" t="s">
        <v>14</v>
      </c>
      <c r="C32" s="2">
        <f>STDEV(C26:C30)/SQRT(5)</f>
        <v>0.28695349729124564</v>
      </c>
      <c r="D32" s="2">
        <f>STDEV(D26:D30)/SQRT(5)</f>
        <v>0.18518928630293094</v>
      </c>
      <c r="E32" s="2">
        <f>STDEV(E26:E30)/SQRT(5)</f>
        <v>0.44463268882714496</v>
      </c>
      <c r="F32" s="2">
        <f>STDEV(F26:F30)/SQRT(5)</f>
        <v>0.6711137104879582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D</vt:lpstr>
      <vt:lpstr>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2018-05-08T19:15:34Z</dcterms:modified>
</cp:coreProperties>
</file>