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defaultThemeVersion="124226"/>
  <bookViews>
    <workbookView xWindow="0" yWindow="0" windowWidth="25200" windowHeight="11715" activeTab="2"/>
  </bookViews>
  <sheets>
    <sheet name="B" sheetId="1" r:id="rId1"/>
    <sheet name="D" sheetId="2" r:id="rId2"/>
    <sheet name="E" sheetId="3" r:id="rId3"/>
    <sheet name="F" sheetId="4" r:id="rId4"/>
  </sheets>
  <externalReferences>
    <externalReference r:id="rId5"/>
    <externalReference r:id="rId6"/>
    <externalReference r:id="rId7"/>
  </externalReferences>
  <calcPr calcId="145621"/>
</workbook>
</file>

<file path=xl/calcChain.xml><?xml version="1.0" encoding="utf-8"?>
<calcChain xmlns="http://schemas.openxmlformats.org/spreadsheetml/2006/main">
  <c r="F10" i="4" l="1"/>
  <c r="F13" i="4"/>
  <c r="G13" i="4"/>
  <c r="F15" i="4" l="1"/>
  <c r="C12" i="4"/>
  <c r="G24" i="1"/>
  <c r="G16" i="4" l="1"/>
  <c r="F16" i="4"/>
  <c r="H21" i="4" s="1"/>
  <c r="G15" i="4"/>
  <c r="G21" i="4"/>
  <c r="G14" i="4"/>
  <c r="F14" i="4"/>
  <c r="F21" i="4" s="1"/>
  <c r="I22" i="4"/>
  <c r="G10" i="4"/>
  <c r="H22" i="4"/>
  <c r="G9" i="4"/>
  <c r="F9" i="4"/>
  <c r="G8" i="4"/>
  <c r="F8" i="4"/>
  <c r="G22" i="4" s="1"/>
  <c r="G6" i="4"/>
  <c r="F6" i="4"/>
  <c r="F22" i="4" s="1"/>
  <c r="G5" i="4"/>
  <c r="F5" i="4"/>
  <c r="E21" i="4" s="1"/>
  <c r="G4" i="4"/>
  <c r="F4" i="4"/>
  <c r="D21" i="4" s="1"/>
  <c r="G3" i="4"/>
  <c r="F3" i="4"/>
  <c r="E22" i="4" s="1"/>
  <c r="G2" i="4"/>
  <c r="F2" i="4"/>
  <c r="D22" i="4" s="1"/>
  <c r="D30" i="4" l="1"/>
  <c r="D25" i="4"/>
  <c r="D24" i="4"/>
  <c r="D28" i="4"/>
  <c r="D27" i="4"/>
  <c r="E36" i="3" l="1"/>
  <c r="M24" i="3"/>
  <c r="L24" i="3"/>
  <c r="K24" i="3"/>
  <c r="R24" i="3" s="1"/>
  <c r="H32" i="3" s="1"/>
  <c r="E24" i="3"/>
  <c r="D24" i="3"/>
  <c r="C24" i="3"/>
  <c r="G24" i="3" s="1"/>
  <c r="H31" i="3" s="1"/>
  <c r="M20" i="3"/>
  <c r="L20" i="3"/>
  <c r="K20" i="3"/>
  <c r="R20" i="3" s="1"/>
  <c r="G32" i="3" s="1"/>
  <c r="E20" i="3"/>
  <c r="D20" i="3"/>
  <c r="C20" i="3"/>
  <c r="G20" i="3" s="1"/>
  <c r="G31" i="3" s="1"/>
  <c r="Q16" i="3"/>
  <c r="P16" i="3"/>
  <c r="O16" i="3"/>
  <c r="N16" i="3"/>
  <c r="M16" i="3"/>
  <c r="L16" i="3"/>
  <c r="K16" i="3"/>
  <c r="R16" i="3" s="1"/>
  <c r="F32" i="3" s="1"/>
  <c r="E16" i="3"/>
  <c r="D16" i="3"/>
  <c r="C16" i="3"/>
  <c r="G16" i="3" s="1"/>
  <c r="F31" i="3" s="1"/>
  <c r="M12" i="3"/>
  <c r="L12" i="3"/>
  <c r="K12" i="3"/>
  <c r="R12" i="3" s="1"/>
  <c r="E32" i="3" s="1"/>
  <c r="E12" i="3"/>
  <c r="D12" i="3"/>
  <c r="C12" i="3"/>
  <c r="G12" i="3" s="1"/>
  <c r="E31" i="3" s="1"/>
  <c r="M8" i="3"/>
  <c r="L8" i="3"/>
  <c r="K8" i="3"/>
  <c r="R8" i="3" s="1"/>
  <c r="D32" i="3" s="1"/>
  <c r="E8" i="3"/>
  <c r="D8" i="3"/>
  <c r="C8" i="3"/>
  <c r="G8" i="3" s="1"/>
  <c r="D31" i="3" s="1"/>
  <c r="M4" i="3"/>
  <c r="L4" i="3"/>
  <c r="K4" i="3"/>
  <c r="R4" i="3" s="1"/>
  <c r="C32" i="3" s="1"/>
  <c r="F4" i="3"/>
  <c r="E4" i="3"/>
  <c r="D4" i="3"/>
  <c r="C4" i="3"/>
  <c r="G4" i="3" s="1"/>
  <c r="C31" i="3" s="1"/>
  <c r="C40" i="3" l="1"/>
  <c r="C37" i="3"/>
  <c r="E37" i="3" s="1"/>
  <c r="C34" i="3"/>
  <c r="E34" i="3" s="1"/>
  <c r="C38" i="3"/>
  <c r="E38" i="3" s="1"/>
  <c r="C35" i="3"/>
  <c r="E35" i="3" s="1"/>
  <c r="P7" i="2" l="1"/>
  <c r="O7" i="2"/>
  <c r="N7" i="2"/>
  <c r="M7" i="2"/>
  <c r="L7" i="2"/>
  <c r="J7" i="2"/>
  <c r="I7" i="2"/>
  <c r="H7" i="2"/>
  <c r="G7" i="2"/>
  <c r="F7" i="2"/>
  <c r="F9" i="2" l="1"/>
  <c r="H11" i="2" s="1"/>
  <c r="G9" i="2"/>
  <c r="N11" i="2" l="1"/>
  <c r="I11" i="2"/>
  <c r="O11" i="2"/>
  <c r="J11" i="2"/>
  <c r="F11" i="2"/>
  <c r="P11" i="2"/>
  <c r="L11" i="2"/>
  <c r="G11" i="2"/>
  <c r="M11" i="2"/>
  <c r="G14" i="2" l="1"/>
  <c r="G13" i="2"/>
  <c r="F14" i="2"/>
  <c r="F13" i="2"/>
  <c r="E14" i="1" l="1"/>
  <c r="L9" i="1"/>
  <c r="J29" i="1"/>
  <c r="K29" i="1"/>
  <c r="L29" i="1"/>
  <c r="I29" i="1"/>
  <c r="M29" i="1" s="1"/>
  <c r="H32" i="1" s="1"/>
  <c r="J24" i="1"/>
  <c r="I24" i="1"/>
  <c r="M24" i="1" s="1"/>
  <c r="G32" i="1" s="1"/>
  <c r="J19" i="1"/>
  <c r="K19" i="1"/>
  <c r="L19" i="1"/>
  <c r="I19" i="1"/>
  <c r="M19" i="1" s="1"/>
  <c r="F32" i="1" s="1"/>
  <c r="C29" i="1"/>
  <c r="D29" i="1"/>
  <c r="E29" i="1"/>
  <c r="B29" i="1"/>
  <c r="G29" i="1" s="1"/>
  <c r="H33" i="1" s="1"/>
  <c r="C24" i="1" l="1"/>
  <c r="D24" i="1"/>
  <c r="E24" i="1"/>
  <c r="B24" i="1"/>
  <c r="C19" i="1"/>
  <c r="D19" i="1"/>
  <c r="E19" i="1"/>
  <c r="B19" i="1"/>
  <c r="F19" i="1" s="1"/>
  <c r="F33" i="1" s="1"/>
  <c r="J14" i="1"/>
  <c r="K14" i="1"/>
  <c r="L14" i="1"/>
  <c r="I14" i="1"/>
  <c r="M14" i="1" s="1"/>
  <c r="E32" i="1" s="1"/>
  <c r="G33" i="1" l="1"/>
  <c r="C14" i="1"/>
  <c r="D14" i="1"/>
  <c r="B14" i="1"/>
  <c r="J9" i="1"/>
  <c r="K9" i="1"/>
  <c r="I9" i="1"/>
  <c r="J4" i="1"/>
  <c r="K4" i="1"/>
  <c r="I4" i="1"/>
  <c r="C9" i="1"/>
  <c r="D9" i="1"/>
  <c r="E9" i="1"/>
  <c r="B9" i="1"/>
  <c r="F9" i="1" s="1"/>
  <c r="D33" i="1" s="1"/>
  <c r="C4" i="1"/>
  <c r="D4" i="1"/>
  <c r="E4" i="1"/>
  <c r="B4" i="1"/>
  <c r="F14" i="1" l="1"/>
  <c r="E33" i="1" s="1"/>
  <c r="F4" i="1"/>
  <c r="C33" i="1" s="1"/>
  <c r="M9" i="1"/>
  <c r="D32" i="1" s="1"/>
  <c r="M4" i="1"/>
  <c r="C32" i="1" s="1"/>
  <c r="C38" i="1" l="1"/>
  <c r="E38" i="1" s="1"/>
  <c r="C35" i="1"/>
  <c r="E35" i="1" s="1"/>
  <c r="C36" i="1"/>
  <c r="E36" i="1" s="1"/>
  <c r="C39" i="1"/>
  <c r="E39" i="1" s="1"/>
  <c r="C41" i="1"/>
</calcChain>
</file>

<file path=xl/sharedStrings.xml><?xml version="1.0" encoding="utf-8"?>
<sst xmlns="http://schemas.openxmlformats.org/spreadsheetml/2006/main" count="145" uniqueCount="29">
  <si>
    <t>Ki67</t>
  </si>
  <si>
    <t>DAPI</t>
  </si>
  <si>
    <t>Ki67/DAPI</t>
  </si>
  <si>
    <t>IKKa F/F</t>
  </si>
  <si>
    <t>IKKa HKO</t>
  </si>
  <si>
    <t>average</t>
  </si>
  <si>
    <t>SEM</t>
  </si>
  <si>
    <t>P</t>
  </si>
  <si>
    <t>f/f</t>
  </si>
  <si>
    <t>Cre+</t>
  </si>
  <si>
    <t>Cyclin D1</t>
  </si>
  <si>
    <t>Tubulin</t>
  </si>
  <si>
    <t>Ratio</t>
  </si>
  <si>
    <t>average ratio</t>
  </si>
  <si>
    <t>fold change</t>
  </si>
  <si>
    <t>IKK FF</t>
  </si>
  <si>
    <t>a</t>
  </si>
  <si>
    <t>IKK HKO</t>
  </si>
  <si>
    <t>TUNEL</t>
  </si>
  <si>
    <t>RATIO</t>
  </si>
  <si>
    <t>p</t>
  </si>
  <si>
    <t>Cre</t>
  </si>
  <si>
    <t>BW</t>
  </si>
  <si>
    <t>liver weight</t>
  </si>
  <si>
    <t>+</t>
  </si>
  <si>
    <t>-</t>
  </si>
  <si>
    <t>Δhep</t>
  </si>
  <si>
    <t>HKO</t>
  </si>
  <si>
    <t>F/F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</si>
</sst>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/>
    <xf numFmtId="0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3" borderId="0" xfId="0" applyFill="1"/>
    <xf numFmtId="14" fontId="0" fillId="0" borderId="0" xfId="0" applyNumberFormat="1" applyAlignment="1"/>
    <xf numFmtId="2" fontId="0" fillId="0" borderId="0" xfId="0" applyNumberFormat="1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B!$D$35</c:f>
              <c:strCache>
                <c:ptCount val="1"/>
                <c:pt idx="0">
                  <c:v>IKKa F/F</c:v>
                </c:pt>
              </c:strCache>
            </c:strRef>
          </c:tx>
          <c:spPr>
            <a:solidFill>
              <a:schemeClr val="tx1"/>
            </a:solidFill>
            <a:ln w="15875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 w="15875"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8EE-4CA6-8DCB-EA4CB7134B79}"/>
              </c:ext>
            </c:extLst>
          </c:dPt>
          <c:errBars>
            <c:errBarType val="plus"/>
            <c:errValType val="cust"/>
            <c:noEndCap val="0"/>
            <c:plus>
              <c:numRef>
                <c:f>B!$E$38:$E$39</c:f>
                <c:numCache>
                  <c:formatCode>General</c:formatCode>
                  <c:ptCount val="2"/>
                  <c:pt idx="0">
                    <c:v>5.0366690039455753</c:v>
                  </c:pt>
                  <c:pt idx="1">
                    <c:v>6.6992700541808894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B!$E$35</c:f>
              <c:numCache>
                <c:formatCode>General</c:formatCode>
                <c:ptCount val="1"/>
                <c:pt idx="0">
                  <c:v>17.890438727405638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EE-4CA6-8DCB-EA4CB7134B79}"/>
            </c:ext>
          </c:extLst>
        </c:ser>
        <c:ser>
          <c:idx val="1"/>
          <c:order val="1"/>
          <c:tx>
            <c:strRef>
              <c:f>B!$D$36</c:f>
              <c:strCache>
                <c:ptCount val="1"/>
                <c:pt idx="0">
                  <c:v>IKKa HKO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5875"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3AF-452B-8A63-F93CC55B09C0}"/>
              </c:ext>
            </c:extLst>
          </c:dPt>
          <c:errBars>
            <c:errBarType val="plus"/>
            <c:errValType val="cust"/>
            <c:noEndCap val="0"/>
            <c:plus>
              <c:numRef>
                <c:f>B!$E$39</c:f>
                <c:numCache>
                  <c:formatCode>General</c:formatCode>
                  <c:ptCount val="1"/>
                  <c:pt idx="0">
                    <c:v>6.6992700541808894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B!$E$36</c:f>
              <c:numCache>
                <c:formatCode>General</c:formatCode>
                <c:ptCount val="1"/>
                <c:pt idx="0">
                  <c:v>32.397380835815376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3AF-452B-8A63-F93CC55B09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07390848"/>
        <c:axId val="107392384"/>
      </c:barChart>
      <c:catAx>
        <c:axId val="10739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392384"/>
        <c:crosses val="autoZero"/>
        <c:auto val="1"/>
        <c:lblAlgn val="ctr"/>
        <c:lblOffset val="100"/>
        <c:noMultiLvlLbl val="0"/>
      </c:catAx>
      <c:valAx>
        <c:axId val="1073923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Ki67/DAPI (%)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4155322251385243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390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[1]CD1!$F$12</c:f>
              <c:strCache>
                <c:ptCount val="1"/>
                <c:pt idx="0">
                  <c:v>IKKaf/f
</c:v>
                </c:pt>
              </c:strCache>
            </c:strRef>
          </c:tx>
          <c:spPr>
            <a:noFill/>
            <a:ln w="15875">
              <a:solidFill>
                <a:schemeClr val="tx1">
                  <a:shade val="95000"/>
                  <a:satMod val="105000"/>
                </a:schemeClr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tx1"/>
              </a:solidFill>
              <a:ln w="15875">
                <a:solidFill>
                  <a:schemeClr val="tx1">
                    <a:shade val="95000"/>
                    <a:satMod val="10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D18-4C91-A5E2-AA848C783B73}"/>
              </c:ext>
            </c:extLst>
          </c:dPt>
          <c:errBars>
            <c:errBarType val="plus"/>
            <c:errValType val="cust"/>
            <c:noEndCap val="0"/>
            <c:plus>
              <c:numRef>
                <c:f>[1]CD1!$F$14:$G$14</c:f>
                <c:numCache>
                  <c:formatCode>General</c:formatCode>
                  <c:ptCount val="2"/>
                  <c:pt idx="0">
                    <c:v>0.10244169601330928</c:v>
                  </c:pt>
                  <c:pt idx="1">
                    <c:v>0.47242924024807403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/>
            </c:spPr>
          </c:errBars>
          <c:val>
            <c:numRef>
              <c:f>[1]CD1!$F$13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D18-4C91-A5E2-AA848C783B73}"/>
            </c:ext>
          </c:extLst>
        </c:ser>
        <c:ser>
          <c:idx val="1"/>
          <c:order val="1"/>
          <c:tx>
            <c:strRef>
              <c:f>[1]CD1!$G$12</c:f>
              <c:strCache>
                <c:ptCount val="1"/>
                <c:pt idx="0">
                  <c:v>AlbCre-IKKaf/f
</c:v>
                </c:pt>
              </c:strCache>
            </c:strRef>
          </c:tx>
          <c:spPr>
            <a:solidFill>
              <a:schemeClr val="tx1"/>
            </a:solidFill>
            <a:ln w="15875">
              <a:solidFill>
                <a:schemeClr val="tx1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[1]CD1!$G$14</c:f>
                <c:numCache>
                  <c:formatCode>General</c:formatCode>
                  <c:ptCount val="1"/>
                  <c:pt idx="0">
                    <c:v>0.47242924024807403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/>
            </c:spPr>
          </c:errBars>
          <c:val>
            <c:numRef>
              <c:f>[1]CD1!$G$13</c:f>
              <c:numCache>
                <c:formatCode>General</c:formatCode>
                <c:ptCount val="1"/>
                <c:pt idx="0">
                  <c:v>1.9763395198241618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D18-4C91-A5E2-AA848C783B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628224"/>
        <c:axId val="46638208"/>
      </c:barChart>
      <c:catAx>
        <c:axId val="46628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one"/>
        <c:spPr>
          <a:ln w="15875">
            <a:solidFill>
              <a:schemeClr val="tx1">
                <a:shade val="95000"/>
                <a:satMod val="105000"/>
              </a:schemeClr>
            </a:solidFill>
          </a:ln>
        </c:spPr>
        <c:crossAx val="46638208"/>
        <c:crosses val="autoZero"/>
        <c:auto val="1"/>
        <c:lblAlgn val="ctr"/>
        <c:lblOffset val="100"/>
        <c:noMultiLvlLbl val="0"/>
      </c:catAx>
      <c:valAx>
        <c:axId val="46638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Cyclin D1 expression level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>
                <a:shade val="95000"/>
                <a:satMod val="105000"/>
              </a:schemeClr>
            </a:solidFill>
          </a:ln>
        </c:spPr>
        <c:crossAx val="4662822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9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[2]IKKa!$D$34</c:f>
              <c:strCache>
                <c:ptCount val="1"/>
                <c:pt idx="0">
                  <c:v>IKKa F/F</c:v>
                </c:pt>
              </c:strCache>
            </c:strRef>
          </c:tx>
          <c:spPr>
            <a:solidFill>
              <a:schemeClr val="tx1"/>
            </a:solidFill>
            <a:ln w="15875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 w="15875"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0A5-4B3B-9E44-0CD9DBC7D70F}"/>
              </c:ext>
            </c:extLst>
          </c:dPt>
          <c:errBars>
            <c:errBarType val="plus"/>
            <c:errValType val="cust"/>
            <c:noEndCap val="0"/>
            <c:plus>
              <c:numRef>
                <c:f>[2]IKKa!$E$37:$E$38</c:f>
                <c:numCache>
                  <c:formatCode>General</c:formatCode>
                  <c:ptCount val="2"/>
                  <c:pt idx="0">
                    <c:v>0.11226661570487453</c:v>
                  </c:pt>
                  <c:pt idx="1">
                    <c:v>8.1511444687469237E-2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[2]IKKa!$E$34</c:f>
              <c:numCache>
                <c:formatCode>General</c:formatCode>
                <c:ptCount val="1"/>
                <c:pt idx="0">
                  <c:v>0.274995923626071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0A5-4B3B-9E44-0CD9DBC7D70F}"/>
            </c:ext>
          </c:extLst>
        </c:ser>
        <c:ser>
          <c:idx val="1"/>
          <c:order val="1"/>
          <c:tx>
            <c:strRef>
              <c:f>[2]IKKa!$D$35</c:f>
              <c:strCache>
                <c:ptCount val="1"/>
                <c:pt idx="0">
                  <c:v>IKKa HKO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5875"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40A5-4B3B-9E44-0CD9DBC7D70F}"/>
              </c:ext>
            </c:extLst>
          </c:dPt>
          <c:errBars>
            <c:errBarType val="plus"/>
            <c:errValType val="cust"/>
            <c:noEndCap val="0"/>
            <c:plus>
              <c:numRef>
                <c:f>[2]IKKa!$E$38</c:f>
                <c:numCache>
                  <c:formatCode>General</c:formatCode>
                  <c:ptCount val="1"/>
                  <c:pt idx="0">
                    <c:v>8.1511444687469237E-2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[2]IKKa!$E$35</c:f>
              <c:numCache>
                <c:formatCode>General</c:formatCode>
                <c:ptCount val="1"/>
                <c:pt idx="0">
                  <c:v>0.19966144768139424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40A5-4B3B-9E44-0CD9DBC7D7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728320"/>
        <c:axId val="46729856"/>
      </c:barChart>
      <c:catAx>
        <c:axId val="4672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29856"/>
        <c:crosses val="autoZero"/>
        <c:auto val="1"/>
        <c:lblAlgn val="ctr"/>
        <c:lblOffset val="100"/>
        <c:noMultiLvlLbl val="0"/>
      </c:catAx>
      <c:valAx>
        <c:axId val="467298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TUNEL (%DAPI)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28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[3]Sheet1!$F$27</c:f>
                <c:numCache>
                  <c:formatCode>General</c:formatCode>
                  <c:ptCount val="1"/>
                  <c:pt idx="0">
                    <c:v>1.9115848758451098E-2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[3]Sheet1!$F$24</c:f>
              <c:numCache>
                <c:formatCode>General</c:formatCode>
                <c:ptCount val="1"/>
                <c:pt idx="0">
                  <c:v>0.73447475564782883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CA-4473-AB13-1FAED7874AE7}"/>
            </c:ext>
          </c:extLst>
        </c:ser>
        <c:ser>
          <c:idx val="1"/>
          <c:order val="1"/>
          <c:spPr>
            <a:solidFill>
              <a:schemeClr val="tx1"/>
            </a:solidFill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[3]Sheet1!$F$28</c:f>
                <c:numCache>
                  <c:formatCode>General</c:formatCode>
                  <c:ptCount val="1"/>
                  <c:pt idx="0">
                    <c:v>3.0924868170283899E-2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[3]Sheet1!$F$25</c:f>
              <c:numCache>
                <c:formatCode>General</c:formatCode>
                <c:ptCount val="1"/>
                <c:pt idx="0">
                  <c:v>0.83550217069157762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2CA-4473-AB13-1FAED7874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773760"/>
        <c:axId val="46775296"/>
      </c:barChart>
      <c:catAx>
        <c:axId val="46773760"/>
        <c:scaling>
          <c:orientation val="minMax"/>
        </c:scaling>
        <c:delete val="0"/>
        <c:axPos val="b"/>
        <c:majorTickMark val="out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5296"/>
        <c:crosses val="autoZero"/>
        <c:auto val="1"/>
        <c:lblAlgn val="ctr"/>
        <c:lblOffset val="100"/>
        <c:noMultiLvlLbl val="0"/>
      </c:catAx>
      <c:valAx>
        <c:axId val="46775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73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176212</xdr:colOff>
      <xdr:row>28</xdr:row>
      <xdr:rowOff>114300</xdr:rowOff>
    </xdr:from>
    <xdr:to>
      <xdr:col>15</xdr:col>
      <xdr:colOff>481012</xdr:colOff>
      <xdr:row>43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29E7772-2FF1-4A2D-A114-9DF99A0CC1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0.61562</cdr:x>
      <cdr:y>0.07639</cdr:y>
    </cdr:from>
    <cdr:to>
      <cdr:x>0.69479</cdr:x>
      <cdr:y>0.19444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1487F57D-4719-4A78-A352-618026FA3926}"/>
            </a:ext>
          </a:extLst>
        </cdr:cNvPr>
        <cdr:cNvSpPr txBox="1"/>
      </cdr:nvSpPr>
      <cdr:spPr>
        <a:xfrm xmlns:a="http://schemas.openxmlformats.org/drawingml/2006/main">
          <a:off x="2814630" y="209562"/>
          <a:ext cx="361965" cy="3238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800">
              <a:latin typeface="Arial" panose="020B0604020202020204" pitchFamily="34" charset="0"/>
              <a:cs typeface="Arial" panose="020B0604020202020204" pitchFamily="34" charset="0"/>
            </a:rPr>
            <a:t>*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504825</xdr:colOff>
      <xdr:row>12</xdr:row>
      <xdr:rowOff>23812</xdr:rowOff>
    </xdr:from>
    <xdr:to>
      <xdr:col>15</xdr:col>
      <xdr:colOff>200025</xdr:colOff>
      <xdr:row>24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C67058E9-5D21-4B82-A2FC-0388950DF0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342900</xdr:colOff>
      <xdr:row>26</xdr:row>
      <xdr:rowOff>180975</xdr:rowOff>
    </xdr:from>
    <xdr:to>
      <xdr:col>17</xdr:col>
      <xdr:colOff>38100</xdr:colOff>
      <xdr:row>41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63273898-AF90-46F9-8388-3659B67560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614362</xdr:colOff>
      <xdr:row>20</xdr:row>
      <xdr:rowOff>114300</xdr:rowOff>
    </xdr:from>
    <xdr:to>
      <xdr:col>11</xdr:col>
      <xdr:colOff>500062</xdr:colOff>
      <xdr:row>35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313094AB-C377-4267-A14E-22FD46AFC2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ui-files/Alumni/Xiong,%20Yi/NIK%20paper/revision/sources%20data/Figure%204/D/IKK%20CD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ui-files/Alumni/Xiong,%20Yi/NIK%20paper/Figure%203/E/TUNEL%20quantifica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ui-files/Alumni/Xiong,%20Yi/NIK%20paper/revision/sources%20data/Figure%204/F/IKKa%20HKO%20Ki6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D1"/>
    </sheetNames>
    <sheetDataSet>
      <sheetData sheetId="0">
        <row r="12">
          <cell r="F12" t="str">
            <v xml:space="preserve">IKKaf/f
</v>
          </cell>
          <cell r="G12" t="str">
            <v xml:space="preserve">AlbCre-IKKaf/f
</v>
          </cell>
        </row>
        <row r="13">
          <cell r="F13">
            <v>1</v>
          </cell>
          <cell r="G13">
            <v>1.9763395198241618</v>
          </cell>
        </row>
        <row r="14">
          <cell r="F14">
            <v>0.10244169601330928</v>
          </cell>
          <cell r="G14">
            <v>0.47242924024807403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K "/>
      <sheetName val="IKKa"/>
      <sheetName val="NIK AP"/>
    </sheetNames>
    <sheetDataSet>
      <sheetData sheetId="0" refreshError="1"/>
      <sheetData sheetId="1">
        <row r="34">
          <cell r="D34" t="str">
            <v>IKKa F/F</v>
          </cell>
          <cell r="E34">
            <v>0.274995923626071</v>
          </cell>
        </row>
        <row r="35">
          <cell r="D35" t="str">
            <v>IKKa HKO</v>
          </cell>
          <cell r="E35">
            <v>0.19966144768139424</v>
          </cell>
        </row>
        <row r="37">
          <cell r="E37">
            <v>0.11226661570487453</v>
          </cell>
        </row>
        <row r="38">
          <cell r="E38">
            <v>8.1511444687469237E-2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3"/>
      <sheetName val="Sheet2"/>
    </sheetNames>
    <sheetDataSet>
      <sheetData sheetId="0">
        <row r="24">
          <cell r="F24">
            <v>0.73447475564782883</v>
          </cell>
        </row>
        <row r="25">
          <cell r="F25">
            <v>0.83550217069157762</v>
          </cell>
        </row>
        <row r="27">
          <cell r="F27">
            <v>1.9115848758451098E-2</v>
          </cell>
        </row>
        <row r="28">
          <cell r="F28">
            <v>3.0924868170283899E-2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opLeftCell="A16" workbookViewId="0">
      <selection activeCell="G20" sqref="G20"/>
    </sheetView>
  </sheetViews>
  <sheetFormatPr defaultRowHeight="15" x14ac:dyDescent="0.25"/>
  <cols>
    <col min="1" max="16384" width="9.140625" style="1"/>
  </cols>
  <sheetData>
    <row r="1" spans="1:13" x14ac:dyDescent="0.25">
      <c r="A1" s="13" t="s">
        <v>27</v>
      </c>
      <c r="F1" s="1" t="s">
        <v>5</v>
      </c>
      <c r="G1" s="13" t="s">
        <v>28</v>
      </c>
      <c r="M1" s="1" t="s">
        <v>5</v>
      </c>
    </row>
    <row r="2" spans="1:13" x14ac:dyDescent="0.25">
      <c r="A2" s="1" t="s">
        <v>0</v>
      </c>
      <c r="B2" s="1">
        <v>152</v>
      </c>
      <c r="C2" s="1">
        <v>124</v>
      </c>
      <c r="D2" s="1">
        <v>168</v>
      </c>
      <c r="E2" s="1">
        <v>113</v>
      </c>
      <c r="H2" s="1" t="s">
        <v>0</v>
      </c>
      <c r="I2" s="1">
        <v>66</v>
      </c>
      <c r="J2" s="1">
        <v>92</v>
      </c>
      <c r="K2" s="1">
        <v>70</v>
      </c>
    </row>
    <row r="3" spans="1:13" x14ac:dyDescent="0.25">
      <c r="A3" s="1" t="s">
        <v>1</v>
      </c>
      <c r="B3">
        <v>876</v>
      </c>
      <c r="C3">
        <v>1057</v>
      </c>
      <c r="D3">
        <v>970</v>
      </c>
      <c r="E3">
        <v>953</v>
      </c>
      <c r="H3" s="1" t="s">
        <v>1</v>
      </c>
      <c r="I3" s="1">
        <v>1342</v>
      </c>
      <c r="J3" s="1">
        <v>1281</v>
      </c>
      <c r="K3" s="1">
        <v>1241</v>
      </c>
    </row>
    <row r="4" spans="1:13" x14ac:dyDescent="0.25">
      <c r="A4" s="1" t="s">
        <v>2</v>
      </c>
      <c r="B4" s="1">
        <f>B2/B3</f>
        <v>0.17351598173515981</v>
      </c>
      <c r="C4" s="1">
        <f t="shared" ref="C4:E4" si="0">C2/C3</f>
        <v>0.1173131504257332</v>
      </c>
      <c r="D4" s="1">
        <f t="shared" si="0"/>
        <v>0.17319587628865979</v>
      </c>
      <c r="E4" s="1">
        <f t="shared" si="0"/>
        <v>0.11857292759706191</v>
      </c>
      <c r="F4" s="1">
        <f>AVERAGE(B4:E4)</f>
        <v>0.14564948401165367</v>
      </c>
      <c r="H4" s="1" t="s">
        <v>2</v>
      </c>
      <c r="I4" s="1">
        <f>I2/I3</f>
        <v>4.9180327868852458E-2</v>
      </c>
      <c r="J4" s="1">
        <f t="shared" ref="J4:K4" si="1">J2/J3</f>
        <v>7.1818891491022635E-2</v>
      </c>
      <c r="K4" s="1">
        <f t="shared" si="1"/>
        <v>5.6406124093473009E-2</v>
      </c>
      <c r="M4" s="1">
        <f>AVERAGE(I4:K4)</f>
        <v>5.9135114484449365E-2</v>
      </c>
    </row>
    <row r="7" spans="1:13" x14ac:dyDescent="0.25">
      <c r="A7" s="1" t="s">
        <v>0</v>
      </c>
      <c r="B7" s="1">
        <v>324</v>
      </c>
      <c r="C7" s="1">
        <v>393</v>
      </c>
      <c r="D7" s="1">
        <v>476</v>
      </c>
      <c r="E7" s="1">
        <v>428</v>
      </c>
      <c r="H7" s="1" t="s">
        <v>0</v>
      </c>
      <c r="I7" s="1">
        <v>101</v>
      </c>
      <c r="J7" s="1">
        <v>91</v>
      </c>
      <c r="K7" s="1">
        <v>147</v>
      </c>
      <c r="L7" s="1">
        <v>109</v>
      </c>
    </row>
    <row r="8" spans="1:13" x14ac:dyDescent="0.25">
      <c r="A8" s="1" t="s">
        <v>1</v>
      </c>
      <c r="B8" s="1">
        <v>1545</v>
      </c>
      <c r="C8" s="1">
        <v>1630</v>
      </c>
      <c r="D8" s="1">
        <v>1513</v>
      </c>
      <c r="E8" s="1">
        <v>1601</v>
      </c>
      <c r="H8" s="1" t="s">
        <v>1</v>
      </c>
      <c r="I8" s="1">
        <v>907</v>
      </c>
      <c r="J8" s="1">
        <v>1159</v>
      </c>
      <c r="K8" s="1">
        <v>1212</v>
      </c>
      <c r="L8" s="1">
        <v>1186</v>
      </c>
    </row>
    <row r="9" spans="1:13" x14ac:dyDescent="0.25">
      <c r="A9" s="1" t="s">
        <v>2</v>
      </c>
      <c r="B9" s="1">
        <f>B7/B8</f>
        <v>0.20970873786407768</v>
      </c>
      <c r="C9" s="1">
        <f t="shared" ref="C9:E9" si="2">C7/C8</f>
        <v>0.2411042944785276</v>
      </c>
      <c r="D9" s="1">
        <f t="shared" si="2"/>
        <v>0.3146067415730337</v>
      </c>
      <c r="E9" s="1">
        <f t="shared" si="2"/>
        <v>0.26733291692692068</v>
      </c>
      <c r="F9" s="1">
        <f>AVERAGE(B9:E9)</f>
        <v>0.25818817271063993</v>
      </c>
      <c r="H9" s="1" t="s">
        <v>2</v>
      </c>
      <c r="I9" s="1">
        <f>I7/I8</f>
        <v>0.1113561190738699</v>
      </c>
      <c r="J9" s="1">
        <f t="shared" ref="J9:L9" si="3">J7/J8</f>
        <v>7.8515962036238132E-2</v>
      </c>
      <c r="K9" s="1">
        <f t="shared" si="3"/>
        <v>0.12128712871287128</v>
      </c>
      <c r="L9" s="1">
        <f t="shared" si="3"/>
        <v>9.1905564924114669E-2</v>
      </c>
      <c r="M9" s="1">
        <f>AVERAGE(I9:K9)</f>
        <v>0.10371973660765976</v>
      </c>
    </row>
    <row r="12" spans="1:13" x14ac:dyDescent="0.25">
      <c r="A12" s="1" t="s">
        <v>0</v>
      </c>
      <c r="B12" s="1">
        <v>343</v>
      </c>
      <c r="C12" s="1">
        <v>332</v>
      </c>
      <c r="D12" s="1">
        <v>391</v>
      </c>
      <c r="E12" s="1">
        <v>359</v>
      </c>
      <c r="H12" s="1" t="s">
        <v>0</v>
      </c>
      <c r="I12" s="1">
        <v>253</v>
      </c>
      <c r="J12" s="1">
        <v>190</v>
      </c>
      <c r="K12" s="1">
        <v>182</v>
      </c>
      <c r="L12" s="1">
        <v>320</v>
      </c>
    </row>
    <row r="13" spans="1:13" x14ac:dyDescent="0.25">
      <c r="A13" s="1" t="s">
        <v>1</v>
      </c>
      <c r="B13">
        <v>1283</v>
      </c>
      <c r="C13">
        <v>1309</v>
      </c>
      <c r="D13">
        <v>1432</v>
      </c>
      <c r="E13">
        <v>1144</v>
      </c>
      <c r="H13" s="1" t="s">
        <v>1</v>
      </c>
      <c r="I13" s="1">
        <v>1498</v>
      </c>
      <c r="J13" s="1">
        <v>1500</v>
      </c>
      <c r="K13" s="1">
        <v>1514</v>
      </c>
      <c r="L13" s="1">
        <v>1477</v>
      </c>
    </row>
    <row r="14" spans="1:13" x14ac:dyDescent="0.25">
      <c r="A14" s="1" t="s">
        <v>2</v>
      </c>
      <c r="B14" s="1">
        <f>B12/B13</f>
        <v>0.26734216679657052</v>
      </c>
      <c r="C14" s="1">
        <f t="shared" ref="C14:E14" si="4">C12/C13</f>
        <v>0.25362872421695953</v>
      </c>
      <c r="D14" s="1">
        <f t="shared" si="4"/>
        <v>0.27304469273743015</v>
      </c>
      <c r="E14" s="1">
        <f t="shared" si="4"/>
        <v>0.3138111888111888</v>
      </c>
      <c r="F14" s="1">
        <f>AVERAGE(B14:E14)</f>
        <v>0.27695669314053722</v>
      </c>
      <c r="H14" s="1" t="s">
        <v>2</v>
      </c>
      <c r="I14" s="1">
        <f>I12/I13</f>
        <v>0.16889185580774366</v>
      </c>
      <c r="J14" s="1">
        <f t="shared" ref="J14:L14" si="5">J12/J13</f>
        <v>0.12666666666666668</v>
      </c>
      <c r="K14" s="1">
        <f t="shared" si="5"/>
        <v>0.1202113606340819</v>
      </c>
      <c r="L14" s="1">
        <f t="shared" si="5"/>
        <v>0.2166553825321598</v>
      </c>
      <c r="M14" s="1">
        <f>AVERAGE(I14:L14)</f>
        <v>0.15810631641016301</v>
      </c>
    </row>
    <row r="17" spans="1:13" x14ac:dyDescent="0.25">
      <c r="A17" s="1" t="s">
        <v>0</v>
      </c>
      <c r="B17" s="1">
        <v>431</v>
      </c>
      <c r="C17" s="1">
        <v>362</v>
      </c>
      <c r="D17" s="1">
        <v>337</v>
      </c>
      <c r="E17" s="1">
        <v>544</v>
      </c>
      <c r="H17" s="1" t="s">
        <v>0</v>
      </c>
      <c r="I17" s="1">
        <v>346</v>
      </c>
      <c r="J17" s="1">
        <v>268</v>
      </c>
      <c r="K17" s="1">
        <v>300</v>
      </c>
      <c r="L17" s="1">
        <v>357</v>
      </c>
    </row>
    <row r="18" spans="1:13" x14ac:dyDescent="0.25">
      <c r="A18" s="1" t="s">
        <v>1</v>
      </c>
      <c r="B18" s="1">
        <v>1268</v>
      </c>
      <c r="C18" s="1">
        <v>1180</v>
      </c>
      <c r="D18" s="1">
        <v>1224</v>
      </c>
      <c r="E18" s="1">
        <v>1173</v>
      </c>
      <c r="H18" s="1" t="s">
        <v>1</v>
      </c>
      <c r="I18" s="1">
        <v>1475</v>
      </c>
      <c r="J18" s="1">
        <v>1470</v>
      </c>
      <c r="K18" s="1">
        <v>1419</v>
      </c>
      <c r="L18" s="1">
        <v>1587</v>
      </c>
    </row>
    <row r="19" spans="1:13" x14ac:dyDescent="0.25">
      <c r="A19" s="1" t="s">
        <v>2</v>
      </c>
      <c r="B19" s="1">
        <f>B17/B18</f>
        <v>0.33990536277602523</v>
      </c>
      <c r="C19" s="1">
        <f t="shared" ref="C19:E19" si="6">C17/C18</f>
        <v>0.30677966101694915</v>
      </c>
      <c r="D19" s="1">
        <f t="shared" si="6"/>
        <v>0.27532679738562094</v>
      </c>
      <c r="E19" s="1">
        <f t="shared" si="6"/>
        <v>0.46376811594202899</v>
      </c>
      <c r="F19" s="1">
        <f>AVERAGE(B19:E19)</f>
        <v>0.34644498428015608</v>
      </c>
      <c r="H19" s="1" t="s">
        <v>2</v>
      </c>
      <c r="I19" s="1">
        <f>I17/I18</f>
        <v>0.23457627118644067</v>
      </c>
      <c r="J19" s="1">
        <f t="shared" ref="J19:L19" si="7">J17/J18</f>
        <v>0.18231292517006803</v>
      </c>
      <c r="K19" s="1">
        <f t="shared" si="7"/>
        <v>0.21141649048625794</v>
      </c>
      <c r="L19" s="1">
        <f t="shared" si="7"/>
        <v>0.22495274102079396</v>
      </c>
      <c r="M19" s="1">
        <f>AVERAGE(I19:L19)</f>
        <v>0.21331460696589014</v>
      </c>
    </row>
    <row r="21" spans="1:13" x14ac:dyDescent="0.25">
      <c r="G21" s="1" t="s">
        <v>5</v>
      </c>
    </row>
    <row r="22" spans="1:13" x14ac:dyDescent="0.25">
      <c r="A22" s="1" t="s">
        <v>0</v>
      </c>
      <c r="B22" s="1">
        <v>393</v>
      </c>
      <c r="C22" s="1">
        <v>350</v>
      </c>
      <c r="D22" s="1">
        <v>285</v>
      </c>
      <c r="E22" s="1">
        <v>395</v>
      </c>
      <c r="H22" s="1" t="s">
        <v>0</v>
      </c>
      <c r="I22" s="1">
        <v>152</v>
      </c>
      <c r="J22" s="1">
        <v>136</v>
      </c>
    </row>
    <row r="23" spans="1:13" x14ac:dyDescent="0.25">
      <c r="A23" s="1" t="s">
        <v>1</v>
      </c>
      <c r="B23" s="1">
        <v>1491</v>
      </c>
      <c r="C23" s="1">
        <v>1371</v>
      </c>
      <c r="D23" s="1">
        <v>1376</v>
      </c>
      <c r="E23" s="1">
        <v>1438</v>
      </c>
      <c r="H23" s="1" t="s">
        <v>1</v>
      </c>
      <c r="I23" s="1">
        <v>1331</v>
      </c>
      <c r="J23" s="1">
        <v>1380</v>
      </c>
    </row>
    <row r="24" spans="1:13" x14ac:dyDescent="0.25">
      <c r="A24" s="1" t="s">
        <v>2</v>
      </c>
      <c r="B24" s="1">
        <f>B22/B23</f>
        <v>0.26358148893360162</v>
      </c>
      <c r="C24" s="1">
        <f t="shared" ref="C24:E24" si="8">C22/C23</f>
        <v>0.25528811086797959</v>
      </c>
      <c r="D24" s="1">
        <f t="shared" si="8"/>
        <v>0.20712209302325582</v>
      </c>
      <c r="E24" s="1">
        <f t="shared" si="8"/>
        <v>0.27468706536856746</v>
      </c>
      <c r="G24" s="1">
        <f>AVERAGE(B24:F24)</f>
        <v>0.25016968954835112</v>
      </c>
      <c r="H24" s="1" t="s">
        <v>2</v>
      </c>
      <c r="I24" s="1">
        <f>I22/I23</f>
        <v>0.11419984973703982</v>
      </c>
      <c r="J24" s="1">
        <f>J22/J23</f>
        <v>9.8550724637681164E-2</v>
      </c>
      <c r="M24" s="1">
        <f>AVERAGE(I24:J24)</f>
        <v>0.1063752871873605</v>
      </c>
    </row>
    <row r="27" spans="1:13" x14ac:dyDescent="0.25">
      <c r="A27" s="1" t="s">
        <v>0</v>
      </c>
      <c r="B27" s="1">
        <v>1145</v>
      </c>
      <c r="C27" s="1">
        <v>884</v>
      </c>
      <c r="D27" s="1">
        <v>692</v>
      </c>
      <c r="E27" s="1">
        <v>635</v>
      </c>
      <c r="H27" s="1" t="s">
        <v>0</v>
      </c>
      <c r="I27" s="1">
        <v>615</v>
      </c>
      <c r="J27" s="1">
        <v>477</v>
      </c>
      <c r="K27" s="1">
        <v>534</v>
      </c>
      <c r="L27" s="1">
        <v>482</v>
      </c>
    </row>
    <row r="28" spans="1:13" x14ac:dyDescent="0.25">
      <c r="A28" s="1" t="s">
        <v>1</v>
      </c>
      <c r="B28" s="1">
        <v>1251</v>
      </c>
      <c r="C28" s="1">
        <v>1383</v>
      </c>
      <c r="D28" s="1">
        <v>1197</v>
      </c>
      <c r="E28" s="1">
        <v>1191</v>
      </c>
      <c r="H28" s="1" t="s">
        <v>1</v>
      </c>
      <c r="I28" s="1">
        <v>1289</v>
      </c>
      <c r="J28" s="1">
        <v>1228</v>
      </c>
      <c r="K28" s="1">
        <v>1308</v>
      </c>
      <c r="L28" s="1">
        <v>1344</v>
      </c>
    </row>
    <row r="29" spans="1:13" x14ac:dyDescent="0.25">
      <c r="A29" s="1" t="s">
        <v>2</v>
      </c>
      <c r="B29" s="1">
        <f>B27/B28</f>
        <v>0.9152677857713829</v>
      </c>
      <c r="C29" s="1">
        <f t="shared" ref="C29:E29" si="9">C27/C28</f>
        <v>0.63919016630513381</v>
      </c>
      <c r="D29" s="1">
        <f t="shared" si="9"/>
        <v>0.57811194653299913</v>
      </c>
      <c r="E29" s="1">
        <f t="shared" si="9"/>
        <v>0.53316540722082284</v>
      </c>
      <c r="G29" s="1">
        <f>AVERAGE(B29:E29)</f>
        <v>0.66643382645758464</v>
      </c>
      <c r="H29" s="1" t="s">
        <v>2</v>
      </c>
      <c r="I29" s="1">
        <f>I27/I28</f>
        <v>0.47711404189294027</v>
      </c>
      <c r="J29" s="1">
        <f t="shared" ref="J29:L29" si="10">J27/J28</f>
        <v>0.38843648208469056</v>
      </c>
      <c r="K29" s="1">
        <f t="shared" si="10"/>
        <v>0.40825688073394495</v>
      </c>
      <c r="L29" s="1">
        <f t="shared" si="10"/>
        <v>0.35863095238095238</v>
      </c>
      <c r="M29" s="1">
        <f t="shared" ref="M29" si="11">AVERAGE(I29:J29)</f>
        <v>0.43277526198881544</v>
      </c>
    </row>
    <row r="32" spans="1:13" x14ac:dyDescent="0.25">
      <c r="B32" s="1" t="s">
        <v>8</v>
      </c>
      <c r="C32" s="1">
        <f>M4</f>
        <v>5.9135114484449365E-2</v>
      </c>
      <c r="D32" s="1">
        <f>M9</f>
        <v>0.10371973660765976</v>
      </c>
      <c r="E32" s="1">
        <f>M14</f>
        <v>0.15810631641016301</v>
      </c>
      <c r="F32" s="1">
        <f>M19</f>
        <v>0.21331460696589014</v>
      </c>
      <c r="G32" s="1">
        <f>M24</f>
        <v>0.1063752871873605</v>
      </c>
      <c r="H32" s="1">
        <f>M29</f>
        <v>0.43277526198881544</v>
      </c>
    </row>
    <row r="33" spans="1:8" x14ac:dyDescent="0.25">
      <c r="B33" s="1" t="s">
        <v>26</v>
      </c>
      <c r="C33" s="1">
        <f>F4</f>
        <v>0.14564948401165367</v>
      </c>
      <c r="D33" s="1">
        <f>F9</f>
        <v>0.25818817271063993</v>
      </c>
      <c r="E33" s="1">
        <f>F14</f>
        <v>0.27695669314053722</v>
      </c>
      <c r="F33" s="1">
        <f>F19</f>
        <v>0.34644498428015608</v>
      </c>
      <c r="G33" s="1">
        <f>G24</f>
        <v>0.25016968954835112</v>
      </c>
      <c r="H33" s="1">
        <f>G29</f>
        <v>0.66643382645758464</v>
      </c>
    </row>
    <row r="34" spans="1:8" x14ac:dyDescent="0.25">
      <c r="A34" s="1" t="s">
        <v>5</v>
      </c>
    </row>
    <row r="35" spans="1:8" x14ac:dyDescent="0.25">
      <c r="B35" s="1" t="s">
        <v>8</v>
      </c>
      <c r="C35" s="1">
        <f>AVERAGE(C32:H32)</f>
        <v>0.17890438727405636</v>
      </c>
      <c r="D35" s="1" t="s">
        <v>3</v>
      </c>
      <c r="E35" s="1">
        <f>C35*100</f>
        <v>17.890438727405638</v>
      </c>
    </row>
    <row r="36" spans="1:8" x14ac:dyDescent="0.25">
      <c r="B36" s="1" t="s">
        <v>26</v>
      </c>
      <c r="C36" s="1">
        <f>AVERAGE(C33:H33)</f>
        <v>0.32397380835815376</v>
      </c>
      <c r="D36" s="1" t="s">
        <v>4</v>
      </c>
      <c r="E36" s="1">
        <f t="shared" ref="E36:E39" si="12">C36*100</f>
        <v>32.397380835815376</v>
      </c>
    </row>
    <row r="37" spans="1:8" x14ac:dyDescent="0.25">
      <c r="A37" s="1" t="s">
        <v>6</v>
      </c>
    </row>
    <row r="38" spans="1:8" x14ac:dyDescent="0.25">
      <c r="B38" s="1" t="s">
        <v>8</v>
      </c>
      <c r="C38" s="1">
        <f>_xlfn.STDEV.P(C32:H32)/SQRT(6)</f>
        <v>5.036669003945575E-2</v>
      </c>
      <c r="D38" s="1" t="s">
        <v>3</v>
      </c>
      <c r="E38" s="1">
        <f t="shared" si="12"/>
        <v>5.0366690039455753</v>
      </c>
    </row>
    <row r="39" spans="1:8" x14ac:dyDescent="0.25">
      <c r="B39" s="1" t="s">
        <v>26</v>
      </c>
      <c r="C39" s="1">
        <f>_xlfn.STDEV.P(C33:H33)/SQRT(6)</f>
        <v>6.6992700541808892E-2</v>
      </c>
      <c r="D39" s="1" t="s">
        <v>4</v>
      </c>
      <c r="E39" s="1">
        <f t="shared" si="12"/>
        <v>6.6992700541808894</v>
      </c>
    </row>
    <row r="41" spans="1:8" x14ac:dyDescent="0.25">
      <c r="A41" s="1" t="s">
        <v>7</v>
      </c>
      <c r="C41" s="1">
        <f>_xlfn.T.TEST(C32:G32,C33:H33,2,3)</f>
        <v>4.4302527862663539E-2</v>
      </c>
    </row>
  </sheetData>
  <pageMargins left="0.7" right="0.7" top="0.75" bottom="0.75" header="0.3" footer="0.3"/>
  <pageSetup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P14"/>
  <sheetViews>
    <sheetView topLeftCell="D1" workbookViewId="0">
      <selection activeCell="U23" sqref="U23"/>
    </sheetView>
  </sheetViews>
  <sheetFormatPr defaultRowHeight="15" x14ac:dyDescent="0.25"/>
  <sheetData>
    <row r="4" spans="5:16" x14ac:dyDescent="0.25">
      <c r="F4" s="14" t="s">
        <v>8</v>
      </c>
      <c r="G4" s="14"/>
      <c r="H4" s="14"/>
      <c r="I4" s="14"/>
      <c r="J4" s="14"/>
      <c r="L4" s="15" t="s">
        <v>9</v>
      </c>
      <c r="M4" s="15"/>
      <c r="N4" s="15"/>
      <c r="O4" s="15"/>
      <c r="P4" s="15"/>
    </row>
    <row r="5" spans="5:16" x14ac:dyDescent="0.25">
      <c r="E5" t="s">
        <v>10</v>
      </c>
      <c r="F5">
        <v>837.23400000000004</v>
      </c>
      <c r="G5">
        <v>490.74900000000002</v>
      </c>
      <c r="H5">
        <v>932.96199999999999</v>
      </c>
      <c r="I5">
        <v>877.06200000000001</v>
      </c>
      <c r="J5">
        <v>610.40599999999995</v>
      </c>
      <c r="L5">
        <v>938.77</v>
      </c>
      <c r="M5">
        <v>989.82</v>
      </c>
      <c r="N5">
        <v>3274.3969999999999</v>
      </c>
      <c r="O5">
        <v>1353.134</v>
      </c>
      <c r="P5">
        <v>1290.3050000000001</v>
      </c>
    </row>
    <row r="6" spans="5:16" x14ac:dyDescent="0.25">
      <c r="E6" t="s">
        <v>11</v>
      </c>
      <c r="F6">
        <v>5509.518</v>
      </c>
      <c r="G6">
        <v>5557.69</v>
      </c>
      <c r="H6">
        <v>6061.8609999999999</v>
      </c>
      <c r="I6">
        <v>5577.2759999999998</v>
      </c>
      <c r="J6">
        <v>6118.9830000000002</v>
      </c>
      <c r="L6">
        <v>5739.2759999999998</v>
      </c>
      <c r="M6">
        <v>6249.9830000000002</v>
      </c>
      <c r="N6">
        <v>6209.2759999999998</v>
      </c>
      <c r="O6">
        <v>6470.2250000000004</v>
      </c>
      <c r="P6">
        <v>5645.79</v>
      </c>
    </row>
    <row r="7" spans="5:16" x14ac:dyDescent="0.25">
      <c r="E7" t="s">
        <v>12</v>
      </c>
      <c r="F7">
        <f>F5/F6</f>
        <v>0.15196138754787625</v>
      </c>
      <c r="G7">
        <f t="shared" ref="G7:O7" si="0">G5/G6</f>
        <v>8.8300894796219304E-2</v>
      </c>
      <c r="H7">
        <f t="shared" si="0"/>
        <v>0.15390686127576994</v>
      </c>
      <c r="I7">
        <f t="shared" si="0"/>
        <v>0.15725633804029066</v>
      </c>
      <c r="J7">
        <f t="shared" si="0"/>
        <v>9.9756119603535406E-2</v>
      </c>
      <c r="L7">
        <f t="shared" si="0"/>
        <v>0.16356941189097718</v>
      </c>
      <c r="M7">
        <f t="shared" si="0"/>
        <v>0.15837163077083571</v>
      </c>
      <c r="N7">
        <f t="shared" si="0"/>
        <v>0.52733958033110462</v>
      </c>
      <c r="O7">
        <f t="shared" si="0"/>
        <v>0.20913244902611577</v>
      </c>
      <c r="P7">
        <f>P5/P6</f>
        <v>0.22854286114077924</v>
      </c>
    </row>
    <row r="9" spans="5:16" x14ac:dyDescent="0.25">
      <c r="E9" t="s">
        <v>13</v>
      </c>
      <c r="F9">
        <f>AVERAGE(F7:J7)</f>
        <v>0.13023632025273829</v>
      </c>
      <c r="G9">
        <f>AVERAGE(L7:P7)</f>
        <v>0.25739118663196248</v>
      </c>
    </row>
    <row r="11" spans="5:16" x14ac:dyDescent="0.25">
      <c r="E11" t="s">
        <v>14</v>
      </c>
      <c r="F11">
        <f>F7/$F$9</f>
        <v>1.1668126621896104</v>
      </c>
      <c r="G11">
        <f>G7/$F$9</f>
        <v>0.67800514192094374</v>
      </c>
      <c r="H11">
        <f t="shared" ref="H11:J11" si="1">H7/$F$9</f>
        <v>1.1817506896470684</v>
      </c>
      <c r="I11">
        <f>I7/$F$9</f>
        <v>1.2074691432859663</v>
      </c>
      <c r="J11">
        <f t="shared" si="1"/>
        <v>0.76596236295641174</v>
      </c>
      <c r="L11">
        <f>L7/$F$9</f>
        <v>1.2559431314824641</v>
      </c>
      <c r="M11">
        <f>M7/$F$9</f>
        <v>1.2160327507986841</v>
      </c>
      <c r="N11">
        <f t="shared" ref="N11:O11" si="2">N7/$F$9</f>
        <v>4.0490976657490219</v>
      </c>
      <c r="O11">
        <f t="shared" si="2"/>
        <v>1.6057920603121358</v>
      </c>
      <c r="P11">
        <f>P7/$F$9</f>
        <v>1.7548319907785017</v>
      </c>
    </row>
    <row r="12" spans="5:16" x14ac:dyDescent="0.25">
      <c r="F12" t="s">
        <v>8</v>
      </c>
      <c r="G12" t="s">
        <v>26</v>
      </c>
    </row>
    <row r="13" spans="5:16" x14ac:dyDescent="0.25">
      <c r="E13" t="s">
        <v>5</v>
      </c>
      <c r="F13">
        <f>AVERAGE(F11:J11)</f>
        <v>1</v>
      </c>
      <c r="G13">
        <f>AVERAGE(L11:P11)</f>
        <v>1.9763395198241618</v>
      </c>
    </row>
    <row r="14" spans="5:16" x14ac:dyDescent="0.25">
      <c r="E14" t="s">
        <v>6</v>
      </c>
      <c r="F14">
        <f>_xlfn.STDEV.P(F11:J11)/SQRT(5)</f>
        <v>0.10244169601330928</v>
      </c>
      <c r="G14">
        <f>_xlfn.STDEV.P(L11:P11)/SQRT(5)</f>
        <v>0.47242924024807403</v>
      </c>
    </row>
  </sheetData>
  <mergeCells count="2">
    <mergeCell ref="F4:J4"/>
    <mergeCell ref="L4:P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topLeftCell="A10" workbookViewId="0">
      <selection activeCell="H41" sqref="H41"/>
    </sheetView>
  </sheetViews>
  <sheetFormatPr defaultRowHeight="15" x14ac:dyDescent="0.25"/>
  <sheetData>
    <row r="1" spans="2:18" x14ac:dyDescent="0.25">
      <c r="B1" t="s">
        <v>15</v>
      </c>
      <c r="G1" t="s">
        <v>5</v>
      </c>
      <c r="H1" t="s">
        <v>16</v>
      </c>
      <c r="J1" s="2" t="s">
        <v>17</v>
      </c>
    </row>
    <row r="2" spans="2:18" x14ac:dyDescent="0.25">
      <c r="B2" t="s">
        <v>18</v>
      </c>
      <c r="C2">
        <v>2</v>
      </c>
      <c r="D2">
        <v>3</v>
      </c>
      <c r="E2">
        <v>4</v>
      </c>
      <c r="F2">
        <v>6</v>
      </c>
      <c r="J2" s="2" t="s">
        <v>18</v>
      </c>
      <c r="K2">
        <v>1</v>
      </c>
      <c r="L2">
        <v>1</v>
      </c>
      <c r="M2">
        <v>3</v>
      </c>
      <c r="R2" t="s">
        <v>5</v>
      </c>
    </row>
    <row r="3" spans="2:18" x14ac:dyDescent="0.25">
      <c r="B3" t="s">
        <v>1</v>
      </c>
      <c r="C3">
        <v>1447</v>
      </c>
      <c r="D3">
        <v>1496</v>
      </c>
      <c r="E3">
        <v>1389</v>
      </c>
      <c r="F3">
        <v>1258</v>
      </c>
      <c r="J3" s="2" t="s">
        <v>1</v>
      </c>
      <c r="K3">
        <v>1525</v>
      </c>
      <c r="L3">
        <v>1573</v>
      </c>
      <c r="M3">
        <v>1568</v>
      </c>
    </row>
    <row r="4" spans="2:18" x14ac:dyDescent="0.25">
      <c r="B4" t="s">
        <v>19</v>
      </c>
      <c r="C4">
        <f>C2/C3</f>
        <v>1.38217000691085E-3</v>
      </c>
      <c r="D4">
        <f t="shared" ref="D4:F4" si="0">D2/D3</f>
        <v>2.0053475935828879E-3</v>
      </c>
      <c r="E4">
        <f t="shared" si="0"/>
        <v>2.8797696184305254E-3</v>
      </c>
      <c r="F4">
        <f t="shared" si="0"/>
        <v>4.7694753577106515E-3</v>
      </c>
      <c r="G4">
        <f>AVERAGE(C4:F4)</f>
        <v>2.7591906441587289E-3</v>
      </c>
      <c r="J4" s="2" t="s">
        <v>19</v>
      </c>
      <c r="K4">
        <f>K2/K3</f>
        <v>6.5573770491803279E-4</v>
      </c>
      <c r="L4">
        <f t="shared" ref="L4:M4" si="1">L2/L3</f>
        <v>6.3572790845518119E-4</v>
      </c>
      <c r="M4">
        <f t="shared" si="1"/>
        <v>1.9132653061224489E-3</v>
      </c>
      <c r="R4">
        <f>AVERAGE(K4:M4)</f>
        <v>1.0682436398318877E-3</v>
      </c>
    </row>
    <row r="5" spans="2:18" x14ac:dyDescent="0.25">
      <c r="J5" s="2"/>
    </row>
    <row r="6" spans="2:18" x14ac:dyDescent="0.25">
      <c r="B6" t="s">
        <v>18</v>
      </c>
      <c r="C6">
        <v>3</v>
      </c>
      <c r="D6">
        <v>1</v>
      </c>
      <c r="E6">
        <v>3</v>
      </c>
      <c r="J6" s="2" t="s">
        <v>18</v>
      </c>
      <c r="K6">
        <v>2</v>
      </c>
      <c r="L6">
        <v>2</v>
      </c>
      <c r="M6">
        <v>2</v>
      </c>
    </row>
    <row r="7" spans="2:18" x14ac:dyDescent="0.25">
      <c r="B7" t="s">
        <v>1</v>
      </c>
      <c r="C7">
        <v>1440</v>
      </c>
      <c r="D7">
        <v>1443</v>
      </c>
      <c r="E7">
        <v>1460</v>
      </c>
      <c r="J7" s="2" t="s">
        <v>1</v>
      </c>
      <c r="K7">
        <v>1457</v>
      </c>
      <c r="L7">
        <v>1788</v>
      </c>
      <c r="M7">
        <v>1575</v>
      </c>
    </row>
    <row r="8" spans="2:18" x14ac:dyDescent="0.25">
      <c r="B8" t="s">
        <v>19</v>
      </c>
      <c r="C8">
        <f>C6/C7</f>
        <v>2.0833333333333333E-3</v>
      </c>
      <c r="D8">
        <f t="shared" ref="D8:E8" si="2">D6/D7</f>
        <v>6.93000693000693E-4</v>
      </c>
      <c r="E8">
        <f t="shared" si="2"/>
        <v>2.054794520547945E-3</v>
      </c>
      <c r="G8">
        <f t="shared" ref="G8:G24" si="3">AVERAGE(C8:F8)</f>
        <v>1.6103761822939902E-3</v>
      </c>
      <c r="J8" s="2" t="s">
        <v>19</v>
      </c>
      <c r="K8">
        <f>K6/K7</f>
        <v>1.3726835964310226E-3</v>
      </c>
      <c r="L8">
        <f t="shared" ref="L8:M8" si="4">L6/L7</f>
        <v>1.1185682326621924E-3</v>
      </c>
      <c r="M8">
        <f t="shared" si="4"/>
        <v>1.2698412698412698E-3</v>
      </c>
      <c r="R8">
        <f t="shared" ref="R8:R24" si="5">AVERAGE(K8:M8)</f>
        <v>1.2536976996448282E-3</v>
      </c>
    </row>
    <row r="9" spans="2:18" x14ac:dyDescent="0.25">
      <c r="J9" s="2"/>
    </row>
    <row r="10" spans="2:18" x14ac:dyDescent="0.25">
      <c r="B10" t="s">
        <v>18</v>
      </c>
      <c r="C10">
        <v>5</v>
      </c>
      <c r="D10">
        <v>5</v>
      </c>
      <c r="E10">
        <v>1</v>
      </c>
      <c r="J10" s="2" t="s">
        <v>18</v>
      </c>
      <c r="K10">
        <v>5</v>
      </c>
      <c r="L10">
        <v>4</v>
      </c>
      <c r="M10">
        <v>2</v>
      </c>
    </row>
    <row r="11" spans="2:18" x14ac:dyDescent="0.25">
      <c r="B11" t="s">
        <v>1</v>
      </c>
      <c r="C11">
        <v>1488</v>
      </c>
      <c r="D11">
        <v>1455</v>
      </c>
      <c r="E11">
        <v>1459</v>
      </c>
      <c r="J11" s="2" t="s">
        <v>1</v>
      </c>
      <c r="K11">
        <v>1722</v>
      </c>
      <c r="L11">
        <v>1788</v>
      </c>
      <c r="M11">
        <v>1584</v>
      </c>
    </row>
    <row r="12" spans="2:18" x14ac:dyDescent="0.25">
      <c r="B12" t="s">
        <v>19</v>
      </c>
      <c r="C12">
        <f>C10/C11</f>
        <v>3.3602150537634409E-3</v>
      </c>
      <c r="D12">
        <f t="shared" ref="D12:E12" si="6">D10/D11</f>
        <v>3.4364261168384879E-3</v>
      </c>
      <c r="E12">
        <f t="shared" si="6"/>
        <v>6.8540095956134343E-4</v>
      </c>
      <c r="G12">
        <f t="shared" si="3"/>
        <v>2.4940140433877575E-3</v>
      </c>
      <c r="J12" s="2" t="s">
        <v>19</v>
      </c>
      <c r="K12">
        <f>K10/K11</f>
        <v>2.9036004645760743E-3</v>
      </c>
      <c r="L12">
        <f t="shared" ref="L12:M12" si="7">L10/L11</f>
        <v>2.2371364653243847E-3</v>
      </c>
      <c r="M12">
        <f t="shared" si="7"/>
        <v>1.2626262626262627E-3</v>
      </c>
      <c r="R12">
        <f t="shared" si="5"/>
        <v>2.1344543975089073E-3</v>
      </c>
    </row>
    <row r="13" spans="2:18" x14ac:dyDescent="0.25">
      <c r="J13" s="2"/>
    </row>
    <row r="14" spans="2:18" x14ac:dyDescent="0.25">
      <c r="B14" t="s">
        <v>18</v>
      </c>
      <c r="C14">
        <v>1</v>
      </c>
      <c r="D14">
        <v>2</v>
      </c>
      <c r="E14">
        <v>3</v>
      </c>
      <c r="J14" s="2" t="s">
        <v>18</v>
      </c>
      <c r="K14">
        <v>1</v>
      </c>
      <c r="L14">
        <v>1</v>
      </c>
      <c r="M14">
        <v>5</v>
      </c>
      <c r="N14">
        <v>3</v>
      </c>
      <c r="O14">
        <v>3</v>
      </c>
      <c r="P14">
        <v>6</v>
      </c>
      <c r="Q14">
        <v>5</v>
      </c>
    </row>
    <row r="15" spans="2:18" x14ac:dyDescent="0.25">
      <c r="B15" t="s">
        <v>1</v>
      </c>
      <c r="C15">
        <v>1464</v>
      </c>
      <c r="D15">
        <v>1464</v>
      </c>
      <c r="E15">
        <v>1484</v>
      </c>
      <c r="J15" s="2" t="s">
        <v>1</v>
      </c>
      <c r="K15">
        <v>1319</v>
      </c>
      <c r="L15">
        <v>1376</v>
      </c>
      <c r="M15">
        <v>1140</v>
      </c>
      <c r="N15">
        <v>1255</v>
      </c>
      <c r="O15">
        <v>1306</v>
      </c>
      <c r="P15">
        <v>1158</v>
      </c>
      <c r="Q15">
        <v>1264</v>
      </c>
    </row>
    <row r="16" spans="2:18" x14ac:dyDescent="0.25">
      <c r="B16" t="s">
        <v>19</v>
      </c>
      <c r="C16">
        <f>C14/C15</f>
        <v>6.8306010928961749E-4</v>
      </c>
      <c r="D16">
        <f t="shared" ref="D16:E16" si="8">D14/D15</f>
        <v>1.366120218579235E-3</v>
      </c>
      <c r="E16">
        <f t="shared" si="8"/>
        <v>2.0215633423180594E-3</v>
      </c>
      <c r="G16">
        <f t="shared" si="3"/>
        <v>1.3569145567289707E-3</v>
      </c>
      <c r="J16" s="2" t="s">
        <v>19</v>
      </c>
      <c r="K16">
        <f>K14/K15</f>
        <v>7.5815011372251705E-4</v>
      </c>
      <c r="L16">
        <f t="shared" ref="L16:Q16" si="9">L14/L15</f>
        <v>7.2674418604651162E-4</v>
      </c>
      <c r="M16">
        <f t="shared" si="9"/>
        <v>4.3859649122807015E-3</v>
      </c>
      <c r="N16">
        <f t="shared" si="9"/>
        <v>2.3904382470119521E-3</v>
      </c>
      <c r="O16">
        <f t="shared" si="9"/>
        <v>2.2970903522205209E-3</v>
      </c>
      <c r="P16">
        <f t="shared" si="9"/>
        <v>5.1813471502590676E-3</v>
      </c>
      <c r="Q16">
        <f t="shared" si="9"/>
        <v>3.9556962025316458E-3</v>
      </c>
      <c r="R16">
        <f t="shared" si="5"/>
        <v>1.9569530706832435E-3</v>
      </c>
    </row>
    <row r="17" spans="2:18" x14ac:dyDescent="0.25">
      <c r="J17" s="2"/>
    </row>
    <row r="18" spans="2:18" x14ac:dyDescent="0.25">
      <c r="B18" t="s">
        <v>18</v>
      </c>
      <c r="C18">
        <v>7</v>
      </c>
      <c r="D18">
        <v>11</v>
      </c>
      <c r="E18">
        <v>7</v>
      </c>
      <c r="J18" s="2" t="s">
        <v>18</v>
      </c>
      <c r="K18">
        <v>2</v>
      </c>
      <c r="L18">
        <v>6</v>
      </c>
      <c r="M18">
        <v>6</v>
      </c>
    </row>
    <row r="19" spans="2:18" x14ac:dyDescent="0.25">
      <c r="B19" t="s">
        <v>1</v>
      </c>
      <c r="C19">
        <v>1473</v>
      </c>
      <c r="D19">
        <v>1620</v>
      </c>
      <c r="E19">
        <v>1512</v>
      </c>
      <c r="J19" s="2" t="s">
        <v>1</v>
      </c>
      <c r="K19">
        <v>1517</v>
      </c>
      <c r="L19">
        <v>1806</v>
      </c>
      <c r="M19">
        <v>1765</v>
      </c>
    </row>
    <row r="20" spans="2:18" x14ac:dyDescent="0.25">
      <c r="B20" t="s">
        <v>19</v>
      </c>
      <c r="C20">
        <f>C18/C19</f>
        <v>4.7522063815342835E-3</v>
      </c>
      <c r="D20">
        <f t="shared" ref="D20:E20" si="10">D18/D19</f>
        <v>6.7901234567901234E-3</v>
      </c>
      <c r="E20">
        <f t="shared" si="10"/>
        <v>4.6296296296296294E-3</v>
      </c>
      <c r="G20">
        <f t="shared" si="3"/>
        <v>5.3906531559846788E-3</v>
      </c>
      <c r="J20" s="2" t="s">
        <v>19</v>
      </c>
      <c r="K20">
        <f>K18/K19</f>
        <v>1.3183915622940012E-3</v>
      </c>
      <c r="L20">
        <f t="shared" ref="L20:M20" si="11">L18/L19</f>
        <v>3.3222591362126247E-3</v>
      </c>
      <c r="M20">
        <f t="shared" si="11"/>
        <v>3.3994334277620396E-3</v>
      </c>
      <c r="R20">
        <f t="shared" si="5"/>
        <v>2.680028042089555E-3</v>
      </c>
    </row>
    <row r="21" spans="2:18" x14ac:dyDescent="0.25">
      <c r="J21" s="2"/>
    </row>
    <row r="22" spans="2:18" x14ac:dyDescent="0.25">
      <c r="B22" t="s">
        <v>18</v>
      </c>
      <c r="C22">
        <v>3</v>
      </c>
      <c r="D22">
        <v>3</v>
      </c>
      <c r="E22">
        <v>7</v>
      </c>
      <c r="J22" s="2" t="s">
        <v>18</v>
      </c>
      <c r="K22">
        <v>5</v>
      </c>
      <c r="L22">
        <v>4</v>
      </c>
      <c r="M22">
        <v>4</v>
      </c>
    </row>
    <row r="23" spans="2:18" x14ac:dyDescent="0.25">
      <c r="B23" t="s">
        <v>1</v>
      </c>
      <c r="C23">
        <v>1639</v>
      </c>
      <c r="D23">
        <v>1530</v>
      </c>
      <c r="E23">
        <v>1436</v>
      </c>
      <c r="J23" s="2" t="s">
        <v>1</v>
      </c>
      <c r="K23">
        <v>1468</v>
      </c>
      <c r="L23">
        <v>1515</v>
      </c>
      <c r="M23">
        <v>1531</v>
      </c>
    </row>
    <row r="24" spans="2:18" x14ac:dyDescent="0.25">
      <c r="B24" t="s">
        <v>19</v>
      </c>
      <c r="C24">
        <f>C22/C23</f>
        <v>1.8303843807199512E-3</v>
      </c>
      <c r="D24">
        <f t="shared" ref="D24:E24" si="12">D22/D23</f>
        <v>1.9607843137254902E-3</v>
      </c>
      <c r="E24">
        <f t="shared" si="12"/>
        <v>4.8746518105849583E-3</v>
      </c>
      <c r="G24">
        <f t="shared" si="3"/>
        <v>2.8886068350101337E-3</v>
      </c>
      <c r="J24" s="2" t="s">
        <v>19</v>
      </c>
      <c r="K24">
        <f>K22/K23</f>
        <v>3.4059945504087193E-3</v>
      </c>
      <c r="L24">
        <f t="shared" ref="L24:M24" si="13">L22/L23</f>
        <v>2.6402640264026403E-3</v>
      </c>
      <c r="M24">
        <f t="shared" si="13"/>
        <v>2.6126714565643371E-3</v>
      </c>
      <c r="R24">
        <f t="shared" si="5"/>
        <v>2.8863100111252322E-3</v>
      </c>
    </row>
    <row r="25" spans="2:18" x14ac:dyDescent="0.25">
      <c r="J25" s="2"/>
    </row>
    <row r="26" spans="2:18" x14ac:dyDescent="0.25">
      <c r="I26" s="10"/>
      <c r="J26" s="10"/>
      <c r="K26" s="10"/>
    </row>
    <row r="27" spans="2:18" x14ac:dyDescent="0.25">
      <c r="I27" s="10"/>
      <c r="J27" s="10"/>
      <c r="K27" s="10"/>
    </row>
    <row r="28" spans="2:18" x14ac:dyDescent="0.25">
      <c r="I28" s="10"/>
      <c r="J28" s="10"/>
      <c r="K28" s="10"/>
    </row>
    <row r="29" spans="2:18" x14ac:dyDescent="0.25">
      <c r="I29" s="10"/>
      <c r="J29" s="10"/>
      <c r="K29" s="10"/>
    </row>
    <row r="30" spans="2:18" x14ac:dyDescent="0.25">
      <c r="I30" s="10"/>
      <c r="J30" s="10"/>
      <c r="K30" s="10"/>
    </row>
    <row r="31" spans="2:18" x14ac:dyDescent="0.25">
      <c r="B31" s="1" t="s">
        <v>8</v>
      </c>
      <c r="C31">
        <f>G4</f>
        <v>2.7591906441587289E-3</v>
      </c>
      <c r="D31">
        <f>G8</f>
        <v>1.6103761822939902E-3</v>
      </c>
      <c r="E31">
        <f>G12</f>
        <v>2.4940140433877575E-3</v>
      </c>
      <c r="F31">
        <f>G16</f>
        <v>1.3569145567289707E-3</v>
      </c>
      <c r="G31">
        <f>G20</f>
        <v>5.3906531559846788E-3</v>
      </c>
      <c r="H31">
        <f>G24</f>
        <v>2.8886068350101337E-3</v>
      </c>
      <c r="I31" s="10"/>
      <c r="J31" s="10"/>
      <c r="K31" s="10"/>
    </row>
    <row r="32" spans="2:18" x14ac:dyDescent="0.25">
      <c r="B32" s="1" t="s">
        <v>26</v>
      </c>
      <c r="C32">
        <f>R4</f>
        <v>1.0682436398318877E-3</v>
      </c>
      <c r="D32">
        <f>R8</f>
        <v>1.2536976996448282E-3</v>
      </c>
      <c r="E32">
        <f>R12</f>
        <v>2.1344543975089073E-3</v>
      </c>
      <c r="F32">
        <f>R16</f>
        <v>1.9569530706832435E-3</v>
      </c>
      <c r="G32">
        <f>R20</f>
        <v>2.680028042089555E-3</v>
      </c>
      <c r="H32">
        <f>R24</f>
        <v>2.8863100111252322E-3</v>
      </c>
      <c r="I32" s="10"/>
      <c r="J32" s="10"/>
      <c r="K32" s="10"/>
    </row>
    <row r="33" spans="1:11" x14ac:dyDescent="0.25">
      <c r="A33" t="s">
        <v>5</v>
      </c>
      <c r="I33" s="10"/>
      <c r="J33" s="10"/>
      <c r="K33" s="10"/>
    </row>
    <row r="34" spans="1:11" x14ac:dyDescent="0.25">
      <c r="B34" s="1" t="s">
        <v>8</v>
      </c>
      <c r="C34">
        <f>AVERAGE(C31:H31)</f>
        <v>2.74995923626071E-3</v>
      </c>
      <c r="D34" t="s">
        <v>3</v>
      </c>
      <c r="E34">
        <f>C34*100</f>
        <v>0.274995923626071</v>
      </c>
    </row>
    <row r="35" spans="1:11" x14ac:dyDescent="0.25">
      <c r="B35" s="1" t="s">
        <v>26</v>
      </c>
      <c r="C35">
        <f>AVERAGE(C32:H32)</f>
        <v>1.9966144768139424E-3</v>
      </c>
      <c r="D35" t="s">
        <v>4</v>
      </c>
      <c r="E35">
        <f t="shared" ref="E35:E38" si="14">C35*100</f>
        <v>0.19966144768139424</v>
      </c>
    </row>
    <row r="36" spans="1:11" x14ac:dyDescent="0.25">
      <c r="A36" t="s">
        <v>6</v>
      </c>
      <c r="E36">
        <f t="shared" si="14"/>
        <v>0</v>
      </c>
    </row>
    <row r="37" spans="1:11" x14ac:dyDescent="0.25">
      <c r="B37" s="1" t="s">
        <v>8</v>
      </c>
      <c r="C37">
        <f>AVERAGE(C31:H31)/SQRT(6)</f>
        <v>1.1226661570487453E-3</v>
      </c>
      <c r="D37" t="s">
        <v>3</v>
      </c>
      <c r="E37">
        <f t="shared" si="14"/>
        <v>0.11226661570487453</v>
      </c>
    </row>
    <row r="38" spans="1:11" x14ac:dyDescent="0.25">
      <c r="B38" s="1" t="s">
        <v>26</v>
      </c>
      <c r="C38">
        <f>AVERAGE(C32:H32)/SQRT(6)</f>
        <v>8.1511444687469234E-4</v>
      </c>
      <c r="D38" t="s">
        <v>4</v>
      </c>
      <c r="E38">
        <f t="shared" si="14"/>
        <v>8.1511444687469237E-2</v>
      </c>
    </row>
    <row r="40" spans="1:11" x14ac:dyDescent="0.25">
      <c r="B40" t="s">
        <v>20</v>
      </c>
      <c r="C40">
        <f>_xlfn.T.TEST(C31:H31,C32:H32,2,3)</f>
        <v>0.28772925684095779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topLeftCell="A4" workbookViewId="0">
      <selection activeCell="E18" sqref="E18"/>
    </sheetView>
  </sheetViews>
  <sheetFormatPr defaultRowHeight="15" x14ac:dyDescent="0.25"/>
  <cols>
    <col min="3" max="3" width="13.5703125" customWidth="1"/>
    <col min="6" max="6" width="13.42578125" customWidth="1"/>
    <col min="7" max="7" width="14.140625" customWidth="1"/>
    <col min="8" max="8" width="12.7109375" customWidth="1"/>
    <col min="9" max="9" width="14.28515625" customWidth="1"/>
    <col min="10" max="10" width="14.5703125" customWidth="1"/>
    <col min="11" max="11" width="14.5703125" style="3" customWidth="1"/>
    <col min="12" max="12" width="17.85546875" customWidth="1"/>
    <col min="13" max="13" width="24" customWidth="1"/>
  </cols>
  <sheetData>
    <row r="1" spans="1:11" x14ac:dyDescent="0.25">
      <c r="B1" t="s">
        <v>21</v>
      </c>
      <c r="C1" t="s">
        <v>22</v>
      </c>
      <c r="D1" s="3" t="s">
        <v>22</v>
      </c>
      <c r="E1" t="s">
        <v>23</v>
      </c>
      <c r="K1"/>
    </row>
    <row r="2" spans="1:11" x14ac:dyDescent="0.25">
      <c r="B2" s="5" t="s">
        <v>24</v>
      </c>
      <c r="C2">
        <v>28.6</v>
      </c>
      <c r="D2">
        <v>26.6</v>
      </c>
      <c r="E2">
        <v>562</v>
      </c>
      <c r="F2">
        <f>E2/(C2*0.03*1000*0.7)</f>
        <v>0.93573093573093591</v>
      </c>
      <c r="G2">
        <f>E2/D2/1000</f>
        <v>2.1127819548872179E-2</v>
      </c>
      <c r="K2"/>
    </row>
    <row r="3" spans="1:11" x14ac:dyDescent="0.25">
      <c r="B3" s="5" t="s">
        <v>24</v>
      </c>
      <c r="C3">
        <v>29.7</v>
      </c>
      <c r="D3">
        <v>27.4</v>
      </c>
      <c r="E3">
        <v>618</v>
      </c>
      <c r="F3">
        <f>E3/(C3*0.03*1000*0.7)</f>
        <v>0.990860990860991</v>
      </c>
      <c r="G3">
        <f t="shared" ref="G3:G15" si="0">E3/D3/1000</f>
        <v>2.2554744525547444E-2</v>
      </c>
      <c r="K3"/>
    </row>
    <row r="4" spans="1:11" x14ac:dyDescent="0.25">
      <c r="B4" s="5" t="s">
        <v>25</v>
      </c>
      <c r="C4">
        <v>32.9</v>
      </c>
      <c r="D4">
        <v>29.7</v>
      </c>
      <c r="E4">
        <v>627</v>
      </c>
      <c r="F4">
        <f>E4/(C4*0.03*1000*0.7)</f>
        <v>0.9075119409465916</v>
      </c>
      <c r="G4">
        <f>E4/D4/1000</f>
        <v>2.1111111111111112E-2</v>
      </c>
      <c r="K4"/>
    </row>
    <row r="5" spans="1:11" x14ac:dyDescent="0.25">
      <c r="B5" s="5" t="s">
        <v>25</v>
      </c>
      <c r="C5">
        <v>28.3</v>
      </c>
      <c r="D5">
        <v>25.8</v>
      </c>
      <c r="E5">
        <v>500</v>
      </c>
      <c r="F5">
        <f>E5/(C5*0.03*1000*0.7)</f>
        <v>0.84132592966515229</v>
      </c>
      <c r="G5">
        <f>E5/D5/1000</f>
        <v>1.937984496124031E-2</v>
      </c>
      <c r="K5"/>
    </row>
    <row r="6" spans="1:11" x14ac:dyDescent="0.25">
      <c r="B6" s="5" t="s">
        <v>24</v>
      </c>
      <c r="C6">
        <v>25.3</v>
      </c>
      <c r="D6">
        <v>23</v>
      </c>
      <c r="E6">
        <v>529</v>
      </c>
      <c r="F6">
        <f>E6/(C6*0.03*1000*0.7)</f>
        <v>0.99567099567099571</v>
      </c>
      <c r="G6">
        <f>E6/D6/1000</f>
        <v>2.3E-2</v>
      </c>
      <c r="K6"/>
    </row>
    <row r="7" spans="1:11" x14ac:dyDescent="0.25">
      <c r="K7"/>
    </row>
    <row r="8" spans="1:11" x14ac:dyDescent="0.25">
      <c r="B8" s="5" t="s">
        <v>24</v>
      </c>
      <c r="C8">
        <v>30.5</v>
      </c>
      <c r="D8">
        <v>28.6</v>
      </c>
      <c r="E8">
        <v>812</v>
      </c>
      <c r="F8">
        <f>E8/(C8*0.03*1000*0.7)</f>
        <v>1.2677595628415304</v>
      </c>
      <c r="G8">
        <f t="shared" si="0"/>
        <v>2.839160839160839E-2</v>
      </c>
      <c r="K8"/>
    </row>
    <row r="9" spans="1:11" x14ac:dyDescent="0.25">
      <c r="B9" s="5" t="s">
        <v>25</v>
      </c>
      <c r="C9">
        <v>30.6</v>
      </c>
      <c r="D9">
        <v>28.1</v>
      </c>
      <c r="E9">
        <v>750</v>
      </c>
      <c r="F9">
        <f>E9/(C9*0.03*1000*0.7)</f>
        <v>1.1671335200746966</v>
      </c>
      <c r="G9">
        <f t="shared" si="0"/>
        <v>2.669039145907473E-2</v>
      </c>
      <c r="K9"/>
    </row>
    <row r="10" spans="1:11" x14ac:dyDescent="0.25">
      <c r="B10" s="5" t="s">
        <v>24</v>
      </c>
      <c r="C10">
        <v>28.6</v>
      </c>
      <c r="D10">
        <v>25.7</v>
      </c>
      <c r="E10">
        <v>616</v>
      </c>
      <c r="F10">
        <f>E10/(C10*0.03*1000*0.7)</f>
        <v>1.0256410256410258</v>
      </c>
      <c r="G10">
        <f t="shared" si="0"/>
        <v>2.3968871595330739E-2</v>
      </c>
      <c r="K10"/>
    </row>
    <row r="11" spans="1:11" x14ac:dyDescent="0.25">
      <c r="A11" s="7"/>
      <c r="B11" s="8" t="s">
        <v>25</v>
      </c>
      <c r="C11" s="7">
        <v>31.3</v>
      </c>
      <c r="D11">
        <v>-0.5</v>
      </c>
      <c r="E11" s="7"/>
      <c r="K11"/>
    </row>
    <row r="12" spans="1:11" x14ac:dyDescent="0.25">
      <c r="C12">
        <f>AVERAGE(C8:C11)</f>
        <v>30.25</v>
      </c>
      <c r="K12"/>
    </row>
    <row r="13" spans="1:11" x14ac:dyDescent="0.25">
      <c r="B13" t="s">
        <v>24</v>
      </c>
      <c r="C13">
        <v>29.3</v>
      </c>
      <c r="D13">
        <v>26.4</v>
      </c>
      <c r="E13">
        <v>635</v>
      </c>
      <c r="F13">
        <f>E13/(C13*0.03*1000*0.7)</f>
        <v>1.0320169023240697</v>
      </c>
      <c r="G13">
        <f>E13/D13/1000</f>
        <v>2.4053030303030305E-2</v>
      </c>
      <c r="K13"/>
    </row>
    <row r="14" spans="1:11" x14ac:dyDescent="0.25">
      <c r="B14" t="s">
        <v>25</v>
      </c>
      <c r="C14">
        <v>28.6</v>
      </c>
      <c r="D14">
        <v>26.1</v>
      </c>
      <c r="E14">
        <v>558</v>
      </c>
      <c r="F14">
        <f>E14/(C14*0.03*1000*0.7)</f>
        <v>0.92907092907092925</v>
      </c>
      <c r="G14">
        <f t="shared" si="0"/>
        <v>2.1379310344827585E-2</v>
      </c>
      <c r="K14"/>
    </row>
    <row r="15" spans="1:11" x14ac:dyDescent="0.25">
      <c r="B15" t="s">
        <v>25</v>
      </c>
      <c r="C15">
        <v>31.5</v>
      </c>
      <c r="D15">
        <v>28.3</v>
      </c>
      <c r="E15">
        <v>629</v>
      </c>
      <c r="F15">
        <f>E15/(C15*0.03*1000*0.7)</f>
        <v>0.95086923658352229</v>
      </c>
      <c r="G15">
        <f t="shared" si="0"/>
        <v>2.2226148409893991E-2</v>
      </c>
      <c r="K15"/>
    </row>
    <row r="16" spans="1:11" x14ac:dyDescent="0.25">
      <c r="B16" t="s">
        <v>25</v>
      </c>
      <c r="C16">
        <v>30.3</v>
      </c>
      <c r="D16">
        <v>27.7</v>
      </c>
      <c r="E16">
        <v>588</v>
      </c>
      <c r="F16">
        <f>E16/(C16*0.03*1000*0.7)</f>
        <v>0.92409240924092417</v>
      </c>
      <c r="G16">
        <f>E16/D16/1000</f>
        <v>2.1227436823104694E-2</v>
      </c>
      <c r="K16"/>
    </row>
    <row r="17" spans="1:20" x14ac:dyDescent="0.25">
      <c r="D17" s="3"/>
      <c r="K17"/>
    </row>
    <row r="18" spans="1:20" x14ac:dyDescent="0.25">
      <c r="C18" s="4"/>
      <c r="I18" s="3"/>
      <c r="K18"/>
    </row>
    <row r="19" spans="1:20" x14ac:dyDescent="0.25">
      <c r="C19" s="4"/>
    </row>
    <row r="20" spans="1:20" x14ac:dyDescent="0.25">
      <c r="C20" s="4"/>
      <c r="P20" s="9"/>
      <c r="Q20" s="5"/>
      <c r="R20" s="5"/>
      <c r="S20" s="5"/>
      <c r="T20" s="6"/>
    </row>
    <row r="21" spans="1:20" x14ac:dyDescent="0.25">
      <c r="C21" s="1" t="s">
        <v>8</v>
      </c>
      <c r="D21">
        <f>F4</f>
        <v>0.9075119409465916</v>
      </c>
      <c r="E21">
        <f>F5</f>
        <v>0.84132592966515229</v>
      </c>
      <c r="F21">
        <f>F14</f>
        <v>0.92907092907092925</v>
      </c>
      <c r="G21">
        <f>F15</f>
        <v>0.95086923658352229</v>
      </c>
      <c r="H21">
        <f>F16</f>
        <v>0.92409240924092417</v>
      </c>
      <c r="P21" s="9"/>
      <c r="Q21" s="5"/>
      <c r="R21" s="5"/>
      <c r="S21" s="5"/>
      <c r="T21" s="6"/>
    </row>
    <row r="22" spans="1:20" x14ac:dyDescent="0.25">
      <c r="C22" s="1" t="s">
        <v>26</v>
      </c>
      <c r="D22">
        <f>F2</f>
        <v>0.93573093573093591</v>
      </c>
      <c r="E22">
        <f>F3</f>
        <v>0.990860990860991</v>
      </c>
      <c r="F22">
        <f>F6</f>
        <v>0.99567099567099571</v>
      </c>
      <c r="G22">
        <f>F8</f>
        <v>1.2677595628415304</v>
      </c>
      <c r="H22">
        <f>F10</f>
        <v>1.0256410256410258</v>
      </c>
      <c r="I22">
        <f>F13</f>
        <v>1.0320169023240697</v>
      </c>
      <c r="P22" s="9"/>
      <c r="Q22" s="5"/>
      <c r="R22" s="5"/>
      <c r="S22" s="5"/>
      <c r="T22" s="6"/>
    </row>
    <row r="23" spans="1:20" x14ac:dyDescent="0.25">
      <c r="B23" t="s">
        <v>5</v>
      </c>
      <c r="C23" s="4"/>
      <c r="P23" s="9"/>
      <c r="Q23" s="5"/>
      <c r="R23" s="5"/>
      <c r="S23" s="5"/>
      <c r="T23" s="6"/>
    </row>
    <row r="24" spans="1:20" x14ac:dyDescent="0.25">
      <c r="A24" s="10"/>
      <c r="B24" s="10"/>
      <c r="C24" s="1" t="s">
        <v>8</v>
      </c>
      <c r="D24">
        <f>AVERAGE(D21:H21)</f>
        <v>0.9105740891014239</v>
      </c>
      <c r="F24">
        <v>0.73447475564782905</v>
      </c>
      <c r="P24" s="9"/>
      <c r="Q24" s="5"/>
      <c r="R24" s="5"/>
      <c r="S24" s="5"/>
      <c r="T24" s="6"/>
    </row>
    <row r="25" spans="1:20" x14ac:dyDescent="0.25">
      <c r="A25" s="10"/>
      <c r="B25" s="10"/>
      <c r="C25" s="1" t="s">
        <v>26</v>
      </c>
      <c r="D25" s="10">
        <f>AVERAGE(D22:I22)</f>
        <v>1.0412800688449249</v>
      </c>
      <c r="E25" s="10"/>
      <c r="F25">
        <v>0.83550217069157762</v>
      </c>
      <c r="G25" s="10"/>
      <c r="H25" s="10"/>
    </row>
    <row r="26" spans="1:20" x14ac:dyDescent="0.25">
      <c r="A26" s="10"/>
      <c r="B26" s="10" t="s">
        <v>6</v>
      </c>
      <c r="D26" s="10"/>
      <c r="E26" s="10"/>
      <c r="F26" s="10"/>
      <c r="G26" s="10"/>
      <c r="H26" s="10"/>
    </row>
    <row r="27" spans="1:20" x14ac:dyDescent="0.25">
      <c r="A27" s="10"/>
      <c r="B27" s="10"/>
      <c r="C27" s="1" t="s">
        <v>8</v>
      </c>
      <c r="D27" s="12">
        <f>_xlfn.STDEV.P(D21:H21)/SQRT(5)</f>
        <v>1.6677243555802627E-2</v>
      </c>
      <c r="E27" s="11"/>
      <c r="F27">
        <v>1.9115848758451098E-2</v>
      </c>
      <c r="G27" s="10"/>
      <c r="H27" s="10"/>
    </row>
    <row r="28" spans="1:20" x14ac:dyDescent="0.25">
      <c r="A28" s="10"/>
      <c r="B28" s="10"/>
      <c r="C28" s="1" t="s">
        <v>26</v>
      </c>
      <c r="D28" s="12">
        <f>_xlfn.STDEV.P(D22:I22)/SQRT(6)</f>
        <v>4.326476549782194E-2</v>
      </c>
      <c r="F28">
        <v>3.0924868170283899E-2</v>
      </c>
      <c r="G28" s="10"/>
      <c r="H28" s="10"/>
    </row>
    <row r="29" spans="1:20" x14ac:dyDescent="0.25">
      <c r="A29" s="10"/>
      <c r="B29" s="10" t="s">
        <v>7</v>
      </c>
      <c r="C29" s="4"/>
      <c r="G29" s="10"/>
      <c r="H29" s="10"/>
    </row>
    <row r="30" spans="1:20" x14ac:dyDescent="0.25">
      <c r="A30" s="10"/>
      <c r="B30" s="10"/>
      <c r="C30" s="4"/>
      <c r="D30" s="10">
        <f>_xlfn.T.TEST(D21:H21,D22:I22,2,3)</f>
        <v>3.9787300867972601E-2</v>
      </c>
      <c r="E30" s="10"/>
      <c r="F30" s="10"/>
      <c r="G30" s="10"/>
      <c r="H30" s="10"/>
    </row>
    <row r="31" spans="1:20" x14ac:dyDescent="0.25">
      <c r="K31"/>
    </row>
    <row r="32" spans="1:20" x14ac:dyDescent="0.25">
      <c r="K32"/>
    </row>
    <row r="33" spans="11:11" x14ac:dyDescent="0.25">
      <c r="K33"/>
    </row>
    <row r="34" spans="11:11" x14ac:dyDescent="0.25">
      <c r="K34"/>
    </row>
    <row r="35" spans="11:11" x14ac:dyDescent="0.25">
      <c r="K35"/>
    </row>
  </sheetData>
  <dataValidations count="1">
    <dataValidation type="list" allowBlank="1" showInputMessage="1" showErrorMessage="1" sqref="B19">
      <formula1>"F,M"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</vt:lpstr>
      <vt:lpstr>D</vt:lpstr>
      <vt:lpstr>E</vt:lpstr>
      <vt:lpstr>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2018-05-08T19:16:40Z</dcterms:modified>
</cp:coreProperties>
</file>