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filterPrivacy="1"/>
  <xr:revisionPtr revIDLastSave="0" documentId="13_ncr:1_{09998FF7-D051-47C2-8F95-DC748A34A51D}" xr6:coauthVersionLast="32" xr6:coauthVersionMax="32" xr10:uidLastSave="{00000000-0000-0000-0000-000000000000}"/>
  <bookViews>
    <workbookView xWindow="0" yWindow="0" windowWidth="25200" windowHeight="11715" activeTab="1" xr2:uid="{00000000-000D-0000-FFFF-FFFF00000000}"/>
  </bookViews>
  <sheets>
    <sheet name="SECTED" sheetId="1" r:id="rId1"/>
    <sheet name="BW" sheetId="2" r:id="rId2"/>
  </sheets>
  <externalReferences>
    <externalReference r:id="rId3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I6" i="1"/>
  <c r="H9" i="1"/>
  <c r="H2" i="1"/>
  <c r="H3" i="1"/>
  <c r="H4" i="1"/>
  <c r="H5" i="1"/>
  <c r="H6" i="1"/>
  <c r="H7" i="1"/>
  <c r="H8" i="1"/>
  <c r="I4" i="1"/>
  <c r="I2" i="1"/>
  <c r="J11" i="2"/>
  <c r="D21" i="2"/>
  <c r="J17" i="2" l="1"/>
  <c r="F22" i="2" s="1"/>
  <c r="J16" i="2"/>
  <c r="J15" i="2"/>
  <c r="J14" i="2"/>
  <c r="J13" i="2"/>
  <c r="J12" i="2"/>
  <c r="E22" i="2" s="1"/>
  <c r="H21" i="2"/>
  <c r="H11" i="2"/>
  <c r="J9" i="2"/>
  <c r="G21" i="2" s="1"/>
  <c r="H9" i="2"/>
  <c r="J8" i="2"/>
  <c r="H8" i="2"/>
  <c r="J6" i="2"/>
  <c r="D22" i="2" s="1"/>
  <c r="H6" i="2"/>
  <c r="J5" i="2"/>
  <c r="F21" i="2" s="1"/>
  <c r="H5" i="2"/>
  <c r="J4" i="2"/>
  <c r="H4" i="2"/>
  <c r="J3" i="2"/>
  <c r="C22" i="2" s="1"/>
  <c r="H3" i="2"/>
  <c r="J2" i="2"/>
  <c r="C21" i="2" s="1"/>
  <c r="H2" i="2"/>
  <c r="I17" i="1"/>
  <c r="I16" i="1"/>
  <c r="I15" i="1"/>
  <c r="I14" i="1"/>
  <c r="I13" i="1"/>
  <c r="I12" i="1"/>
  <c r="I11" i="1"/>
  <c r="I9" i="1"/>
  <c r="F21" i="1"/>
  <c r="I8" i="1"/>
  <c r="E22" i="1"/>
  <c r="D22" i="1"/>
  <c r="I5" i="1"/>
  <c r="E21" i="1"/>
  <c r="D21" i="1"/>
  <c r="I3" i="1"/>
  <c r="C22" i="1"/>
  <c r="C28" i="1" s="1"/>
  <c r="D28" i="1" s="1"/>
  <c r="C21" i="1"/>
  <c r="C30" i="2" l="1"/>
  <c r="D30" i="2" s="1"/>
  <c r="C27" i="2"/>
  <c r="D27" i="2" s="1"/>
  <c r="C24" i="2"/>
  <c r="D24" i="2" s="1"/>
  <c r="C28" i="2"/>
  <c r="D28" i="2" s="1"/>
  <c r="C25" i="2"/>
  <c r="D25" i="2" s="1"/>
  <c r="C30" i="1"/>
  <c r="C24" i="1"/>
  <c r="D24" i="1" s="1"/>
  <c r="C25" i="1"/>
  <c r="D25" i="1" s="1"/>
  <c r="C27" i="1"/>
  <c r="D27" i="1" s="1"/>
</calcChain>
</file>

<file path=xl/sharedStrings.xml><?xml version="1.0" encoding="utf-8"?>
<sst xmlns="http://schemas.openxmlformats.org/spreadsheetml/2006/main" count="140" uniqueCount="25">
  <si>
    <t>Ear Tag</t>
  </si>
  <si>
    <t>Sex</t>
  </si>
  <si>
    <t>Strain</t>
  </si>
  <si>
    <t>Genotype</t>
  </si>
  <si>
    <t>PH at 4/24/2015</t>
  </si>
  <si>
    <t>Liver been cutted( left and median)</t>
  </si>
  <si>
    <t>Liver Weght of Left( right and  Caudate)</t>
  </si>
  <si>
    <t>M</t>
  </si>
  <si>
    <t>NIK-HKO</t>
  </si>
  <si>
    <t>-</t>
  </si>
  <si>
    <t>+</t>
  </si>
  <si>
    <t>Died at 4/25</t>
  </si>
  <si>
    <t>Died during surgery</t>
  </si>
  <si>
    <t>BW( at 1/28 before xPH)</t>
  </si>
  <si>
    <t>PH time(1/28/2015)</t>
  </si>
  <si>
    <t>liver weight at 1/30</t>
  </si>
  <si>
    <t>NIK flox/flox</t>
  </si>
  <si>
    <t>12.15(died at 1/30 night)</t>
  </si>
  <si>
    <t>12.5(died at 1/30 night)</t>
  </si>
  <si>
    <t>2.1(died not recovery)</t>
  </si>
  <si>
    <t>3.25(died at 1/30 night)</t>
  </si>
  <si>
    <t>AAF growth rate</t>
  </si>
  <si>
    <t>NIK f/f</t>
  </si>
  <si>
    <t>P</t>
  </si>
  <si>
    <t>Δhep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</si>
</sst>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8705161854777E-2"/>
          <c:y val="0.19486111111111112"/>
          <c:w val="0.89019685039370078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[1]resected!$D$27</c:f>
                <c:numCache>
                  <c:formatCode>General</c:formatCode>
                  <c:ptCount val="1"/>
                  <c:pt idx="0">
                    <c:v>6.0893900365129711E-4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[1]resected!$D$24</c:f>
              <c:numCache>
                <c:formatCode>General</c:formatCode>
                <c:ptCount val="1"/>
                <c:pt idx="0">
                  <c:v>2.7930877305877306E-2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C-4AAB-9704-B14DDB9DADC1}"/>
            </c:ext>
          </c:extLst>
        </c:ser>
        <c:ser>
          <c:idx val="1"/>
          <c:order val="1"/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[1]resected!$D$28</c:f>
                <c:numCache>
                  <c:formatCode>General</c:formatCode>
                  <c:ptCount val="1"/>
                  <c:pt idx="0">
                    <c:v>3.25859076791824E-4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[1]resected!$D$25</c:f>
              <c:numCache>
                <c:formatCode>General</c:formatCode>
                <c:ptCount val="1"/>
                <c:pt idx="0">
                  <c:v>2.7310011497998148E-2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5C-4AAB-9704-B14DDB9DA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95697248"/>
        <c:axId val="395698232"/>
      </c:barChart>
      <c:catAx>
        <c:axId val="39569724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8232"/>
        <c:crosses val="autoZero"/>
        <c:auto val="1"/>
        <c:lblAlgn val="ctr"/>
        <c:lblOffset val="100"/>
        <c:noMultiLvlLbl val="0"/>
      </c:catAx>
      <c:valAx>
        <c:axId val="395698232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7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8705161854777E-2"/>
          <c:y val="0.19486111111111112"/>
          <c:w val="0.89019685039370078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[1]weight!$D$27</c:f>
                <c:numCache>
                  <c:formatCode>General</c:formatCode>
                  <c:ptCount val="1"/>
                  <c:pt idx="0">
                    <c:v>5.4566737370678048E-4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[1]weight!$D$24</c:f>
              <c:numCache>
                <c:formatCode>General</c:formatCode>
                <c:ptCount val="1"/>
                <c:pt idx="0">
                  <c:v>1.7947805007587615E-2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B-46C2-BDF0-AF66221C9642}"/>
            </c:ext>
          </c:extLst>
        </c:ser>
        <c:ser>
          <c:idx val="1"/>
          <c:order val="1"/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[1]weight!$D$28</c:f>
                <c:numCache>
                  <c:formatCode>General</c:formatCode>
                  <c:ptCount val="1"/>
                  <c:pt idx="0">
                    <c:v>7.5231417586191609E-4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[1]weight!$D$25</c:f>
              <c:numCache>
                <c:formatCode>General</c:formatCode>
                <c:ptCount val="1"/>
                <c:pt idx="0">
                  <c:v>2.0727089296418186E-2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DB-46C2-BDF0-AF66221C9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95697248"/>
        <c:axId val="395698232"/>
      </c:barChart>
      <c:catAx>
        <c:axId val="395697248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8232"/>
        <c:crosses val="autoZero"/>
        <c:auto val="1"/>
        <c:lblAlgn val="ctr"/>
        <c:lblOffset val="100"/>
        <c:noMultiLvlLbl val="0"/>
      </c:catAx>
      <c:valAx>
        <c:axId val="395698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697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561974</xdr:colOff>
      <xdr:row>19</xdr:row>
      <xdr:rowOff>28574</xdr:rowOff>
    </xdr:from>
    <xdr:to>
      <xdr:col>8</xdr:col>
      <xdr:colOff>219075</xdr:colOff>
      <xdr:row>36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8BD4B-89D2-4011-88D3-DF93E2F69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20</xdr:row>
      <xdr:rowOff>19049</xdr:rowOff>
    </xdr:from>
    <xdr:to>
      <xdr:col>9</xdr:col>
      <xdr:colOff>1381125</xdr:colOff>
      <xdr:row>37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FF42AE-2FA5-4640-9CD2-BE2982F73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Mouse/PHx/20150425%20PH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ected"/>
      <sheetName val="weight"/>
      <sheetName val="AAF"/>
      <sheetName val="Old Mice"/>
      <sheetName val="Sheet3"/>
    </sheetNames>
    <sheetDataSet>
      <sheetData sheetId="0">
        <row r="24">
          <cell r="D24">
            <v>2.7930877305877306E-2</v>
          </cell>
        </row>
        <row r="25">
          <cell r="D25">
            <v>2.7310011497998148E-2</v>
          </cell>
        </row>
        <row r="27">
          <cell r="D27">
            <v>6.0893900365129711E-4</v>
          </cell>
        </row>
        <row r="28">
          <cell r="D28">
            <v>3.25859076791824E-4</v>
          </cell>
        </row>
      </sheetData>
      <sheetData sheetId="1">
        <row r="24">
          <cell r="D24">
            <v>1.7947805007587615E-2</v>
          </cell>
        </row>
        <row r="25">
          <cell r="D25">
            <v>2.0727089296418186E-2</v>
          </cell>
        </row>
        <row r="27">
          <cell r="D27">
            <v>5.4566737370678048E-4</v>
          </cell>
        </row>
        <row r="28">
          <cell r="D28">
            <v>7.5231417586191609E-4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workbookViewId="0">
      <selection activeCell="I36" sqref="I36"/>
    </sheetView>
  </sheetViews>
  <sheetFormatPr defaultRowHeight="15" x14ac:dyDescent="0.25"/>
  <cols>
    <col min="1" max="2" width="9.140625" style="3"/>
    <col min="3" max="3" width="12.7109375" style="3" customWidth="1"/>
    <col min="4" max="4" width="14" style="3" customWidth="1"/>
    <col min="5" max="5" width="21.85546875" style="3" customWidth="1"/>
    <col min="6" max="6" width="11.28515625" style="3" customWidth="1"/>
    <col min="7" max="7" width="14.140625" style="3" customWidth="1"/>
    <col min="8" max="8" width="19.85546875" style="3" customWidth="1"/>
    <col min="9" max="9" width="28.28515625" style="3" customWidth="1"/>
    <col min="10" max="10" width="27" style="3" customWidth="1"/>
    <col min="11" max="11" width="12" style="3" bestFit="1" customWidth="1"/>
    <col min="12" max="16384" width="9.140625" style="3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2">
        <v>1016</v>
      </c>
      <c r="B2" s="3" t="s">
        <v>7</v>
      </c>
      <c r="C2" s="3" t="s">
        <v>8</v>
      </c>
      <c r="D2" s="4" t="s">
        <v>9</v>
      </c>
      <c r="E2" s="3">
        <v>27.6</v>
      </c>
      <c r="F2" s="3">
        <v>782</v>
      </c>
      <c r="G2" s="3">
        <v>571</v>
      </c>
      <c r="H2" s="3">
        <f>F2/E2/1000</f>
        <v>2.8333333333333332E-2</v>
      </c>
      <c r="I2" s="3">
        <f>G2/E2/1000</f>
        <v>2.0688405797101451E-2</v>
      </c>
    </row>
    <row r="3" spans="1:9" x14ac:dyDescent="0.25">
      <c r="A3" s="2">
        <v>1017</v>
      </c>
      <c r="B3" s="3" t="s">
        <v>7</v>
      </c>
      <c r="C3" s="3" t="s">
        <v>8</v>
      </c>
      <c r="D3" s="4" t="s">
        <v>10</v>
      </c>
      <c r="E3" s="3">
        <v>26.4</v>
      </c>
      <c r="F3" s="3">
        <v>708</v>
      </c>
      <c r="G3" s="3">
        <v>520</v>
      </c>
      <c r="H3" s="3">
        <f>F3/E3/1000</f>
        <v>2.6818181818181821E-2</v>
      </c>
      <c r="I3" s="3">
        <f>G3/E3/1000</f>
        <v>1.9696969696969699E-2</v>
      </c>
    </row>
    <row r="4" spans="1:9" x14ac:dyDescent="0.25">
      <c r="A4" s="2">
        <v>1018</v>
      </c>
      <c r="B4" s="3" t="s">
        <v>7</v>
      </c>
      <c r="C4" s="3" t="s">
        <v>8</v>
      </c>
      <c r="D4" s="4" t="s">
        <v>9</v>
      </c>
      <c r="E4" s="3">
        <v>27.3</v>
      </c>
      <c r="F4" s="3">
        <v>715</v>
      </c>
      <c r="G4" s="3">
        <v>507</v>
      </c>
      <c r="H4" s="3">
        <f>F4/E4/1000</f>
        <v>2.6190476190476191E-2</v>
      </c>
      <c r="I4" s="3">
        <f>G4/E4/1000</f>
        <v>1.8571428571428569E-2</v>
      </c>
    </row>
    <row r="5" spans="1:9" x14ac:dyDescent="0.25">
      <c r="A5" s="2">
        <v>1027</v>
      </c>
      <c r="B5" s="3" t="s">
        <v>7</v>
      </c>
      <c r="C5" s="3" t="s">
        <v>8</v>
      </c>
      <c r="D5" s="4" t="s">
        <v>9</v>
      </c>
      <c r="E5" s="3">
        <v>28.8</v>
      </c>
      <c r="F5" s="3">
        <v>796</v>
      </c>
      <c r="G5" s="3">
        <v>524</v>
      </c>
      <c r="H5" s="3">
        <f>F5/E5/1000</f>
        <v>2.763888888888889E-2</v>
      </c>
      <c r="I5" s="3">
        <f>G5/E5/1000</f>
        <v>1.8194444444444444E-2</v>
      </c>
    </row>
    <row r="6" spans="1:9" x14ac:dyDescent="0.25">
      <c r="A6" s="2">
        <v>1028</v>
      </c>
      <c r="B6" s="3" t="s">
        <v>7</v>
      </c>
      <c r="C6" s="3" t="s">
        <v>8</v>
      </c>
      <c r="D6" s="4" t="s">
        <v>10</v>
      </c>
      <c r="E6" s="3">
        <v>26.1</v>
      </c>
      <c r="F6" s="3">
        <v>705</v>
      </c>
      <c r="G6" s="3">
        <v>524</v>
      </c>
      <c r="H6" s="3">
        <f>F6/E6/1000</f>
        <v>2.7011494252873559E-2</v>
      </c>
      <c r="I6" s="3">
        <f>G6/E6/1000</f>
        <v>2.0076628352490421E-2</v>
      </c>
    </row>
    <row r="7" spans="1:9" x14ac:dyDescent="0.25">
      <c r="A7" s="2">
        <v>1029</v>
      </c>
      <c r="B7" s="3" t="s">
        <v>7</v>
      </c>
      <c r="C7" s="3" t="s">
        <v>8</v>
      </c>
      <c r="D7" s="4" t="s">
        <v>10</v>
      </c>
      <c r="E7" s="3">
        <v>27.9</v>
      </c>
      <c r="F7" s="3">
        <v>784</v>
      </c>
      <c r="H7" s="3">
        <f>F7/E7/1000</f>
        <v>2.8100358422939072E-2</v>
      </c>
    </row>
    <row r="8" spans="1:9" ht="15" hidden="1" customHeight="1" x14ac:dyDescent="0.25">
      <c r="A8" s="2">
        <v>1030</v>
      </c>
      <c r="B8" s="3" t="s">
        <v>7</v>
      </c>
      <c r="C8" s="3" t="s">
        <v>8</v>
      </c>
      <c r="D8" s="4" t="s">
        <v>9</v>
      </c>
      <c r="F8" s="3" t="s">
        <v>12</v>
      </c>
      <c r="H8" s="3" t="e">
        <f>F8/E8/1000</f>
        <v>#VALUE!</v>
      </c>
      <c r="I8" s="3" t="e">
        <f>G8/E8/1000</f>
        <v>#DIV/0!</v>
      </c>
    </row>
    <row r="9" spans="1:9" x14ac:dyDescent="0.25">
      <c r="A9" s="2">
        <v>1032</v>
      </c>
      <c r="B9" s="3" t="s">
        <v>7</v>
      </c>
      <c r="C9" s="3" t="s">
        <v>8</v>
      </c>
      <c r="D9" s="4" t="s">
        <v>9</v>
      </c>
      <c r="E9" s="3">
        <v>29.6</v>
      </c>
      <c r="F9" s="3">
        <v>875</v>
      </c>
      <c r="G9" s="3">
        <v>500</v>
      </c>
      <c r="H9" s="3">
        <f>F9/E9/1000</f>
        <v>2.9560810810810811E-2</v>
      </c>
      <c r="I9" s="3">
        <f>G9/E9/1000</f>
        <v>1.6891891891891893E-2</v>
      </c>
    </row>
    <row r="10" spans="1:9" s="5" customFormat="1" x14ac:dyDescent="0.25">
      <c r="A10" s="5" t="s">
        <v>0</v>
      </c>
      <c r="B10" s="5" t="s">
        <v>1</v>
      </c>
      <c r="C10" s="5" t="s">
        <v>3</v>
      </c>
      <c r="E10" s="5" t="s">
        <v>13</v>
      </c>
      <c r="F10" s="5" t="s">
        <v>14</v>
      </c>
      <c r="G10" s="5" t="s">
        <v>15</v>
      </c>
      <c r="H10" s="3"/>
      <c r="I10" s="3"/>
    </row>
    <row r="11" spans="1:9" ht="15" customHeight="1" x14ac:dyDescent="0.25">
      <c r="A11" s="3">
        <v>1137</v>
      </c>
      <c r="B11" s="3" t="s">
        <v>7</v>
      </c>
      <c r="C11" s="3" t="s">
        <v>8</v>
      </c>
      <c r="D11" s="3" t="s">
        <v>9</v>
      </c>
      <c r="E11" s="3">
        <v>32.5</v>
      </c>
      <c r="F11" s="3">
        <v>11</v>
      </c>
      <c r="G11" s="3">
        <v>480</v>
      </c>
      <c r="I11" s="3">
        <f>G11/E11/1000</f>
        <v>1.4769230769230771E-2</v>
      </c>
    </row>
    <row r="12" spans="1:9" x14ac:dyDescent="0.25">
      <c r="A12" s="3">
        <v>1138</v>
      </c>
      <c r="B12" s="3" t="s">
        <v>7</v>
      </c>
      <c r="C12" s="3" t="s">
        <v>8</v>
      </c>
      <c r="D12" s="3" t="s">
        <v>10</v>
      </c>
      <c r="E12" s="3">
        <v>30.1</v>
      </c>
      <c r="F12" s="3">
        <v>11.45</v>
      </c>
      <c r="G12" s="3">
        <v>702</v>
      </c>
      <c r="I12" s="3">
        <f>G12/E12/1000</f>
        <v>2.3322259136212622E-2</v>
      </c>
    </row>
    <row r="13" spans="1:9" ht="15" hidden="1" customHeight="1" x14ac:dyDescent="0.25">
      <c r="A13" s="7">
        <v>1139</v>
      </c>
      <c r="B13" s="7" t="s">
        <v>7</v>
      </c>
      <c r="C13" s="7" t="s">
        <v>16</v>
      </c>
      <c r="E13" s="7">
        <v>30.7</v>
      </c>
      <c r="F13" s="7" t="s">
        <v>17</v>
      </c>
      <c r="G13" s="7"/>
      <c r="I13" s="3">
        <f>G13/E13/1000</f>
        <v>0</v>
      </c>
    </row>
    <row r="14" spans="1:9" x14ac:dyDescent="0.25">
      <c r="A14" s="3">
        <v>1134</v>
      </c>
      <c r="B14" s="3" t="s">
        <v>7</v>
      </c>
      <c r="C14" s="3" t="s">
        <v>8</v>
      </c>
      <c r="D14" s="3" t="s">
        <v>9</v>
      </c>
      <c r="E14" s="3">
        <v>34.5</v>
      </c>
      <c r="F14" s="3">
        <v>1.3</v>
      </c>
      <c r="G14" s="3">
        <v>732</v>
      </c>
      <c r="I14" s="3">
        <f>G14/E14/1000</f>
        <v>2.1217391304347823E-2</v>
      </c>
    </row>
    <row r="15" spans="1:9" ht="15" hidden="1" customHeight="1" x14ac:dyDescent="0.25">
      <c r="A15" s="7">
        <v>1135</v>
      </c>
      <c r="B15" s="7" t="s">
        <v>7</v>
      </c>
      <c r="C15" s="7" t="s">
        <v>16</v>
      </c>
      <c r="E15" s="7">
        <v>28.2</v>
      </c>
      <c r="F15" s="7" t="s">
        <v>18</v>
      </c>
      <c r="G15" s="7"/>
      <c r="I15" s="3">
        <f>G15/E15/1000</f>
        <v>0</v>
      </c>
    </row>
    <row r="16" spans="1:9" ht="15" hidden="1" customHeight="1" x14ac:dyDescent="0.25">
      <c r="A16" s="7">
        <v>1136</v>
      </c>
      <c r="B16" s="7" t="s">
        <v>7</v>
      </c>
      <c r="C16" s="7" t="s">
        <v>8</v>
      </c>
      <c r="E16" s="7">
        <v>32</v>
      </c>
      <c r="F16" s="7" t="s">
        <v>19</v>
      </c>
      <c r="G16" s="7"/>
      <c r="I16" s="3">
        <f>G16/E16/1000</f>
        <v>0</v>
      </c>
    </row>
    <row r="17" spans="1:10" x14ac:dyDescent="0.25">
      <c r="A17" s="3">
        <v>1130</v>
      </c>
      <c r="B17" s="3" t="s">
        <v>7</v>
      </c>
      <c r="C17" s="3" t="s">
        <v>8</v>
      </c>
      <c r="D17" s="3" t="s">
        <v>10</v>
      </c>
      <c r="E17" s="3">
        <v>32</v>
      </c>
      <c r="F17" s="3">
        <v>2.5</v>
      </c>
      <c r="G17" s="3">
        <v>634</v>
      </c>
      <c r="I17" s="3">
        <f>G17/E17/1000</f>
        <v>1.98125E-2</v>
      </c>
    </row>
    <row r="18" spans="1:10" ht="15" hidden="1" customHeight="1" x14ac:dyDescent="0.25">
      <c r="A18" s="7">
        <v>1133</v>
      </c>
      <c r="B18" s="7" t="s">
        <v>7</v>
      </c>
      <c r="C18" s="7" t="s">
        <v>8</v>
      </c>
      <c r="E18" s="8">
        <v>41924</v>
      </c>
      <c r="F18" s="7"/>
      <c r="G18" s="7">
        <v>26.7</v>
      </c>
      <c r="H18" s="7">
        <v>26.1</v>
      </c>
      <c r="I18" s="7" t="s">
        <v>20</v>
      </c>
      <c r="J18" s="7"/>
    </row>
    <row r="20" spans="1:10" x14ac:dyDescent="0.25">
      <c r="C20" s="3" t="s">
        <v>21</v>
      </c>
    </row>
    <row r="21" spans="1:10" x14ac:dyDescent="0.25">
      <c r="B21" s="3" t="s">
        <v>22</v>
      </c>
      <c r="C21" s="3">
        <f>H2</f>
        <v>2.8333333333333332E-2</v>
      </c>
      <c r="D21" s="3">
        <f>H4</f>
        <v>2.6190476190476191E-2</v>
      </c>
      <c r="E21" s="3">
        <f>H5</f>
        <v>2.763888888888889E-2</v>
      </c>
      <c r="F21" s="3">
        <f>H9</f>
        <v>2.9560810810810811E-2</v>
      </c>
    </row>
    <row r="22" spans="1:10" x14ac:dyDescent="0.25">
      <c r="B22" s="9" t="s">
        <v>24</v>
      </c>
      <c r="C22" s="3">
        <f>H3</f>
        <v>2.6818181818181821E-2</v>
      </c>
      <c r="D22" s="3">
        <f>H6</f>
        <v>2.7011494252873559E-2</v>
      </c>
      <c r="E22" s="3">
        <f>H7</f>
        <v>2.8100358422939072E-2</v>
      </c>
    </row>
    <row r="24" spans="1:10" x14ac:dyDescent="0.25">
      <c r="B24" s="3" t="s">
        <v>22</v>
      </c>
      <c r="C24" s="3">
        <f>AVERAGE(C21:G21)</f>
        <v>2.7930877305877306E-2</v>
      </c>
      <c r="D24" s="3">
        <f>C24</f>
        <v>2.7930877305877306E-2</v>
      </c>
    </row>
    <row r="25" spans="1:10" x14ac:dyDescent="0.25">
      <c r="B25" s="9" t="s">
        <v>24</v>
      </c>
      <c r="C25" s="3">
        <f>AVERAGE(C22:E22)</f>
        <v>2.7310011497998148E-2</v>
      </c>
      <c r="D25" s="3">
        <f>C25</f>
        <v>2.7310011497998148E-2</v>
      </c>
    </row>
    <row r="27" spans="1:10" x14ac:dyDescent="0.25">
      <c r="B27" s="3" t="s">
        <v>22</v>
      </c>
      <c r="C27" s="3">
        <f>_xlfn.STDEV.P(C21:G21)/SQRT(4)</f>
        <v>6.0893900365129711E-4</v>
      </c>
      <c r="D27" s="3">
        <f>C27</f>
        <v>6.0893900365129711E-4</v>
      </c>
    </row>
    <row r="28" spans="1:10" x14ac:dyDescent="0.25">
      <c r="B28" s="9" t="s">
        <v>24</v>
      </c>
      <c r="C28" s="3">
        <f>_xlfn.STDEV.P(C22:E22)/SQRT(3)</f>
        <v>3.25859076791824E-4</v>
      </c>
      <c r="D28" s="3">
        <f>C28</f>
        <v>3.25859076791824E-4</v>
      </c>
    </row>
    <row r="30" spans="1:10" x14ac:dyDescent="0.25">
      <c r="A30" s="3" t="s">
        <v>23</v>
      </c>
      <c r="C30" s="3">
        <f>_xlfn.T.TEST(C21:G21,C22:G22,2,3)</f>
        <v>0.48056105214823297</v>
      </c>
    </row>
  </sheetData>
  <dataValidations count="1">
    <dataValidation type="list" allowBlank="1" showInputMessage="1" showErrorMessage="1" sqref="B10" xr:uid="{C23C42CE-4C21-4ECD-8A92-446B6F0684F0}">
      <formula1>"F,M"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C29A2-A1BC-4CCB-AB58-24B2BB96F3DE}">
  <dimension ref="A1:J30"/>
  <sheetViews>
    <sheetView tabSelected="1" workbookViewId="0">
      <selection activeCell="K20" sqref="K20"/>
    </sheetView>
  </sheetViews>
  <sheetFormatPr defaultRowHeight="15" x14ac:dyDescent="0.25"/>
  <cols>
    <col min="1" max="2" width="9.140625" style="3"/>
    <col min="3" max="3" width="12.7109375" style="3" customWidth="1"/>
    <col min="4" max="4" width="14" style="3" customWidth="1"/>
    <col min="5" max="5" width="21.85546875" style="3" customWidth="1"/>
    <col min="6" max="6" width="11.28515625" style="3" customWidth="1"/>
    <col min="7" max="7" width="14.140625" style="3" customWidth="1"/>
    <col min="8" max="8" width="19.85546875" style="3" customWidth="1"/>
    <col min="9" max="9" width="6.42578125" style="3" customWidth="1"/>
    <col min="10" max="10" width="13.5703125" style="3" customWidth="1"/>
    <col min="11" max="11" width="27" style="3" customWidth="1"/>
    <col min="12" max="16384" width="9.140625" style="3"/>
  </cols>
  <sheetData>
    <row r="1" spans="1:1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0" x14ac:dyDescent="0.25">
      <c r="A2" s="2">
        <v>1</v>
      </c>
      <c r="B2" s="3" t="s">
        <v>7</v>
      </c>
      <c r="C2" s="3" t="s">
        <v>8</v>
      </c>
      <c r="D2" s="4" t="s">
        <v>9</v>
      </c>
      <c r="E2" s="3">
        <v>27.6</v>
      </c>
      <c r="F2" s="3">
        <v>782</v>
      </c>
      <c r="G2" s="3">
        <v>571</v>
      </c>
      <c r="H2" s="3">
        <f>G2/F2</f>
        <v>0.73017902813299229</v>
      </c>
      <c r="J2" s="3">
        <f>G2/E2/1000</f>
        <v>2.0688405797101451E-2</v>
      </c>
    </row>
    <row r="3" spans="1:10" x14ac:dyDescent="0.25">
      <c r="A3" s="2">
        <v>2</v>
      </c>
      <c r="B3" s="3" t="s">
        <v>7</v>
      </c>
      <c r="C3" s="3" t="s">
        <v>8</v>
      </c>
      <c r="D3" s="4" t="s">
        <v>10</v>
      </c>
      <c r="E3" s="3">
        <v>26.4</v>
      </c>
      <c r="F3" s="3">
        <v>708</v>
      </c>
      <c r="G3" s="3">
        <v>520</v>
      </c>
      <c r="H3" s="3">
        <f>G3/F3</f>
        <v>0.7344632768361582</v>
      </c>
      <c r="J3" s="3">
        <f>G3/E3/1000</f>
        <v>1.9696969696969699E-2</v>
      </c>
    </row>
    <row r="4" spans="1:10" x14ac:dyDescent="0.25">
      <c r="A4" s="2">
        <v>3</v>
      </c>
      <c r="B4" s="3" t="s">
        <v>7</v>
      </c>
      <c r="C4" s="3" t="s">
        <v>8</v>
      </c>
      <c r="D4" s="4" t="s">
        <v>9</v>
      </c>
      <c r="E4" s="3">
        <v>27.3</v>
      </c>
      <c r="F4" s="3">
        <v>715</v>
      </c>
      <c r="G4" s="3">
        <v>507</v>
      </c>
      <c r="H4" s="3">
        <f>G4/F4</f>
        <v>0.70909090909090911</v>
      </c>
      <c r="J4" s="3">
        <f>G4/E4/1000</f>
        <v>1.8571428571428569E-2</v>
      </c>
    </row>
    <row r="5" spans="1:10" x14ac:dyDescent="0.25">
      <c r="A5" s="2">
        <v>4</v>
      </c>
      <c r="B5" s="3" t="s">
        <v>7</v>
      </c>
      <c r="C5" s="3" t="s">
        <v>8</v>
      </c>
      <c r="D5" s="4" t="s">
        <v>9</v>
      </c>
      <c r="E5" s="3">
        <v>28.8</v>
      </c>
      <c r="F5" s="3">
        <v>796</v>
      </c>
      <c r="G5" s="3">
        <v>524</v>
      </c>
      <c r="H5" s="3">
        <f>G5/F5</f>
        <v>0.65829145728643212</v>
      </c>
      <c r="J5" s="3">
        <f>G5/E5/1000</f>
        <v>1.8194444444444444E-2</v>
      </c>
    </row>
    <row r="6" spans="1:10" x14ac:dyDescent="0.25">
      <c r="A6" s="2">
        <v>5</v>
      </c>
      <c r="B6" s="3" t="s">
        <v>7</v>
      </c>
      <c r="C6" s="3" t="s">
        <v>8</v>
      </c>
      <c r="D6" s="4" t="s">
        <v>10</v>
      </c>
      <c r="E6" s="3">
        <v>26.1</v>
      </c>
      <c r="F6" s="3">
        <v>705</v>
      </c>
      <c r="G6" s="3">
        <v>524</v>
      </c>
      <c r="H6" s="3">
        <f>G6/F6</f>
        <v>0.74326241134751769</v>
      </c>
      <c r="J6" s="3">
        <f>G6/E6/1000</f>
        <v>2.0076628352490421E-2</v>
      </c>
    </row>
    <row r="7" spans="1:10" x14ac:dyDescent="0.25">
      <c r="A7" s="2">
        <v>6</v>
      </c>
      <c r="B7" s="3" t="s">
        <v>7</v>
      </c>
      <c r="C7" s="3" t="s">
        <v>8</v>
      </c>
      <c r="D7" s="4" t="s">
        <v>10</v>
      </c>
      <c r="E7" s="3">
        <v>27.9</v>
      </c>
      <c r="F7" s="3">
        <v>784</v>
      </c>
      <c r="G7" s="3" t="s">
        <v>11</v>
      </c>
    </row>
    <row r="8" spans="1:10" ht="15" hidden="1" customHeight="1" x14ac:dyDescent="0.25">
      <c r="A8" s="2">
        <v>7</v>
      </c>
      <c r="B8" s="3" t="s">
        <v>7</v>
      </c>
      <c r="C8" s="3" t="s">
        <v>8</v>
      </c>
      <c r="D8" s="4" t="s">
        <v>9</v>
      </c>
      <c r="F8" s="3" t="s">
        <v>12</v>
      </c>
      <c r="H8" s="3" t="e">
        <f>G8/F8</f>
        <v>#VALUE!</v>
      </c>
      <c r="J8" s="3" t="e">
        <f>G8/E8/1000</f>
        <v>#DIV/0!</v>
      </c>
    </row>
    <row r="9" spans="1:10" x14ac:dyDescent="0.25">
      <c r="A9" s="2">
        <v>8</v>
      </c>
      <c r="B9" s="3" t="s">
        <v>7</v>
      </c>
      <c r="C9" s="3" t="s">
        <v>8</v>
      </c>
      <c r="D9" s="4" t="s">
        <v>9</v>
      </c>
      <c r="E9" s="3">
        <v>29.6</v>
      </c>
      <c r="F9" s="3">
        <v>875</v>
      </c>
      <c r="G9" s="3">
        <v>500</v>
      </c>
      <c r="H9" s="3">
        <f>G9/F9</f>
        <v>0.5714285714285714</v>
      </c>
      <c r="J9" s="3">
        <f>G9/E9/1000</f>
        <v>1.6891891891891893E-2</v>
      </c>
    </row>
    <row r="10" spans="1:10" s="5" customFormat="1" x14ac:dyDescent="0.25">
      <c r="A10" s="2">
        <v>9</v>
      </c>
      <c r="B10" s="5" t="s">
        <v>1</v>
      </c>
      <c r="C10" s="5" t="s">
        <v>3</v>
      </c>
      <c r="E10" s="5" t="s">
        <v>13</v>
      </c>
      <c r="F10" s="5" t="s">
        <v>14</v>
      </c>
      <c r="G10" s="5" t="s">
        <v>15</v>
      </c>
      <c r="J10" s="3"/>
    </row>
    <row r="11" spans="1:10" ht="15" customHeight="1" x14ac:dyDescent="0.25">
      <c r="A11" s="2">
        <v>10</v>
      </c>
      <c r="B11" s="3" t="s">
        <v>7</v>
      </c>
      <c r="C11" s="3" t="s">
        <v>8</v>
      </c>
      <c r="D11" s="3" t="s">
        <v>9</v>
      </c>
      <c r="E11" s="3">
        <v>32.5</v>
      </c>
      <c r="F11" s="3">
        <v>11</v>
      </c>
      <c r="G11" s="3">
        <v>480</v>
      </c>
      <c r="H11" s="3">
        <f>33.5*0.03*0.7*1000</f>
        <v>703.49999999999989</v>
      </c>
      <c r="J11" s="3">
        <f>G11/E11/1000</f>
        <v>1.4769230769230771E-2</v>
      </c>
    </row>
    <row r="12" spans="1:10" x14ac:dyDescent="0.25">
      <c r="A12" s="2">
        <v>11</v>
      </c>
      <c r="B12" s="3" t="s">
        <v>7</v>
      </c>
      <c r="C12" s="3" t="s">
        <v>8</v>
      </c>
      <c r="D12" s="3" t="s">
        <v>10</v>
      </c>
      <c r="E12" s="3">
        <v>30.1</v>
      </c>
      <c r="F12" s="3">
        <v>11.45</v>
      </c>
      <c r="G12" s="3">
        <v>702</v>
      </c>
      <c r="J12" s="3">
        <f>G12/E12/1000</f>
        <v>2.3322259136212622E-2</v>
      </c>
    </row>
    <row r="13" spans="1:10" ht="15" hidden="1" customHeight="1" x14ac:dyDescent="0.25">
      <c r="A13" s="2">
        <v>12</v>
      </c>
      <c r="B13" s="7" t="s">
        <v>7</v>
      </c>
      <c r="C13" s="7" t="s">
        <v>16</v>
      </c>
      <c r="E13" s="7">
        <v>30.7</v>
      </c>
      <c r="F13" s="7" t="s">
        <v>17</v>
      </c>
      <c r="G13" s="7"/>
      <c r="J13" s="3">
        <f>G13/E13/1000</f>
        <v>0</v>
      </c>
    </row>
    <row r="14" spans="1:10" x14ac:dyDescent="0.25">
      <c r="A14" s="2">
        <v>13</v>
      </c>
      <c r="B14" s="3" t="s">
        <v>7</v>
      </c>
      <c r="C14" s="3" t="s">
        <v>8</v>
      </c>
      <c r="D14" s="3" t="s">
        <v>9</v>
      </c>
      <c r="E14" s="3">
        <v>34.5</v>
      </c>
      <c r="F14" s="3">
        <v>1.3</v>
      </c>
      <c r="G14" s="3">
        <v>732</v>
      </c>
      <c r="J14" s="3">
        <f>G14/E14/1000</f>
        <v>2.1217391304347823E-2</v>
      </c>
    </row>
    <row r="15" spans="1:10" ht="15" hidden="1" customHeight="1" x14ac:dyDescent="0.25">
      <c r="A15" s="2">
        <v>14</v>
      </c>
      <c r="B15" s="7" t="s">
        <v>7</v>
      </c>
      <c r="C15" s="7" t="s">
        <v>16</v>
      </c>
      <c r="E15" s="7">
        <v>28.2</v>
      </c>
      <c r="F15" s="7" t="s">
        <v>18</v>
      </c>
      <c r="G15" s="7"/>
      <c r="J15" s="3">
        <f>G15/E15/1000</f>
        <v>0</v>
      </c>
    </row>
    <row r="16" spans="1:10" ht="15" hidden="1" customHeight="1" x14ac:dyDescent="0.25">
      <c r="A16" s="2">
        <v>15</v>
      </c>
      <c r="B16" s="7" t="s">
        <v>7</v>
      </c>
      <c r="C16" s="7" t="s">
        <v>8</v>
      </c>
      <c r="E16" s="7">
        <v>32</v>
      </c>
      <c r="F16" s="7" t="s">
        <v>19</v>
      </c>
      <c r="G16" s="7"/>
      <c r="J16" s="3">
        <f>G16/E16/1000</f>
        <v>0</v>
      </c>
    </row>
    <row r="17" spans="1:10" x14ac:dyDescent="0.25">
      <c r="A17" s="2">
        <v>16</v>
      </c>
      <c r="B17" s="3" t="s">
        <v>7</v>
      </c>
      <c r="C17" s="3" t="s">
        <v>8</v>
      </c>
      <c r="D17" s="3" t="s">
        <v>10</v>
      </c>
      <c r="E17" s="3">
        <v>32</v>
      </c>
      <c r="F17" s="3">
        <v>2.5</v>
      </c>
      <c r="G17" s="3">
        <v>634</v>
      </c>
      <c r="J17" s="3">
        <f>G17/E17/1000</f>
        <v>1.98125E-2</v>
      </c>
    </row>
    <row r="18" spans="1:10" ht="15" hidden="1" customHeight="1" x14ac:dyDescent="0.25">
      <c r="A18" s="7">
        <v>1133</v>
      </c>
      <c r="B18" s="7" t="s">
        <v>7</v>
      </c>
      <c r="C18" s="7" t="s">
        <v>8</v>
      </c>
      <c r="E18" s="7">
        <v>26.1</v>
      </c>
      <c r="F18" s="7" t="s">
        <v>20</v>
      </c>
      <c r="G18" s="6">
        <v>42034</v>
      </c>
      <c r="H18" s="7"/>
    </row>
    <row r="20" spans="1:10" x14ac:dyDescent="0.25">
      <c r="C20" s="3" t="s">
        <v>21</v>
      </c>
    </row>
    <row r="21" spans="1:10" x14ac:dyDescent="0.25">
      <c r="B21" s="3" t="s">
        <v>22</v>
      </c>
      <c r="C21" s="3">
        <f>J2</f>
        <v>2.0688405797101451E-2</v>
      </c>
      <c r="D21" s="3">
        <f>J4</f>
        <v>1.8571428571428569E-2</v>
      </c>
      <c r="E21" s="3">
        <f>J4</f>
        <v>1.8571428571428569E-2</v>
      </c>
      <c r="F21" s="3">
        <f>J5</f>
        <v>1.8194444444444444E-2</v>
      </c>
      <c r="G21" s="3">
        <f>J9</f>
        <v>1.6891891891891893E-2</v>
      </c>
      <c r="H21" s="3">
        <f>J11</f>
        <v>1.4769230769230771E-2</v>
      </c>
    </row>
    <row r="22" spans="1:10" x14ac:dyDescent="0.25">
      <c r="B22" s="9" t="s">
        <v>24</v>
      </c>
      <c r="C22" s="3">
        <f>J3</f>
        <v>1.9696969696969699E-2</v>
      </c>
      <c r="D22" s="3">
        <f>J6</f>
        <v>2.0076628352490421E-2</v>
      </c>
      <c r="E22" s="3">
        <f>J12</f>
        <v>2.3322259136212622E-2</v>
      </c>
      <c r="F22" s="3">
        <f>J17</f>
        <v>1.98125E-2</v>
      </c>
    </row>
    <row r="24" spans="1:10" x14ac:dyDescent="0.25">
      <c r="B24" s="3" t="s">
        <v>22</v>
      </c>
      <c r="C24" s="3">
        <f>AVERAGE(C21:H21)</f>
        <v>1.7947805007587615E-2</v>
      </c>
      <c r="D24" s="3">
        <f>C24</f>
        <v>1.7947805007587615E-2</v>
      </c>
    </row>
    <row r="25" spans="1:10" x14ac:dyDescent="0.25">
      <c r="B25" s="9" t="s">
        <v>24</v>
      </c>
      <c r="C25" s="3">
        <f>AVERAGE(C22:F22)</f>
        <v>2.0727089296418186E-2</v>
      </c>
      <c r="D25" s="3">
        <f>C25</f>
        <v>2.0727089296418186E-2</v>
      </c>
    </row>
    <row r="27" spans="1:10" x14ac:dyDescent="0.25">
      <c r="B27" s="3" t="s">
        <v>22</v>
      </c>
      <c r="C27" s="3">
        <f>_xlfn.STDEV.P(C21:G21)/SQRT(5)</f>
        <v>5.4566737370678048E-4</v>
      </c>
      <c r="D27" s="3">
        <f>C27</f>
        <v>5.4566737370678048E-4</v>
      </c>
    </row>
    <row r="28" spans="1:10" x14ac:dyDescent="0.25">
      <c r="B28" s="9" t="s">
        <v>24</v>
      </c>
      <c r="C28" s="3">
        <f>_xlfn.STDEV.P(C22:G22)/SQRT(4)</f>
        <v>7.5231417586191609E-4</v>
      </c>
      <c r="D28" s="3">
        <f>C28</f>
        <v>7.5231417586191609E-4</v>
      </c>
    </row>
    <row r="30" spans="1:10" x14ac:dyDescent="0.25">
      <c r="A30" s="3" t="s">
        <v>23</v>
      </c>
      <c r="C30" s="3">
        <f>_xlfn.T.TEST(C21:G21,C22:G22,2,3)</f>
        <v>9.2856983187098591E-2</v>
      </c>
      <c r="D30" s="3">
        <f>C30*100</f>
        <v>9.2856983187098585</v>
      </c>
    </row>
  </sheetData>
  <dataValidations disablePrompts="1" count="1">
    <dataValidation type="list" allowBlank="1" showInputMessage="1" showErrorMessage="1" sqref="B10" xr:uid="{CE5191F5-B6A6-4014-AD30-11491E5501DB}">
      <formula1>"F,M"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SECTED</vt:lpstr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2018-05-05T04:50:23Z</dcterms:modified>
</cp:coreProperties>
</file>