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filterPrivacy="1"/>
  <xr:revisionPtr revIDLastSave="0" documentId="13_ncr:1_{0FEAF883-72E8-4EC0-A79C-B424A24F57EF}" xr6:coauthVersionLast="32" xr6:coauthVersionMax="32" xr10:uidLastSave="{00000000-0000-0000-0000-000000000000}"/>
  <bookViews>
    <workbookView xWindow="0" yWindow="0" windowWidth="25200" windowHeight="11715" xr2:uid="{00000000-000D-0000-FFFF-FFFF00000000}"/>
  </bookViews>
  <sheets>
    <sheet name="Sected" sheetId="1" r:id="rId1"/>
    <sheet name="BW" sheetId="2" r:id="rId2"/>
  </sheets>
  <externalReferences>
    <externalReference r:id="rId3"/>
  </externalReferenc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2" l="1"/>
  <c r="I17" i="2" s="1"/>
  <c r="I16" i="2"/>
  <c r="G16" i="2"/>
  <c r="I15" i="2"/>
  <c r="G15" i="2"/>
  <c r="F14" i="2"/>
  <c r="G14" i="2" s="1"/>
  <c r="H19" i="2" s="1"/>
  <c r="G13" i="2"/>
  <c r="G20" i="2" s="1"/>
  <c r="F13" i="2"/>
  <c r="I13" i="2" s="1"/>
  <c r="I12" i="2"/>
  <c r="G12" i="2"/>
  <c r="F20" i="2" s="1"/>
  <c r="I11" i="2"/>
  <c r="G11" i="2"/>
  <c r="I10" i="2"/>
  <c r="G10" i="2"/>
  <c r="E20" i="2" s="1"/>
  <c r="F9" i="2"/>
  <c r="G9" i="2" s="1"/>
  <c r="D20" i="2" s="1"/>
  <c r="I8" i="2"/>
  <c r="G8" i="2"/>
  <c r="F19" i="2" s="1"/>
  <c r="I7" i="2"/>
  <c r="G7" i="2"/>
  <c r="I6" i="2"/>
  <c r="G6" i="2"/>
  <c r="E19" i="2" s="1"/>
  <c r="I5" i="2"/>
  <c r="G5" i="2"/>
  <c r="D19" i="2" s="1"/>
  <c r="I4" i="2"/>
  <c r="G4" i="2"/>
  <c r="I3" i="2"/>
  <c r="G3" i="2"/>
  <c r="C20" i="2" s="1"/>
  <c r="I2" i="2"/>
  <c r="G2" i="2"/>
  <c r="C19" i="2" s="1"/>
  <c r="G17" i="1"/>
  <c r="I17" i="1" s="1"/>
  <c r="H20" i="1" s="1"/>
  <c r="F17" i="1"/>
  <c r="G16" i="1"/>
  <c r="I16" i="1" s="1"/>
  <c r="G15" i="1"/>
  <c r="I15" i="1" s="1"/>
  <c r="G14" i="1"/>
  <c r="I14" i="1" s="1"/>
  <c r="H19" i="1" s="1"/>
  <c r="F14" i="1"/>
  <c r="I13" i="1"/>
  <c r="G20" i="1" s="1"/>
  <c r="G13" i="1"/>
  <c r="F13" i="1"/>
  <c r="G12" i="1"/>
  <c r="I12" i="1" s="1"/>
  <c r="G11" i="1"/>
  <c r="I11" i="1" s="1"/>
  <c r="G10" i="1"/>
  <c r="I10" i="1" s="1"/>
  <c r="E20" i="1" s="1"/>
  <c r="G9" i="1"/>
  <c r="I9" i="1" s="1"/>
  <c r="D20" i="1" s="1"/>
  <c r="F9" i="1"/>
  <c r="I8" i="1"/>
  <c r="F19" i="1" s="1"/>
  <c r="G8" i="1"/>
  <c r="I7" i="1"/>
  <c r="G7" i="1"/>
  <c r="I6" i="1"/>
  <c r="E19" i="1" s="1"/>
  <c r="G6" i="1"/>
  <c r="I5" i="1"/>
  <c r="D19" i="1" s="1"/>
  <c r="G5" i="1"/>
  <c r="I4" i="1"/>
  <c r="G4" i="1"/>
  <c r="I3" i="1"/>
  <c r="C20" i="1" s="1"/>
  <c r="G3" i="1"/>
  <c r="I2" i="1"/>
  <c r="G2" i="1"/>
  <c r="C19" i="1" s="1"/>
  <c r="G19" i="2" l="1"/>
  <c r="C25" i="2" s="1"/>
  <c r="G17" i="2"/>
  <c r="H20" i="2" s="1"/>
  <c r="C28" i="2"/>
  <c r="C22" i="2"/>
  <c r="C26" i="2"/>
  <c r="C23" i="2"/>
  <c r="I9" i="2"/>
  <c r="I14" i="2"/>
  <c r="G19" i="1"/>
  <c r="C28" i="1" s="1"/>
  <c r="F20" i="1"/>
  <c r="C26" i="1" s="1"/>
  <c r="C23" i="1" l="1"/>
  <c r="C25" i="1"/>
  <c r="C22" i="1"/>
</calcChain>
</file>

<file path=xl/sharedStrings.xml><?xml version="1.0" encoding="utf-8"?>
<sst xmlns="http://schemas.openxmlformats.org/spreadsheetml/2006/main" count="82" uniqueCount="11">
  <si>
    <t>cut</t>
  </si>
  <si>
    <t>after</t>
  </si>
  <si>
    <t>M</t>
  </si>
  <si>
    <t>-</t>
  </si>
  <si>
    <t>+</t>
  </si>
  <si>
    <t>F/F</t>
  </si>
  <si>
    <t>HKO</t>
  </si>
  <si>
    <t>average</t>
  </si>
  <si>
    <t>SEM</t>
  </si>
  <si>
    <t>NIK f/f</t>
  </si>
  <si>
    <t>Δhep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</si>
</sst>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8049142576109764E-2"/>
          <c:y val="1.9184652278177457E-2"/>
          <c:w val="0.8897484219778321"/>
          <c:h val="0.9296562749800160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'[1]HFD resected'!$B$22</c:f>
              <c:strCache>
                <c:ptCount val="1"/>
                <c:pt idx="0">
                  <c:v>F/F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noFill/>
              <a:ln w="158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0DB-4CCA-97CF-DEEBB72A0063}"/>
              </c:ext>
            </c:extLst>
          </c:dPt>
          <c:errBars>
            <c:errBarType val="plus"/>
            <c:errValType val="cust"/>
            <c:noEndCap val="0"/>
            <c:plus>
              <c:numRef>
                <c:f>'[1]HFD resected'!$C$25</c:f>
                <c:numCache>
                  <c:formatCode>General</c:formatCode>
                  <c:ptCount val="1"/>
                  <c:pt idx="0">
                    <c:v>4.9031245924478523E-4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'[1]HFD resected'!$C$22</c:f>
              <c:numCache>
                <c:formatCode>General</c:formatCode>
                <c:ptCount val="1"/>
                <c:pt idx="0">
                  <c:v>2.1300839426664563E-2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0DB-4CCA-97CF-DEEBB72A0063}"/>
            </c:ext>
          </c:extLst>
        </c:ser>
        <c:ser>
          <c:idx val="1"/>
          <c:order val="1"/>
          <c:tx>
            <c:strRef>
              <c:f>'[1]HFD resected'!$B$23</c:f>
              <c:strCache>
                <c:ptCount val="1"/>
                <c:pt idx="0">
                  <c:v>HKO</c:v>
                </c:pt>
              </c:strCache>
            </c:strRef>
          </c:tx>
          <c:spPr>
            <a:solidFill>
              <a:schemeClr val="tx1"/>
            </a:solidFill>
            <a:ln w="15875"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'[1]HFD resected'!$C$26</c:f>
                <c:numCache>
                  <c:formatCode>General</c:formatCode>
                  <c:ptCount val="1"/>
                  <c:pt idx="0">
                    <c:v>5.065901350367175E-4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'[1]HFD resected'!$C$23</c:f>
              <c:numCache>
                <c:formatCode>General</c:formatCode>
                <c:ptCount val="1"/>
                <c:pt idx="0">
                  <c:v>2.0777454874629606E-2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0DB-4CCA-97CF-DEEBB72A00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202589600"/>
        <c:axId val="202589928"/>
      </c:barChart>
      <c:catAx>
        <c:axId val="202589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589928"/>
        <c:crosses val="autoZero"/>
        <c:auto val="1"/>
        <c:lblAlgn val="ctr"/>
        <c:lblOffset val="100"/>
        <c:noMultiLvlLbl val="0"/>
      </c:catAx>
      <c:valAx>
        <c:axId val="202589928"/>
        <c:scaling>
          <c:orientation val="minMax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589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8049142576109764E-2"/>
          <c:y val="1.9184652278177457E-2"/>
          <c:w val="0.8897484219778321"/>
          <c:h val="0.9296562749800160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'[1]HFD weight'!$B$22</c:f>
              <c:strCache>
                <c:ptCount val="1"/>
                <c:pt idx="0">
                  <c:v>F/F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noFill/>
              <a:ln w="158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A3D-45CD-8898-07C3CAF0DCC1}"/>
              </c:ext>
            </c:extLst>
          </c:dPt>
          <c:errBars>
            <c:errBarType val="plus"/>
            <c:errValType val="cust"/>
            <c:noEndCap val="0"/>
            <c:plus>
              <c:numRef>
                <c:f>'[1]HFD weight'!$C$25</c:f>
                <c:numCache>
                  <c:formatCode>General</c:formatCode>
                  <c:ptCount val="1"/>
                  <c:pt idx="0">
                    <c:v>1.30612949234814E-3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'[1]HFD weight'!$C$22</c:f>
              <c:numCache>
                <c:formatCode>General</c:formatCode>
                <c:ptCount val="1"/>
                <c:pt idx="0">
                  <c:v>1.7536639503844497E-2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A3D-45CD-8898-07C3CAF0DCC1}"/>
            </c:ext>
          </c:extLst>
        </c:ser>
        <c:ser>
          <c:idx val="1"/>
          <c:order val="1"/>
          <c:tx>
            <c:strRef>
              <c:f>'[1]HFD weight'!$B$23</c:f>
              <c:strCache>
                <c:ptCount val="1"/>
                <c:pt idx="0">
                  <c:v>HKO</c:v>
                </c:pt>
              </c:strCache>
            </c:strRef>
          </c:tx>
          <c:spPr>
            <a:solidFill>
              <a:schemeClr val="tx1"/>
            </a:solidFill>
            <a:ln w="15875"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'[1]HFD weight'!$C$26</c:f>
                <c:numCache>
                  <c:formatCode>General</c:formatCode>
                  <c:ptCount val="1"/>
                  <c:pt idx="0">
                    <c:v>9.5302924420419429E-4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'[1]HFD weight'!$C$23</c:f>
              <c:numCache>
                <c:formatCode>General</c:formatCode>
                <c:ptCount val="1"/>
                <c:pt idx="0">
                  <c:v>1.9657654209771638E-2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A3D-45CD-8898-07C3CAF0DC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202589600"/>
        <c:axId val="202589928"/>
      </c:barChart>
      <c:catAx>
        <c:axId val="202589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589928"/>
        <c:crosses val="autoZero"/>
        <c:auto val="1"/>
        <c:lblAlgn val="ctr"/>
        <c:lblOffset val="100"/>
        <c:noMultiLvlLbl val="0"/>
      </c:catAx>
      <c:valAx>
        <c:axId val="202589928"/>
        <c:scaling>
          <c:orientation val="minMax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589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538162</xdr:colOff>
      <xdr:row>20</xdr:row>
      <xdr:rowOff>19049</xdr:rowOff>
    </xdr:from>
    <xdr:to>
      <xdr:col>15</xdr:col>
      <xdr:colOff>95250</xdr:colOff>
      <xdr:row>40</xdr:row>
      <xdr:rowOff>180974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EBD3F24-7C05-4CD0-ACD1-7A9C6BAA5B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52387</xdr:colOff>
      <xdr:row>18</xdr:row>
      <xdr:rowOff>123824</xdr:rowOff>
    </xdr:from>
    <xdr:to>
      <xdr:col>15</xdr:col>
      <xdr:colOff>495300</xdr:colOff>
      <xdr:row>39</xdr:row>
      <xdr:rowOff>95249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9FF4BEB-B4F3-4D8E-BF05-25456235A0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ui-files/Alumni/Xiong,%20Yi/results/NIK/Mouse/PHx/NIK%20Ph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Hx"/>
      <sheetName val="metabolism after PH"/>
      <sheetName val="Liver_bd weight"/>
      <sheetName val="Sheet1"/>
      <sheetName val="Sheet2"/>
      <sheetName val="HFD"/>
      <sheetName val="HFD weight"/>
      <sheetName val="HFD resected"/>
    </sheetNames>
    <sheetDataSet>
      <sheetData sheetId="0"/>
      <sheetData sheetId="1"/>
      <sheetData sheetId="2"/>
      <sheetData sheetId="3"/>
      <sheetData sheetId="4"/>
      <sheetData sheetId="5"/>
      <sheetData sheetId="6">
        <row r="22">
          <cell r="B22" t="str">
            <v>F/F</v>
          </cell>
          <cell r="C22">
            <v>1.7536639503844497E-2</v>
          </cell>
        </row>
        <row r="23">
          <cell r="B23" t="str">
            <v>HKO</v>
          </cell>
          <cell r="C23">
            <v>1.9657654209771638E-2</v>
          </cell>
        </row>
        <row r="25">
          <cell r="C25">
            <v>1.30612949234814E-3</v>
          </cell>
        </row>
        <row r="26">
          <cell r="C26">
            <v>9.5302924420419429E-4</v>
          </cell>
        </row>
      </sheetData>
      <sheetData sheetId="7">
        <row r="22">
          <cell r="B22" t="str">
            <v>F/F</v>
          </cell>
          <cell r="C22">
            <v>2.1300839426664563E-2</v>
          </cell>
        </row>
        <row r="23">
          <cell r="B23" t="str">
            <v>HKO</v>
          </cell>
          <cell r="C23">
            <v>2.0777454874629606E-2</v>
          </cell>
        </row>
        <row r="25">
          <cell r="C25">
            <v>4.9031245924478523E-4</v>
          </cell>
        </row>
        <row r="26">
          <cell r="C26">
            <v>5.065901350367175E-4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8"/>
  <sheetViews>
    <sheetView tabSelected="1" workbookViewId="0">
      <selection activeCell="F28" sqref="F28"/>
    </sheetView>
  </sheetViews>
  <sheetFormatPr defaultRowHeight="15" x14ac:dyDescent="0.25"/>
  <cols>
    <col min="3" max="3" width="12" bestFit="1" customWidth="1"/>
    <col min="4" max="4" width="15.5703125" customWidth="1"/>
    <col min="8" max="8" width="13.5703125" customWidth="1"/>
    <col min="9" max="9" width="13.28515625" customWidth="1"/>
    <col min="10" max="10" width="19.85546875" customWidth="1"/>
  </cols>
  <sheetData>
    <row r="1" spans="1:9" x14ac:dyDescent="0.25">
      <c r="E1" t="s">
        <v>0</v>
      </c>
      <c r="F1" t="s">
        <v>1</v>
      </c>
    </row>
    <row r="2" spans="1:9" x14ac:dyDescent="0.25">
      <c r="A2" s="1">
        <v>1</v>
      </c>
      <c r="B2" s="2" t="s">
        <v>2</v>
      </c>
      <c r="C2" s="1" t="s">
        <v>3</v>
      </c>
      <c r="D2" s="1">
        <v>33.5</v>
      </c>
      <c r="E2" s="1">
        <v>704</v>
      </c>
      <c r="F2" s="1">
        <v>735</v>
      </c>
      <c r="G2">
        <f>E2/D2/1000</f>
        <v>2.1014925373134329E-2</v>
      </c>
      <c r="I2">
        <f>G2</f>
        <v>2.1014925373134329E-2</v>
      </c>
    </row>
    <row r="3" spans="1:9" x14ac:dyDescent="0.25">
      <c r="A3" s="1">
        <v>2</v>
      </c>
      <c r="B3" s="2" t="s">
        <v>2</v>
      </c>
      <c r="C3" s="1" t="s">
        <v>4</v>
      </c>
      <c r="D3" s="1">
        <v>35.6</v>
      </c>
      <c r="E3" s="1">
        <v>721</v>
      </c>
      <c r="F3" s="1">
        <v>829</v>
      </c>
      <c r="G3">
        <f>E3/D3/1000</f>
        <v>2.0252808988764043E-2</v>
      </c>
      <c r="I3">
        <f t="shared" ref="I3:I17" si="0">G3</f>
        <v>2.0252808988764043E-2</v>
      </c>
    </row>
    <row r="4" spans="1:9" ht="15" hidden="1" customHeight="1" x14ac:dyDescent="0.25">
      <c r="A4" s="1">
        <v>3</v>
      </c>
      <c r="B4" s="3" t="s">
        <v>2</v>
      </c>
      <c r="C4" s="3" t="s">
        <v>4</v>
      </c>
      <c r="D4" s="3">
        <v>42.8</v>
      </c>
      <c r="E4" s="3"/>
      <c r="F4" s="3"/>
      <c r="G4">
        <f>E4/D4/1000</f>
        <v>0</v>
      </c>
      <c r="I4">
        <f t="shared" si="0"/>
        <v>0</v>
      </c>
    </row>
    <row r="5" spans="1:9" x14ac:dyDescent="0.25">
      <c r="A5" s="1">
        <v>4</v>
      </c>
      <c r="B5" s="2" t="s">
        <v>2</v>
      </c>
      <c r="C5" s="1" t="s">
        <v>3</v>
      </c>
      <c r="D5" s="1">
        <v>39.5</v>
      </c>
      <c r="E5" s="1">
        <v>880</v>
      </c>
      <c r="F5" s="1">
        <v>615</v>
      </c>
      <c r="G5">
        <f>E5/D5/1000</f>
        <v>2.2278481012658228E-2</v>
      </c>
      <c r="I5">
        <f t="shared" si="0"/>
        <v>2.2278481012658228E-2</v>
      </c>
    </row>
    <row r="6" spans="1:9" x14ac:dyDescent="0.25">
      <c r="A6" s="1">
        <v>5</v>
      </c>
      <c r="B6" s="2" t="s">
        <v>2</v>
      </c>
      <c r="C6" s="1" t="s">
        <v>3</v>
      </c>
      <c r="D6" s="1">
        <v>47</v>
      </c>
      <c r="E6" s="1">
        <v>988</v>
      </c>
      <c r="F6" s="1">
        <v>906</v>
      </c>
      <c r="G6">
        <f>E6/D6/1000</f>
        <v>2.1021276595744681E-2</v>
      </c>
      <c r="I6">
        <f t="shared" si="0"/>
        <v>2.1021276595744681E-2</v>
      </c>
    </row>
    <row r="7" spans="1:9" ht="15" hidden="1" customHeight="1" x14ac:dyDescent="0.25">
      <c r="A7" s="1">
        <v>6</v>
      </c>
      <c r="B7" s="3" t="s">
        <v>2</v>
      </c>
      <c r="C7" s="3" t="s">
        <v>4</v>
      </c>
      <c r="D7" s="3">
        <v>49</v>
      </c>
      <c r="E7" s="3"/>
      <c r="F7" s="3"/>
      <c r="G7">
        <f>E7/D7/1000</f>
        <v>0</v>
      </c>
      <c r="I7">
        <f t="shared" si="0"/>
        <v>0</v>
      </c>
    </row>
    <row r="8" spans="1:9" x14ac:dyDescent="0.25">
      <c r="A8" s="1">
        <v>7</v>
      </c>
      <c r="B8" s="2" t="s">
        <v>2</v>
      </c>
      <c r="C8" s="1" t="s">
        <v>3</v>
      </c>
      <c r="D8" s="1">
        <v>38.299999999999997</v>
      </c>
      <c r="E8" s="1">
        <v>799</v>
      </c>
      <c r="F8" s="1">
        <v>693</v>
      </c>
      <c r="G8">
        <f>E8/D8/1000</f>
        <v>2.0861618798955615E-2</v>
      </c>
      <c r="I8">
        <f t="shared" si="0"/>
        <v>2.0861618798955615E-2</v>
      </c>
    </row>
    <row r="9" spans="1:9" x14ac:dyDescent="0.25">
      <c r="A9" s="1">
        <v>8</v>
      </c>
      <c r="B9" s="2" t="s">
        <v>2</v>
      </c>
      <c r="C9" s="1" t="s">
        <v>4</v>
      </c>
      <c r="D9" s="1">
        <v>41.2</v>
      </c>
      <c r="E9" s="1">
        <v>822</v>
      </c>
      <c r="F9" s="1">
        <f>678+100</f>
        <v>778</v>
      </c>
      <c r="G9">
        <f>E9/D9/1000</f>
        <v>1.995145631067961E-2</v>
      </c>
      <c r="I9">
        <f t="shared" si="0"/>
        <v>1.995145631067961E-2</v>
      </c>
    </row>
    <row r="10" spans="1:9" x14ac:dyDescent="0.25">
      <c r="A10" s="1">
        <v>9</v>
      </c>
      <c r="B10" s="2" t="s">
        <v>2</v>
      </c>
      <c r="C10" s="1" t="s">
        <v>4</v>
      </c>
      <c r="D10" s="1">
        <v>46.5</v>
      </c>
      <c r="E10" s="1">
        <v>996</v>
      </c>
      <c r="F10" s="1">
        <v>940</v>
      </c>
      <c r="G10">
        <f>E10/D10/1000</f>
        <v>2.1419354838709676E-2</v>
      </c>
      <c r="I10">
        <f t="shared" si="0"/>
        <v>2.1419354838709676E-2</v>
      </c>
    </row>
    <row r="11" spans="1:9" x14ac:dyDescent="0.25">
      <c r="A11" s="1">
        <v>10</v>
      </c>
      <c r="B11" s="2" t="s">
        <v>2</v>
      </c>
      <c r="C11" s="1" t="s">
        <v>4</v>
      </c>
      <c r="D11" s="1">
        <v>46.1</v>
      </c>
      <c r="E11" s="1">
        <v>948</v>
      </c>
      <c r="F11" s="1">
        <v>738</v>
      </c>
      <c r="G11">
        <f>E11/D11/1000</f>
        <v>2.0563991323210414E-2</v>
      </c>
      <c r="I11">
        <f t="shared" si="0"/>
        <v>2.0563991323210414E-2</v>
      </c>
    </row>
    <row r="12" spans="1:9" x14ac:dyDescent="0.25">
      <c r="A12" s="1">
        <v>11</v>
      </c>
      <c r="B12" s="2" t="s">
        <v>2</v>
      </c>
      <c r="C12" s="1" t="s">
        <v>3</v>
      </c>
      <c r="D12" s="1">
        <v>46.4</v>
      </c>
      <c r="E12" s="1">
        <v>977</v>
      </c>
      <c r="F12" s="1">
        <v>762</v>
      </c>
      <c r="G12">
        <f>E12/D12/1000</f>
        <v>2.1056034482758623E-2</v>
      </c>
      <c r="I12">
        <f t="shared" si="0"/>
        <v>2.1056034482758623E-2</v>
      </c>
    </row>
    <row r="13" spans="1:9" x14ac:dyDescent="0.25">
      <c r="A13" s="1">
        <v>12</v>
      </c>
      <c r="B13" s="1" t="s">
        <v>2</v>
      </c>
      <c r="C13" s="1" t="s">
        <v>4</v>
      </c>
      <c r="D13" s="1">
        <v>29</v>
      </c>
      <c r="E13" s="1">
        <v>609</v>
      </c>
      <c r="F13" s="1">
        <f>1666-1040</f>
        <v>626</v>
      </c>
      <c r="G13">
        <f>E13/D13/1000</f>
        <v>2.1000000000000001E-2</v>
      </c>
      <c r="I13">
        <f t="shared" si="0"/>
        <v>2.1000000000000001E-2</v>
      </c>
    </row>
    <row r="14" spans="1:9" x14ac:dyDescent="0.25">
      <c r="A14" s="1">
        <v>13</v>
      </c>
      <c r="B14" s="1" t="s">
        <v>2</v>
      </c>
      <c r="C14" s="1" t="s">
        <v>3</v>
      </c>
      <c r="D14" s="1">
        <v>33.700000000000003</v>
      </c>
      <c r="E14" s="1">
        <v>727</v>
      </c>
      <c r="F14" s="1">
        <f>1509-1040</f>
        <v>469</v>
      </c>
      <c r="G14">
        <f>E14/D14/1000</f>
        <v>2.1572700296735903E-2</v>
      </c>
      <c r="I14">
        <f t="shared" si="0"/>
        <v>2.1572700296735903E-2</v>
      </c>
    </row>
    <row r="15" spans="1:9" ht="15" hidden="1" customHeight="1" x14ac:dyDescent="0.25">
      <c r="A15" s="1">
        <v>14</v>
      </c>
      <c r="B15" s="1" t="s">
        <v>2</v>
      </c>
      <c r="C15" s="1" t="s">
        <v>3</v>
      </c>
      <c r="D15" s="1">
        <v>31.9</v>
      </c>
      <c r="E15" s="1"/>
      <c r="F15" s="1"/>
      <c r="G15">
        <f>E15/D15/1000</f>
        <v>0</v>
      </c>
      <c r="I15">
        <f t="shared" si="0"/>
        <v>0</v>
      </c>
    </row>
    <row r="16" spans="1:9" ht="15" hidden="1" customHeight="1" x14ac:dyDescent="0.25">
      <c r="A16" s="1">
        <v>15</v>
      </c>
      <c r="B16" s="1" t="s">
        <v>2</v>
      </c>
      <c r="C16" s="1" t="s">
        <v>4</v>
      </c>
      <c r="D16" s="1">
        <v>36.6</v>
      </c>
      <c r="E16" s="1"/>
      <c r="F16" s="1"/>
      <c r="G16">
        <f>E16/D16/1000</f>
        <v>0</v>
      </c>
      <c r="I16">
        <f t="shared" si="0"/>
        <v>0</v>
      </c>
    </row>
    <row r="17" spans="1:9" x14ac:dyDescent="0.25">
      <c r="A17" s="1">
        <v>16</v>
      </c>
      <c r="B17" s="1" t="s">
        <v>2</v>
      </c>
      <c r="C17" s="1" t="s">
        <v>4</v>
      </c>
      <c r="D17" s="1">
        <v>33.5</v>
      </c>
      <c r="E17" s="1">
        <v>703</v>
      </c>
      <c r="F17" s="1">
        <f>1648-1060</f>
        <v>588</v>
      </c>
      <c r="G17">
        <f>E17/D17/1000</f>
        <v>2.098507462686567E-2</v>
      </c>
      <c r="I17">
        <f t="shared" si="0"/>
        <v>2.098507462686567E-2</v>
      </c>
    </row>
    <row r="19" spans="1:9" x14ac:dyDescent="0.25">
      <c r="B19" s="1" t="s">
        <v>9</v>
      </c>
      <c r="C19">
        <f>G2</f>
        <v>2.1014925373134329E-2</v>
      </c>
      <c r="D19">
        <f>I5</f>
        <v>2.2278481012658228E-2</v>
      </c>
      <c r="E19">
        <f>I6</f>
        <v>2.1021276595744681E-2</v>
      </c>
      <c r="F19">
        <f>I8</f>
        <v>2.0861618798955615E-2</v>
      </c>
      <c r="G19">
        <f>I12</f>
        <v>2.1056034482758623E-2</v>
      </c>
      <c r="H19">
        <f>I14</f>
        <v>2.1572700296735903E-2</v>
      </c>
    </row>
    <row r="20" spans="1:9" x14ac:dyDescent="0.25">
      <c r="B20" s="4" t="s">
        <v>10</v>
      </c>
      <c r="C20">
        <f>I3</f>
        <v>2.0252808988764043E-2</v>
      </c>
      <c r="D20">
        <f>I9</f>
        <v>1.995145631067961E-2</v>
      </c>
      <c r="E20">
        <f>I10</f>
        <v>2.1419354838709676E-2</v>
      </c>
      <c r="F20">
        <f>I12</f>
        <v>2.1056034482758623E-2</v>
      </c>
      <c r="G20">
        <f>I13</f>
        <v>2.1000000000000001E-2</v>
      </c>
      <c r="H20">
        <f>I17</f>
        <v>2.098507462686567E-2</v>
      </c>
    </row>
    <row r="21" spans="1:9" x14ac:dyDescent="0.25">
      <c r="A21" t="s">
        <v>7</v>
      </c>
    </row>
    <row r="22" spans="1:9" x14ac:dyDescent="0.25">
      <c r="B22" s="1" t="s">
        <v>9</v>
      </c>
      <c r="C22">
        <f>AVERAGE(C19:H19)</f>
        <v>2.1300839426664563E-2</v>
      </c>
    </row>
    <row r="23" spans="1:9" x14ac:dyDescent="0.25">
      <c r="B23" s="4" t="s">
        <v>10</v>
      </c>
      <c r="C23">
        <f>AVERAGE(C20:H20)</f>
        <v>2.0777454874629606E-2</v>
      </c>
    </row>
    <row r="25" spans="1:9" x14ac:dyDescent="0.25">
      <c r="A25" t="s">
        <v>8</v>
      </c>
      <c r="B25" s="1" t="s">
        <v>9</v>
      </c>
      <c r="C25">
        <f>_xlfn.STDEV.P(C19:H19)</f>
        <v>4.9031245924478523E-4</v>
      </c>
    </row>
    <row r="26" spans="1:9" x14ac:dyDescent="0.25">
      <c r="B26" s="4" t="s">
        <v>10</v>
      </c>
      <c r="C26">
        <f>_xlfn.STDEV.P(C20:H20)</f>
        <v>5.065901350367175E-4</v>
      </c>
    </row>
    <row r="28" spans="1:9" x14ac:dyDescent="0.25">
      <c r="C28">
        <f>_xlfn.T.TEST(C19:H19,C20:H20,2,3)</f>
        <v>0.12793202835403431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CFEB1C-C784-45A7-98E3-AC5B3DCE282C}">
  <dimension ref="A1:I28"/>
  <sheetViews>
    <sheetView workbookViewId="0">
      <selection activeCell="E1" sqref="E1:E17"/>
    </sheetView>
  </sheetViews>
  <sheetFormatPr defaultRowHeight="15" x14ac:dyDescent="0.25"/>
  <cols>
    <col min="4" max="4" width="15.5703125" customWidth="1"/>
    <col min="8" max="8" width="13.5703125" customWidth="1"/>
    <col min="9" max="9" width="13.28515625" customWidth="1"/>
    <col min="10" max="10" width="19.85546875" customWidth="1"/>
  </cols>
  <sheetData>
    <row r="1" spans="1:9" x14ac:dyDescent="0.25">
      <c r="E1" t="s">
        <v>0</v>
      </c>
      <c r="F1" t="s">
        <v>1</v>
      </c>
    </row>
    <row r="2" spans="1:9" x14ac:dyDescent="0.25">
      <c r="A2" s="1">
        <v>1</v>
      </c>
      <c r="B2" s="2" t="s">
        <v>2</v>
      </c>
      <c r="C2" s="1" t="s">
        <v>3</v>
      </c>
      <c r="D2" s="1">
        <v>33.5</v>
      </c>
      <c r="E2" s="1">
        <v>704</v>
      </c>
      <c r="F2" s="1">
        <v>735</v>
      </c>
      <c r="G2">
        <f>F2/D2/1000</f>
        <v>2.1940298507462687E-2</v>
      </c>
      <c r="I2">
        <f>F2/E2</f>
        <v>1.0440340909090908</v>
      </c>
    </row>
    <row r="3" spans="1:9" x14ac:dyDescent="0.25">
      <c r="A3" s="1">
        <v>2</v>
      </c>
      <c r="B3" s="2" t="s">
        <v>2</v>
      </c>
      <c r="C3" s="1" t="s">
        <v>4</v>
      </c>
      <c r="D3" s="1">
        <v>35.6</v>
      </c>
      <c r="E3" s="1">
        <v>721</v>
      </c>
      <c r="F3" s="1">
        <v>829</v>
      </c>
      <c r="G3">
        <f>F3/D3/1000</f>
        <v>2.3286516853932581E-2</v>
      </c>
      <c r="I3">
        <f t="shared" ref="I3:I16" si="0">F3/E3</f>
        <v>1.1497919556171983</v>
      </c>
    </row>
    <row r="4" spans="1:9" ht="15" hidden="1" customHeight="1" x14ac:dyDescent="0.25">
      <c r="A4" s="1">
        <v>3</v>
      </c>
      <c r="B4" s="3" t="s">
        <v>2</v>
      </c>
      <c r="C4" s="3" t="s">
        <v>4</v>
      </c>
      <c r="D4" s="3">
        <v>42.8</v>
      </c>
      <c r="E4" s="3"/>
      <c r="F4" s="3"/>
      <c r="G4">
        <f>F4/D4/1000</f>
        <v>0</v>
      </c>
      <c r="I4" t="e">
        <f t="shared" si="0"/>
        <v>#DIV/0!</v>
      </c>
    </row>
    <row r="5" spans="1:9" x14ac:dyDescent="0.25">
      <c r="A5" s="1">
        <v>4</v>
      </c>
      <c r="B5" s="2" t="s">
        <v>2</v>
      </c>
      <c r="C5" s="1" t="s">
        <v>3</v>
      </c>
      <c r="D5" s="1">
        <v>39.5</v>
      </c>
      <c r="E5" s="1">
        <v>880</v>
      </c>
      <c r="F5" s="1">
        <v>615</v>
      </c>
      <c r="G5">
        <f>F5/D5/1000</f>
        <v>1.5569620253164556E-2</v>
      </c>
      <c r="I5">
        <f t="shared" si="0"/>
        <v>0.69886363636363635</v>
      </c>
    </row>
    <row r="6" spans="1:9" x14ac:dyDescent="0.25">
      <c r="A6" s="1">
        <v>5</v>
      </c>
      <c r="B6" s="2" t="s">
        <v>2</v>
      </c>
      <c r="C6" s="1" t="s">
        <v>3</v>
      </c>
      <c r="D6" s="1">
        <v>47</v>
      </c>
      <c r="E6" s="1">
        <v>988</v>
      </c>
      <c r="F6" s="1">
        <v>906</v>
      </c>
      <c r="G6">
        <f>F6/D6/1000</f>
        <v>1.9276595744680852E-2</v>
      </c>
      <c r="I6">
        <f t="shared" si="0"/>
        <v>0.917004048582996</v>
      </c>
    </row>
    <row r="7" spans="1:9" ht="15" hidden="1" customHeight="1" x14ac:dyDescent="0.25">
      <c r="A7" s="1">
        <v>6</v>
      </c>
      <c r="B7" s="3" t="s">
        <v>2</v>
      </c>
      <c r="C7" s="3" t="s">
        <v>4</v>
      </c>
      <c r="D7" s="3">
        <v>49</v>
      </c>
      <c r="E7" s="3"/>
      <c r="F7" s="3"/>
      <c r="G7">
        <f>F7/D7/1000</f>
        <v>0</v>
      </c>
      <c r="I7" t="e">
        <f t="shared" si="0"/>
        <v>#DIV/0!</v>
      </c>
    </row>
    <row r="8" spans="1:9" x14ac:dyDescent="0.25">
      <c r="A8" s="1">
        <v>7</v>
      </c>
      <c r="B8" s="2" t="s">
        <v>2</v>
      </c>
      <c r="C8" s="1" t="s">
        <v>3</v>
      </c>
      <c r="D8" s="1">
        <v>38.299999999999997</v>
      </c>
      <c r="E8" s="1">
        <v>799</v>
      </c>
      <c r="F8" s="1">
        <v>693</v>
      </c>
      <c r="G8">
        <f>F8/D8/1000</f>
        <v>1.8093994778067887E-2</v>
      </c>
      <c r="I8">
        <f>F8/E8</f>
        <v>0.86733416770963701</v>
      </c>
    </row>
    <row r="9" spans="1:9" x14ac:dyDescent="0.25">
      <c r="A9" s="1">
        <v>8</v>
      </c>
      <c r="B9" s="2" t="s">
        <v>2</v>
      </c>
      <c r="C9" s="1" t="s">
        <v>4</v>
      </c>
      <c r="D9" s="1">
        <v>41.2</v>
      </c>
      <c r="E9" s="1">
        <v>852</v>
      </c>
      <c r="F9" s="1">
        <f>678+100</f>
        <v>778</v>
      </c>
      <c r="G9">
        <f>F9/D9/1000</f>
        <v>1.8883495145631066E-2</v>
      </c>
      <c r="I9">
        <f t="shared" si="0"/>
        <v>0.91314553990610325</v>
      </c>
    </row>
    <row r="10" spans="1:9" x14ac:dyDescent="0.25">
      <c r="A10" s="1">
        <v>9</v>
      </c>
      <c r="B10" s="2" t="s">
        <v>2</v>
      </c>
      <c r="C10" s="1" t="s">
        <v>4</v>
      </c>
      <c r="D10" s="1">
        <v>46.5</v>
      </c>
      <c r="E10" s="1">
        <v>996</v>
      </c>
      <c r="F10" s="1">
        <v>940</v>
      </c>
      <c r="G10">
        <f>F10/D10/1000</f>
        <v>2.0215053763440859E-2</v>
      </c>
      <c r="I10">
        <f t="shared" si="0"/>
        <v>0.94377510040160639</v>
      </c>
    </row>
    <row r="11" spans="1:9" x14ac:dyDescent="0.25">
      <c r="A11" s="1">
        <v>10</v>
      </c>
      <c r="B11" s="2" t="s">
        <v>2</v>
      </c>
      <c r="C11" s="1" t="s">
        <v>4</v>
      </c>
      <c r="D11" s="1">
        <v>46.1</v>
      </c>
      <c r="E11" s="1">
        <v>948</v>
      </c>
      <c r="F11" s="1">
        <v>738</v>
      </c>
      <c r="G11">
        <f>F11/D11/1000</f>
        <v>1.6008676789587853E-2</v>
      </c>
      <c r="I11">
        <f t="shared" si="0"/>
        <v>0.77848101265822789</v>
      </c>
    </row>
    <row r="12" spans="1:9" x14ac:dyDescent="0.25">
      <c r="A12" s="1">
        <v>11</v>
      </c>
      <c r="B12" s="2" t="s">
        <v>2</v>
      </c>
      <c r="C12" s="1" t="s">
        <v>3</v>
      </c>
      <c r="D12" s="1">
        <v>46.4</v>
      </c>
      <c r="E12" s="1">
        <v>977</v>
      </c>
      <c r="F12" s="1">
        <v>762</v>
      </c>
      <c r="G12">
        <f>F12/D12/1000</f>
        <v>1.6422413793103448E-2</v>
      </c>
      <c r="I12">
        <f t="shared" si="0"/>
        <v>0.77993858751279432</v>
      </c>
    </row>
    <row r="13" spans="1:9" x14ac:dyDescent="0.25">
      <c r="A13" s="1">
        <v>12</v>
      </c>
      <c r="B13" s="1" t="s">
        <v>2</v>
      </c>
      <c r="C13" s="1" t="s">
        <v>4</v>
      </c>
      <c r="D13" s="1">
        <v>29</v>
      </c>
      <c r="E13" s="1">
        <v>609</v>
      </c>
      <c r="F13" s="1">
        <f>1666-1040</f>
        <v>626</v>
      </c>
      <c r="G13">
        <f>F13/D13/1000</f>
        <v>2.1586206896551722E-2</v>
      </c>
      <c r="I13">
        <f t="shared" si="0"/>
        <v>1.0279146141215108</v>
      </c>
    </row>
    <row r="14" spans="1:9" x14ac:dyDescent="0.25">
      <c r="A14" s="1">
        <v>13</v>
      </c>
      <c r="B14" s="1" t="s">
        <v>2</v>
      </c>
      <c r="C14" s="1" t="s">
        <v>3</v>
      </c>
      <c r="D14" s="1">
        <v>33.700000000000003</v>
      </c>
      <c r="E14" s="1">
        <v>727</v>
      </c>
      <c r="F14" s="1">
        <f>1509-1040</f>
        <v>469</v>
      </c>
      <c r="G14">
        <f>F14/D14/1000</f>
        <v>1.3916913946587537E-2</v>
      </c>
      <c r="I14">
        <f t="shared" si="0"/>
        <v>0.64511691884456668</v>
      </c>
    </row>
    <row r="15" spans="1:9" ht="15" hidden="1" customHeight="1" x14ac:dyDescent="0.25">
      <c r="A15" s="1">
        <v>14</v>
      </c>
      <c r="B15" s="1" t="s">
        <v>2</v>
      </c>
      <c r="C15" s="1" t="s">
        <v>3</v>
      </c>
      <c r="D15" s="1">
        <v>31.9</v>
      </c>
      <c r="E15" s="1"/>
      <c r="F15" s="1"/>
      <c r="G15">
        <f>F15/D15/1000</f>
        <v>0</v>
      </c>
      <c r="I15" t="e">
        <f t="shared" si="0"/>
        <v>#DIV/0!</v>
      </c>
    </row>
    <row r="16" spans="1:9" ht="15" hidden="1" customHeight="1" x14ac:dyDescent="0.25">
      <c r="A16" s="1">
        <v>15</v>
      </c>
      <c r="B16" s="1" t="s">
        <v>2</v>
      </c>
      <c r="C16" s="1" t="s">
        <v>4</v>
      </c>
      <c r="D16" s="1">
        <v>36.6</v>
      </c>
      <c r="E16" s="1"/>
      <c r="F16" s="1"/>
      <c r="G16">
        <f>F16/D16/1000</f>
        <v>0</v>
      </c>
      <c r="I16" t="e">
        <f t="shared" si="0"/>
        <v>#DIV/0!</v>
      </c>
    </row>
    <row r="17" spans="1:9" x14ac:dyDescent="0.25">
      <c r="A17" s="1">
        <v>16</v>
      </c>
      <c r="B17" s="1" t="s">
        <v>2</v>
      </c>
      <c r="C17" s="1" t="s">
        <v>4</v>
      </c>
      <c r="D17" s="1">
        <v>33.5</v>
      </c>
      <c r="E17" s="1">
        <v>703</v>
      </c>
      <c r="F17" s="1">
        <f>1648-1060</f>
        <v>588</v>
      </c>
      <c r="G17">
        <f>F17/D17/1000</f>
        <v>1.755223880597015E-2</v>
      </c>
      <c r="I17">
        <f>F17/E17</f>
        <v>0.83641536273115225</v>
      </c>
    </row>
    <row r="19" spans="1:9" x14ac:dyDescent="0.25">
      <c r="B19" t="s">
        <v>5</v>
      </c>
      <c r="C19">
        <f>G2</f>
        <v>2.1940298507462687E-2</v>
      </c>
      <c r="D19">
        <f>G5</f>
        <v>1.5569620253164556E-2</v>
      </c>
      <c r="E19">
        <f>G6</f>
        <v>1.9276595744680852E-2</v>
      </c>
      <c r="F19">
        <f>G8</f>
        <v>1.8093994778067887E-2</v>
      </c>
      <c r="G19">
        <f>G12</f>
        <v>1.6422413793103448E-2</v>
      </c>
      <c r="H19">
        <f>G14</f>
        <v>1.3916913946587537E-2</v>
      </c>
    </row>
    <row r="20" spans="1:9" x14ac:dyDescent="0.25">
      <c r="B20" t="s">
        <v>6</v>
      </c>
      <c r="C20">
        <f>G3</f>
        <v>2.3286516853932581E-2</v>
      </c>
      <c r="D20">
        <f>G9</f>
        <v>1.8883495145631066E-2</v>
      </c>
      <c r="E20">
        <f>G10</f>
        <v>2.0215053763440859E-2</v>
      </c>
      <c r="F20">
        <f>G12</f>
        <v>1.6422413793103448E-2</v>
      </c>
      <c r="G20">
        <f>G13</f>
        <v>2.1586206896551722E-2</v>
      </c>
      <c r="H20">
        <f>G17</f>
        <v>1.755223880597015E-2</v>
      </c>
    </row>
    <row r="21" spans="1:9" x14ac:dyDescent="0.25">
      <c r="A21" t="s">
        <v>7</v>
      </c>
    </row>
    <row r="22" spans="1:9" x14ac:dyDescent="0.25">
      <c r="B22" t="s">
        <v>5</v>
      </c>
      <c r="C22">
        <f>AVERAGE(C19:H19)</f>
        <v>1.7536639503844497E-2</v>
      </c>
    </row>
    <row r="23" spans="1:9" x14ac:dyDescent="0.25">
      <c r="B23" t="s">
        <v>6</v>
      </c>
      <c r="C23">
        <f>AVERAGE(C20:I20)</f>
        <v>1.9657654209771638E-2</v>
      </c>
    </row>
    <row r="25" spans="1:9" x14ac:dyDescent="0.25">
      <c r="A25" t="s">
        <v>8</v>
      </c>
      <c r="C25">
        <f>_xlfn.STDEV.P(C19:H19)/SQRT(4)</f>
        <v>1.30612949234814E-3</v>
      </c>
    </row>
    <row r="26" spans="1:9" x14ac:dyDescent="0.25">
      <c r="C26">
        <f>_xlfn.STDEV.P(C20:H20)/SQRT(6)</f>
        <v>9.5302924420419429E-4</v>
      </c>
    </row>
    <row r="28" spans="1:9" x14ac:dyDescent="0.25">
      <c r="C28">
        <f>_xlfn.T.TEST(C19:H19,C20:H20,2,3)</f>
        <v>0.20597720687725843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Sected</vt:lpstr>
      <vt:lpstr>BW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2018-05-05T04:51:35Z</dcterms:modified>
</cp:coreProperties>
</file>