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80" yWindow="80" windowWidth="25040" windowHeight="13820" tabRatio="500" activeTab="1"/>
  </bookViews>
  <sheets>
    <sheet name="Pre-analysis" sheetId="2" r:id="rId1"/>
    <sheet name="Post-analysis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0" i="1" l="1"/>
  <c r="I19" i="1"/>
  <c r="J19" i="1"/>
  <c r="J17" i="1"/>
  <c r="G20" i="1"/>
  <c r="G19" i="1"/>
  <c r="G18" i="1"/>
  <c r="G17" i="1"/>
  <c r="G16" i="1"/>
  <c r="G15" i="1"/>
  <c r="F20" i="1"/>
  <c r="F19" i="1"/>
  <c r="F18" i="1"/>
  <c r="F17" i="1"/>
  <c r="F16" i="1"/>
  <c r="F15" i="1"/>
  <c r="E20" i="1"/>
  <c r="E19" i="1"/>
  <c r="E18" i="1"/>
  <c r="E17" i="1"/>
  <c r="E16" i="1"/>
  <c r="E15" i="1"/>
  <c r="S17" i="2"/>
  <c r="K20" i="2"/>
  <c r="K17" i="2"/>
  <c r="L13" i="2"/>
  <c r="L17" i="2"/>
  <c r="C13" i="2"/>
  <c r="C17" i="2"/>
  <c r="J10" i="1"/>
  <c r="H7" i="1"/>
  <c r="H6" i="1"/>
  <c r="J8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D39" i="2"/>
  <c r="E39" i="2"/>
  <c r="F39" i="2"/>
  <c r="G39" i="2"/>
  <c r="H39" i="2"/>
  <c r="C39" i="2"/>
  <c r="L39" i="2"/>
  <c r="M39" i="2"/>
  <c r="N39" i="2"/>
  <c r="O39" i="2"/>
  <c r="P39" i="2"/>
  <c r="K39" i="2"/>
  <c r="T39" i="2"/>
  <c r="U39" i="2"/>
  <c r="V39" i="2"/>
  <c r="W39" i="2"/>
  <c r="X39" i="2"/>
  <c r="S39" i="2"/>
  <c r="T20" i="2"/>
  <c r="U20" i="2"/>
  <c r="V20" i="2"/>
  <c r="W20" i="2"/>
  <c r="X20" i="2"/>
  <c r="S20" i="2"/>
  <c r="L20" i="2"/>
  <c r="M20" i="2"/>
  <c r="N20" i="2"/>
  <c r="O20" i="2"/>
  <c r="P20" i="2"/>
  <c r="E6" i="1"/>
  <c r="H15" i="1"/>
  <c r="H20" i="1"/>
  <c r="H19" i="1"/>
  <c r="I18" i="1"/>
  <c r="H18" i="1"/>
  <c r="I17" i="1"/>
  <c r="H17" i="1"/>
  <c r="I16" i="1"/>
  <c r="H16" i="1"/>
  <c r="J15" i="1"/>
  <c r="I15" i="1"/>
  <c r="J6" i="1"/>
  <c r="I7" i="1"/>
  <c r="H8" i="1"/>
  <c r="I8" i="1"/>
  <c r="H9" i="1"/>
  <c r="I9" i="1"/>
  <c r="H10" i="1"/>
  <c r="I10" i="1"/>
  <c r="H11" i="1"/>
  <c r="I11" i="1"/>
  <c r="I6" i="1"/>
  <c r="X32" i="2"/>
  <c r="X33" i="2"/>
  <c r="X36" i="2"/>
  <c r="C14" i="2"/>
  <c r="W32" i="2"/>
  <c r="W33" i="2"/>
  <c r="W36" i="2"/>
  <c r="V32" i="2"/>
  <c r="V33" i="2"/>
  <c r="V36" i="2"/>
  <c r="U32" i="2"/>
  <c r="U33" i="2"/>
  <c r="U36" i="2"/>
  <c r="T32" i="2"/>
  <c r="T33" i="2"/>
  <c r="T36" i="2"/>
  <c r="S32" i="2"/>
  <c r="S33" i="2"/>
  <c r="S36" i="2"/>
  <c r="P32" i="2"/>
  <c r="P33" i="2"/>
  <c r="P36" i="2"/>
  <c r="O32" i="2"/>
  <c r="O33" i="2"/>
  <c r="O36" i="2"/>
  <c r="N32" i="2"/>
  <c r="N33" i="2"/>
  <c r="N36" i="2"/>
  <c r="M32" i="2"/>
  <c r="M33" i="2"/>
  <c r="M36" i="2"/>
  <c r="L32" i="2"/>
  <c r="L33" i="2"/>
  <c r="L36" i="2"/>
  <c r="K32" i="2"/>
  <c r="K33" i="2"/>
  <c r="K36" i="2"/>
  <c r="H32" i="2"/>
  <c r="H33" i="2"/>
  <c r="H36" i="2"/>
  <c r="G32" i="2"/>
  <c r="G33" i="2"/>
  <c r="G36" i="2"/>
  <c r="F32" i="2"/>
  <c r="F33" i="2"/>
  <c r="F36" i="2"/>
  <c r="E32" i="2"/>
  <c r="E33" i="2"/>
  <c r="E36" i="2"/>
  <c r="D32" i="2"/>
  <c r="D33" i="2"/>
  <c r="D36" i="2"/>
  <c r="C32" i="2"/>
  <c r="C33" i="2"/>
  <c r="C36" i="2"/>
  <c r="X13" i="2"/>
  <c r="X14" i="2"/>
  <c r="X17" i="2"/>
  <c r="W13" i="2"/>
  <c r="W14" i="2"/>
  <c r="W17" i="2"/>
  <c r="V13" i="2"/>
  <c r="V14" i="2"/>
  <c r="V17" i="2"/>
  <c r="U13" i="2"/>
  <c r="U14" i="2"/>
  <c r="U17" i="2"/>
  <c r="T13" i="2"/>
  <c r="T14" i="2"/>
  <c r="T17" i="2"/>
  <c r="S13" i="2"/>
  <c r="S14" i="2"/>
  <c r="P13" i="2"/>
  <c r="P14" i="2"/>
  <c r="P17" i="2"/>
  <c r="O13" i="2"/>
  <c r="O14" i="2"/>
  <c r="O17" i="2"/>
  <c r="N13" i="2"/>
  <c r="N14" i="2"/>
  <c r="N17" i="2"/>
  <c r="M13" i="2"/>
  <c r="M14" i="2"/>
  <c r="M17" i="2"/>
  <c r="L14" i="2"/>
  <c r="K13" i="2"/>
  <c r="K14" i="2"/>
  <c r="D13" i="2"/>
  <c r="D14" i="2"/>
  <c r="D17" i="2"/>
  <c r="D20" i="2"/>
  <c r="C20" i="2"/>
  <c r="G13" i="2"/>
  <c r="G14" i="2"/>
  <c r="G17" i="2"/>
  <c r="E13" i="2"/>
  <c r="E14" i="2"/>
  <c r="E17" i="2"/>
  <c r="E20" i="2"/>
  <c r="F13" i="2"/>
  <c r="F14" i="2"/>
  <c r="F17" i="2"/>
  <c r="F20" i="2"/>
  <c r="G20" i="2"/>
  <c r="H13" i="2"/>
  <c r="H14" i="2"/>
  <c r="H17" i="2"/>
  <c r="H20" i="2"/>
</calcChain>
</file>

<file path=xl/sharedStrings.xml><?xml version="1.0" encoding="utf-8"?>
<sst xmlns="http://schemas.openxmlformats.org/spreadsheetml/2006/main" count="284" uniqueCount="22">
  <si>
    <t>Title: Expression of iTAP rescues the impaired shedding in iTAP KO cells. AP-fused TACE substrates. Figure 3C,D</t>
  </si>
  <si>
    <t>AREG-AP</t>
  </si>
  <si>
    <t>Replicate 1</t>
  </si>
  <si>
    <t>Replicate 2</t>
  </si>
  <si>
    <t>Replicate 3</t>
  </si>
  <si>
    <t>Measurement</t>
  </si>
  <si>
    <t>WT</t>
  </si>
  <si>
    <t>DMSO</t>
  </si>
  <si>
    <t>PMA</t>
  </si>
  <si>
    <t>Lysate</t>
  </si>
  <si>
    <t>Blanked</t>
  </si>
  <si>
    <t>shed/total</t>
  </si>
  <si>
    <t>fold change</t>
  </si>
  <si>
    <t>KO 'B'</t>
  </si>
  <si>
    <t>KO 'A'</t>
  </si>
  <si>
    <t>iTAP</t>
  </si>
  <si>
    <t>vector</t>
  </si>
  <si>
    <t>TGFα-AP</t>
  </si>
  <si>
    <t>Fold change</t>
  </si>
  <si>
    <t>AVERAGE</t>
  </si>
  <si>
    <t>STDEV</t>
  </si>
  <si>
    <t>t-test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</si>
</sst>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3" xfId="0" applyBorder="1"/>
    <xf numFmtId="0" fontId="0" fillId="0" borderId="4" xfId="0" applyBorder="1"/>
    <xf numFmtId="0" fontId="1" fillId="0" borderId="3" xfId="0" applyFont="1" applyBorder="1"/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4" xfId="0" applyFill="1" applyBorder="1"/>
    <xf numFmtId="0" fontId="0" fillId="0" borderId="5" xfId="0" applyFill="1" applyBorder="1"/>
    <xf numFmtId="0" fontId="1" fillId="0" borderId="0" xfId="0" applyFont="1" applyBorder="1" applyAlignment="1"/>
    <xf numFmtId="0" fontId="0" fillId="0" borderId="7" xfId="0" applyBorder="1"/>
    <xf numFmtId="0" fontId="0" fillId="0" borderId="7" xfId="0" applyFill="1" applyBorder="1"/>
    <xf numFmtId="0" fontId="0" fillId="0" borderId="8" xfId="0" applyFill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9"/>
  <sheetViews>
    <sheetView topLeftCell="A21" workbookViewId="0">
      <selection activeCell="S17" sqref="S17"/>
    </sheetView>
  </sheetViews>
  <sheetFormatPr baseColWidth="10" defaultRowHeight="15" x14ac:dyDescent="0"/>
  <cols>
    <col min="2" max="2" width="13.1640625" customWidth="1"/>
  </cols>
  <sheetData>
    <row r="2" spans="1:24">
      <c r="B2" t="s">
        <v>0</v>
      </c>
    </row>
    <row r="4" spans="1:24" ht="16" thickBot="1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>
      <c r="B5" s="16" t="s">
        <v>2</v>
      </c>
      <c r="C5" s="16"/>
      <c r="D5" s="16"/>
      <c r="E5" s="16"/>
      <c r="F5" s="16"/>
      <c r="G5" s="16"/>
      <c r="H5" s="16"/>
      <c r="J5" s="16" t="s">
        <v>3</v>
      </c>
      <c r="K5" s="16"/>
      <c r="L5" s="16"/>
      <c r="M5" s="16"/>
      <c r="N5" s="16"/>
      <c r="O5" s="16"/>
      <c r="P5" s="16"/>
      <c r="R5" s="16" t="s">
        <v>4</v>
      </c>
      <c r="S5" s="16"/>
      <c r="T5" s="16"/>
      <c r="U5" s="16"/>
      <c r="V5" s="16"/>
      <c r="W5" s="16"/>
      <c r="X5" s="16"/>
    </row>
    <row r="6" spans="1:24">
      <c r="B6" s="5"/>
      <c r="C6" s="9" t="s">
        <v>16</v>
      </c>
      <c r="D6" s="9" t="s">
        <v>15</v>
      </c>
      <c r="E6" s="9" t="s">
        <v>16</v>
      </c>
      <c r="F6" s="9" t="s">
        <v>15</v>
      </c>
      <c r="G6" s="9" t="s">
        <v>16</v>
      </c>
      <c r="H6" s="9" t="s">
        <v>15</v>
      </c>
      <c r="J6" s="5"/>
      <c r="K6" s="9" t="s">
        <v>16</v>
      </c>
      <c r="L6" s="9" t="s">
        <v>15</v>
      </c>
      <c r="M6" s="9" t="s">
        <v>16</v>
      </c>
      <c r="N6" s="9" t="s">
        <v>15</v>
      </c>
      <c r="O6" s="9" t="s">
        <v>16</v>
      </c>
      <c r="P6" s="9" t="s">
        <v>15</v>
      </c>
      <c r="R6" s="5"/>
      <c r="S6" s="9" t="s">
        <v>16</v>
      </c>
      <c r="T6" s="9" t="s">
        <v>15</v>
      </c>
      <c r="U6" s="9" t="s">
        <v>16</v>
      </c>
      <c r="V6" s="9" t="s">
        <v>15</v>
      </c>
      <c r="W6" s="9" t="s">
        <v>16</v>
      </c>
      <c r="X6" s="9" t="s">
        <v>15</v>
      </c>
    </row>
    <row r="7" spans="1:24">
      <c r="B7" s="1" t="s">
        <v>5</v>
      </c>
      <c r="C7" s="10" t="s">
        <v>6</v>
      </c>
      <c r="D7" s="10" t="s">
        <v>6</v>
      </c>
      <c r="E7" s="10" t="s">
        <v>14</v>
      </c>
      <c r="F7" s="10" t="s">
        <v>14</v>
      </c>
      <c r="G7" s="11" t="s">
        <v>13</v>
      </c>
      <c r="H7" s="12" t="s">
        <v>13</v>
      </c>
      <c r="J7" s="1" t="s">
        <v>5</v>
      </c>
      <c r="K7" s="2" t="s">
        <v>6</v>
      </c>
      <c r="L7" s="2" t="s">
        <v>6</v>
      </c>
      <c r="M7" s="2" t="s">
        <v>14</v>
      </c>
      <c r="N7" s="2" t="s">
        <v>14</v>
      </c>
      <c r="O7" s="7" t="s">
        <v>13</v>
      </c>
      <c r="P7" s="8" t="s">
        <v>13</v>
      </c>
      <c r="R7" s="1" t="s">
        <v>5</v>
      </c>
      <c r="S7" s="2" t="s">
        <v>6</v>
      </c>
      <c r="T7" s="2" t="s">
        <v>6</v>
      </c>
      <c r="U7" s="2" t="s">
        <v>14</v>
      </c>
      <c r="V7" s="2" t="s">
        <v>14</v>
      </c>
      <c r="W7" s="7" t="s">
        <v>13</v>
      </c>
      <c r="X7" s="8" t="s">
        <v>13</v>
      </c>
    </row>
    <row r="8" spans="1:24">
      <c r="B8" t="s">
        <v>7</v>
      </c>
      <c r="C8" s="10">
        <v>0.11620000000000001</v>
      </c>
      <c r="D8" s="10">
        <v>0.14189999999999997</v>
      </c>
      <c r="E8" s="10">
        <v>2.8299999999999992E-2</v>
      </c>
      <c r="F8" s="10">
        <v>2.2499999999999992E-2</v>
      </c>
      <c r="G8" s="10">
        <v>1.3399999999999995E-2</v>
      </c>
      <c r="H8" s="10">
        <v>4.1800000000000004E-2</v>
      </c>
      <c r="J8" t="s">
        <v>7</v>
      </c>
      <c r="K8">
        <v>-1.7899999999999999E-2</v>
      </c>
      <c r="L8">
        <v>-4.6999999999999958E-3</v>
      </c>
      <c r="M8">
        <v>-1.5100000000000002E-2</v>
      </c>
      <c r="N8">
        <v>-8.9000000000000051E-3</v>
      </c>
      <c r="O8">
        <v>-1.4700000000000005E-2</v>
      </c>
      <c r="P8">
        <v>-1.0700000000000001E-2</v>
      </c>
      <c r="R8" t="s">
        <v>7</v>
      </c>
      <c r="S8">
        <v>-4.9000000000000016E-3</v>
      </c>
      <c r="T8">
        <v>-5.6000000000000077E-3</v>
      </c>
      <c r="U8">
        <v>-1.0400000000000006E-2</v>
      </c>
      <c r="V8">
        <v>-2.3999999999999994E-3</v>
      </c>
      <c r="W8">
        <v>-1.2200000000000003E-2</v>
      </c>
      <c r="X8">
        <v>-7.9999999999999516E-4</v>
      </c>
    </row>
    <row r="9" spans="1:24">
      <c r="B9" t="s">
        <v>8</v>
      </c>
      <c r="C9" s="6">
        <v>1.2872999999999999</v>
      </c>
      <c r="D9" s="6">
        <v>1.3254999999999999</v>
      </c>
      <c r="E9" s="6">
        <v>0.24099999999999999</v>
      </c>
      <c r="F9" s="6">
        <v>0.4128</v>
      </c>
      <c r="G9" s="6">
        <v>0.16560000000000002</v>
      </c>
      <c r="H9" s="6">
        <v>0.72889999999999999</v>
      </c>
      <c r="J9" t="s">
        <v>8</v>
      </c>
      <c r="K9">
        <v>5.3399999999999989E-2</v>
      </c>
      <c r="L9">
        <v>0.25600000000000001</v>
      </c>
      <c r="M9">
        <v>2.6000000000000051E-3</v>
      </c>
      <c r="N9">
        <v>8.4899999999999989E-2</v>
      </c>
      <c r="O9">
        <v>3.2999999999999974E-3</v>
      </c>
      <c r="P9">
        <v>0.1246</v>
      </c>
      <c r="R9" t="s">
        <v>8</v>
      </c>
      <c r="S9">
        <v>0.14460000000000001</v>
      </c>
      <c r="T9">
        <v>0.17149999999999999</v>
      </c>
      <c r="U9">
        <v>1.7100000000000004E-2</v>
      </c>
      <c r="V9">
        <v>0.16749999999999998</v>
      </c>
      <c r="W9">
        <v>2.1099999999999994E-2</v>
      </c>
      <c r="X9">
        <v>0.1421</v>
      </c>
    </row>
    <row r="10" spans="1:24">
      <c r="B10" t="s">
        <v>9</v>
      </c>
      <c r="C10" s="6">
        <v>1.1337999999999999</v>
      </c>
      <c r="D10" s="6">
        <v>0.93010000000000004</v>
      </c>
      <c r="E10" s="6">
        <v>2.3708</v>
      </c>
      <c r="F10" s="6">
        <v>0.39599999999999996</v>
      </c>
      <c r="G10" s="6">
        <v>1.8338999999999999</v>
      </c>
      <c r="H10" s="6">
        <v>0.7087</v>
      </c>
      <c r="J10" t="s">
        <v>9</v>
      </c>
      <c r="K10">
        <v>0.11600000000000001</v>
      </c>
      <c r="L10">
        <v>0.33899999999999997</v>
      </c>
      <c r="M10">
        <v>0.35909999999999997</v>
      </c>
      <c r="N10">
        <v>0.1231</v>
      </c>
      <c r="O10">
        <v>0.41909999999999997</v>
      </c>
      <c r="P10">
        <v>0.17249999999999999</v>
      </c>
      <c r="R10" t="s">
        <v>9</v>
      </c>
      <c r="S10">
        <v>4.36E-2</v>
      </c>
      <c r="T10">
        <v>5.0500000000000003E-2</v>
      </c>
      <c r="U10">
        <v>0.12189999999999999</v>
      </c>
      <c r="V10">
        <v>4.2499999999999996E-2</v>
      </c>
      <c r="W10">
        <v>0.11609999999999999</v>
      </c>
      <c r="X10">
        <v>0.03</v>
      </c>
    </row>
    <row r="12" spans="1:24">
      <c r="B12" s="1" t="s">
        <v>10</v>
      </c>
      <c r="C12" s="2" t="s">
        <v>6</v>
      </c>
      <c r="D12" s="2" t="s">
        <v>6</v>
      </c>
      <c r="E12" s="2" t="s">
        <v>14</v>
      </c>
      <c r="F12" s="2" t="s">
        <v>14</v>
      </c>
      <c r="G12" s="7" t="s">
        <v>13</v>
      </c>
      <c r="H12" s="8" t="s">
        <v>13</v>
      </c>
      <c r="J12" s="1" t="s">
        <v>10</v>
      </c>
      <c r="K12" s="2" t="s">
        <v>6</v>
      </c>
      <c r="L12" s="2" t="s">
        <v>6</v>
      </c>
      <c r="M12" s="2" t="s">
        <v>14</v>
      </c>
      <c r="N12" s="2" t="s">
        <v>14</v>
      </c>
      <c r="O12" s="7" t="s">
        <v>13</v>
      </c>
      <c r="P12" s="8" t="s">
        <v>13</v>
      </c>
      <c r="R12" s="1" t="s">
        <v>10</v>
      </c>
      <c r="S12" s="2" t="s">
        <v>6</v>
      </c>
      <c r="T12" s="2" t="s">
        <v>6</v>
      </c>
      <c r="U12" s="2" t="s">
        <v>14</v>
      </c>
      <c r="V12" s="2" t="s">
        <v>14</v>
      </c>
      <c r="W12" s="7" t="s">
        <v>13</v>
      </c>
      <c r="X12" s="8" t="s">
        <v>13</v>
      </c>
    </row>
    <row r="13" spans="1:24">
      <c r="B13" t="s">
        <v>8</v>
      </c>
      <c r="C13">
        <f>C9-C8</f>
        <v>1.1710999999999998</v>
      </c>
      <c r="D13">
        <f>D9-D8</f>
        <v>1.1836</v>
      </c>
      <c r="E13">
        <f>E9-E8</f>
        <v>0.2127</v>
      </c>
      <c r="F13">
        <f t="shared" ref="F13:H13" si="0">F9-F8</f>
        <v>0.39029999999999998</v>
      </c>
      <c r="G13">
        <f t="shared" si="0"/>
        <v>0.15220000000000003</v>
      </c>
      <c r="H13">
        <f t="shared" si="0"/>
        <v>0.68710000000000004</v>
      </c>
      <c r="J13" t="s">
        <v>8</v>
      </c>
      <c r="K13">
        <f>K9-K8</f>
        <v>7.1299999999999988E-2</v>
      </c>
      <c r="L13">
        <f>L9-L8</f>
        <v>0.26069999999999999</v>
      </c>
      <c r="M13">
        <f>M9-M8</f>
        <v>1.7700000000000007E-2</v>
      </c>
      <c r="N13">
        <f t="shared" ref="N13:P13" si="1">N9-N8</f>
        <v>9.3799999999999994E-2</v>
      </c>
      <c r="O13">
        <f t="shared" si="1"/>
        <v>1.8000000000000002E-2</v>
      </c>
      <c r="P13">
        <f t="shared" si="1"/>
        <v>0.1353</v>
      </c>
      <c r="R13" t="s">
        <v>8</v>
      </c>
      <c r="S13">
        <f>S9-S8</f>
        <v>0.14950000000000002</v>
      </c>
      <c r="T13">
        <f>T9-T8</f>
        <v>0.17709999999999998</v>
      </c>
      <c r="U13">
        <f>U9-U8</f>
        <v>2.7500000000000011E-2</v>
      </c>
      <c r="V13">
        <f t="shared" ref="V13:X13" si="2">V9-V8</f>
        <v>0.1699</v>
      </c>
      <c r="W13">
        <f t="shared" si="2"/>
        <v>3.3299999999999996E-2</v>
      </c>
      <c r="X13">
        <f t="shared" si="2"/>
        <v>0.1429</v>
      </c>
    </row>
    <row r="14" spans="1:24">
      <c r="B14" t="s">
        <v>9</v>
      </c>
      <c r="C14">
        <f>C10</f>
        <v>1.1337999999999999</v>
      </c>
      <c r="D14">
        <f>D10</f>
        <v>0.93010000000000004</v>
      </c>
      <c r="E14">
        <f>E10</f>
        <v>2.3708</v>
      </c>
      <c r="F14">
        <f t="shared" ref="F14:H14" si="3">F10</f>
        <v>0.39599999999999996</v>
      </c>
      <c r="G14">
        <f t="shared" si="3"/>
        <v>1.8338999999999999</v>
      </c>
      <c r="H14">
        <f t="shared" si="3"/>
        <v>0.7087</v>
      </c>
      <c r="J14" t="s">
        <v>9</v>
      </c>
      <c r="K14">
        <f>K10</f>
        <v>0.11600000000000001</v>
      </c>
      <c r="L14">
        <f>L10</f>
        <v>0.33899999999999997</v>
      </c>
      <c r="M14">
        <f>M10</f>
        <v>0.35909999999999997</v>
      </c>
      <c r="N14">
        <f t="shared" ref="N14:P14" si="4">N10</f>
        <v>0.1231</v>
      </c>
      <c r="O14">
        <f t="shared" si="4"/>
        <v>0.41909999999999997</v>
      </c>
      <c r="P14">
        <f t="shared" si="4"/>
        <v>0.17249999999999999</v>
      </c>
      <c r="R14" t="s">
        <v>9</v>
      </c>
      <c r="S14">
        <f>S10</f>
        <v>4.36E-2</v>
      </c>
      <c r="T14">
        <f>T10</f>
        <v>5.0500000000000003E-2</v>
      </c>
      <c r="U14">
        <f>U10</f>
        <v>0.12189999999999999</v>
      </c>
      <c r="V14">
        <f t="shared" ref="V14:X14" si="5">V10</f>
        <v>4.2499999999999996E-2</v>
      </c>
      <c r="W14">
        <f t="shared" si="5"/>
        <v>0.11609999999999999</v>
      </c>
      <c r="X14">
        <f t="shared" si="5"/>
        <v>0.03</v>
      </c>
    </row>
    <row r="16" spans="1:24">
      <c r="B16" s="1" t="s">
        <v>11</v>
      </c>
      <c r="C16" s="2" t="s">
        <v>6</v>
      </c>
      <c r="D16" s="2" t="s">
        <v>6</v>
      </c>
      <c r="E16" s="2" t="s">
        <v>14</v>
      </c>
      <c r="F16" s="2" t="s">
        <v>14</v>
      </c>
      <c r="G16" s="7" t="s">
        <v>13</v>
      </c>
      <c r="H16" s="8" t="s">
        <v>13</v>
      </c>
      <c r="J16" s="1" t="s">
        <v>11</v>
      </c>
      <c r="K16" s="2" t="s">
        <v>6</v>
      </c>
      <c r="L16" s="2" t="s">
        <v>6</v>
      </c>
      <c r="M16" s="2" t="s">
        <v>14</v>
      </c>
      <c r="N16" s="2" t="s">
        <v>14</v>
      </c>
      <c r="O16" s="7" t="s">
        <v>13</v>
      </c>
      <c r="P16" s="8" t="s">
        <v>13</v>
      </c>
      <c r="R16" s="1" t="s">
        <v>11</v>
      </c>
      <c r="S16" s="2" t="s">
        <v>6</v>
      </c>
      <c r="T16" s="2" t="s">
        <v>6</v>
      </c>
      <c r="U16" s="2" t="s">
        <v>14</v>
      </c>
      <c r="V16" s="2" t="s">
        <v>14</v>
      </c>
      <c r="W16" s="7" t="s">
        <v>13</v>
      </c>
      <c r="X16" s="8" t="s">
        <v>13</v>
      </c>
    </row>
    <row r="17" spans="1:24">
      <c r="C17">
        <f>C13/(C13+C14)</f>
        <v>0.50809145733003591</v>
      </c>
      <c r="D17">
        <f>D13/(D13+D14)</f>
        <v>0.55996593650943838</v>
      </c>
      <c r="E17">
        <f t="shared" ref="E17:H17" si="6">E13/(E13+E14)</f>
        <v>8.2330172246951813E-2</v>
      </c>
      <c r="F17">
        <f t="shared" si="6"/>
        <v>0.49637542922548644</v>
      </c>
      <c r="G17">
        <f>G13/(G13+G14)</f>
        <v>7.6632596545994677E-2</v>
      </c>
      <c r="H17">
        <f t="shared" si="6"/>
        <v>0.4922625017910876</v>
      </c>
      <c r="K17">
        <f>K13/(K13+K14)</f>
        <v>0.38067271756540305</v>
      </c>
      <c r="L17">
        <f>L13/(L13+L14)</f>
        <v>0.43471735867933969</v>
      </c>
      <c r="M17">
        <f t="shared" ref="M17:N17" si="7">M13/(M13+M14)</f>
        <v>4.6974522292993655E-2</v>
      </c>
      <c r="N17">
        <f t="shared" si="7"/>
        <v>0.43245735361917936</v>
      </c>
      <c r="O17">
        <f>O13/(O13+O14)</f>
        <v>4.1180507892930686E-2</v>
      </c>
      <c r="P17">
        <f t="shared" ref="P17" si="8">P13/(P13+P14)</f>
        <v>0.43957115009746595</v>
      </c>
      <c r="S17">
        <f>S13/(S13+S14)</f>
        <v>0.77421025375453134</v>
      </c>
      <c r="T17">
        <f>T13/(T13+T14)</f>
        <v>0.77811950790861162</v>
      </c>
      <c r="U17">
        <f t="shared" ref="U17:V17" si="9">U13/(U13+U14)</f>
        <v>0.18406961178045522</v>
      </c>
      <c r="V17">
        <f t="shared" si="9"/>
        <v>0.79990583804143134</v>
      </c>
      <c r="W17">
        <f>W13/(W13+W14)</f>
        <v>0.22289156626506024</v>
      </c>
      <c r="X17">
        <f t="shared" ref="X17" si="10">X13/(X13+X14)</f>
        <v>0.82648930017351074</v>
      </c>
    </row>
    <row r="19" spans="1:24">
      <c r="B19" s="3" t="s">
        <v>12</v>
      </c>
      <c r="C19" s="2" t="s">
        <v>6</v>
      </c>
      <c r="D19" s="2" t="s">
        <v>6</v>
      </c>
      <c r="E19" s="2" t="s">
        <v>14</v>
      </c>
      <c r="F19" s="2" t="s">
        <v>14</v>
      </c>
      <c r="G19" s="7" t="s">
        <v>13</v>
      </c>
      <c r="H19" s="8" t="s">
        <v>13</v>
      </c>
      <c r="J19" s="3" t="s">
        <v>12</v>
      </c>
      <c r="K19" s="2" t="s">
        <v>6</v>
      </c>
      <c r="L19" s="2" t="s">
        <v>6</v>
      </c>
      <c r="M19" s="2" t="s">
        <v>14</v>
      </c>
      <c r="N19" s="2" t="s">
        <v>14</v>
      </c>
      <c r="O19" s="7" t="s">
        <v>13</v>
      </c>
      <c r="P19" s="8" t="s">
        <v>13</v>
      </c>
      <c r="R19" s="3" t="s">
        <v>12</v>
      </c>
      <c r="S19" s="2" t="s">
        <v>6</v>
      </c>
      <c r="T19" s="2" t="s">
        <v>6</v>
      </c>
      <c r="U19" s="2" t="s">
        <v>14</v>
      </c>
      <c r="V19" s="2" t="s">
        <v>14</v>
      </c>
      <c r="W19" s="7" t="s">
        <v>13</v>
      </c>
      <c r="X19" s="8" t="s">
        <v>13</v>
      </c>
    </row>
    <row r="20" spans="1:24">
      <c r="A20" s="4"/>
      <c r="B20" s="4"/>
      <c r="C20" s="4">
        <f>C17/$C$17</f>
        <v>1</v>
      </c>
      <c r="D20" s="4">
        <f>D17/$C$17</f>
        <v>1.1020967355995259</v>
      </c>
      <c r="E20" s="4">
        <f>E17/$C$17</f>
        <v>0.16203809581760675</v>
      </c>
      <c r="F20" s="4">
        <f t="shared" ref="F20:H20" si="11">F17/$C$17</f>
        <v>0.97694110393802747</v>
      </c>
      <c r="G20" s="4">
        <f t="shared" si="11"/>
        <v>0.15082441446406214</v>
      </c>
      <c r="H20" s="4">
        <f t="shared" si="11"/>
        <v>0.96884624744110492</v>
      </c>
      <c r="I20" s="4"/>
      <c r="J20" s="4"/>
      <c r="K20" s="4">
        <f>K17/$K$17</f>
        <v>1</v>
      </c>
      <c r="L20" s="4">
        <f t="shared" ref="L20:P20" si="12">L17/$K$17</f>
        <v>1.1419714064605937</v>
      </c>
      <c r="M20" s="4">
        <f t="shared" si="12"/>
        <v>0.12339871003475053</v>
      </c>
      <c r="N20" s="4">
        <f t="shared" si="12"/>
        <v>1.1360345348228935</v>
      </c>
      <c r="O20" s="4">
        <f t="shared" si="12"/>
        <v>0.10817824864440279</v>
      </c>
      <c r="P20" s="4">
        <f t="shared" si="12"/>
        <v>1.1547219693303701</v>
      </c>
      <c r="Q20" s="4"/>
      <c r="R20" s="4"/>
      <c r="S20" s="4">
        <f>S17/$S$17</f>
        <v>1</v>
      </c>
      <c r="T20" s="4">
        <f t="shared" ref="T20:X20" si="13">T17/$S$17</f>
        <v>1.005049344328782</v>
      </c>
      <c r="U20" s="4">
        <f t="shared" si="13"/>
        <v>0.23775145173783213</v>
      </c>
      <c r="V20" s="4">
        <f t="shared" si="13"/>
        <v>1.0331894135505042</v>
      </c>
      <c r="W20" s="4">
        <f t="shared" si="13"/>
        <v>0.28789539428617478</v>
      </c>
      <c r="X20" s="4">
        <f t="shared" si="13"/>
        <v>1.0675256445719392</v>
      </c>
    </row>
    <row r="23" spans="1:24" ht="16" thickBot="1">
      <c r="A23" s="17" t="s">
        <v>17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>
      <c r="B24" s="16" t="s">
        <v>2</v>
      </c>
      <c r="C24" s="16"/>
      <c r="D24" s="16"/>
      <c r="E24" s="16"/>
      <c r="F24" s="16"/>
      <c r="G24" s="16"/>
      <c r="H24" s="16"/>
      <c r="J24" s="16" t="s">
        <v>3</v>
      </c>
      <c r="K24" s="16"/>
      <c r="L24" s="16"/>
      <c r="M24" s="16"/>
      <c r="N24" s="16"/>
      <c r="O24" s="16"/>
      <c r="P24" s="16"/>
      <c r="R24" s="16" t="s">
        <v>4</v>
      </c>
      <c r="S24" s="16"/>
      <c r="T24" s="16"/>
      <c r="U24" s="16"/>
      <c r="V24" s="16"/>
      <c r="W24" s="16"/>
      <c r="X24" s="16"/>
    </row>
    <row r="25" spans="1:24">
      <c r="B25" s="5"/>
      <c r="C25" s="9" t="s">
        <v>16</v>
      </c>
      <c r="D25" s="9" t="s">
        <v>15</v>
      </c>
      <c r="E25" s="9" t="s">
        <v>16</v>
      </c>
      <c r="F25" s="9" t="s">
        <v>15</v>
      </c>
      <c r="G25" s="9" t="s">
        <v>16</v>
      </c>
      <c r="H25" s="9" t="s">
        <v>15</v>
      </c>
      <c r="J25" s="5"/>
      <c r="K25" s="9" t="s">
        <v>16</v>
      </c>
      <c r="L25" s="9" t="s">
        <v>15</v>
      </c>
      <c r="M25" s="9" t="s">
        <v>16</v>
      </c>
      <c r="N25" s="9" t="s">
        <v>15</v>
      </c>
      <c r="O25" s="9" t="s">
        <v>16</v>
      </c>
      <c r="P25" s="9" t="s">
        <v>15</v>
      </c>
      <c r="R25" s="5"/>
      <c r="S25" s="9" t="s">
        <v>16</v>
      </c>
      <c r="T25" s="9" t="s">
        <v>15</v>
      </c>
      <c r="U25" s="9" t="s">
        <v>16</v>
      </c>
      <c r="V25" s="9" t="s">
        <v>15</v>
      </c>
      <c r="W25" s="9" t="s">
        <v>16</v>
      </c>
      <c r="X25" s="9" t="s">
        <v>15</v>
      </c>
    </row>
    <row r="26" spans="1:24">
      <c r="B26" s="1" t="s">
        <v>5</v>
      </c>
      <c r="C26" s="2" t="s">
        <v>6</v>
      </c>
      <c r="D26" s="2" t="s">
        <v>6</v>
      </c>
      <c r="E26" s="2" t="s">
        <v>14</v>
      </c>
      <c r="F26" s="2" t="s">
        <v>14</v>
      </c>
      <c r="G26" s="7" t="s">
        <v>13</v>
      </c>
      <c r="H26" s="8" t="s">
        <v>13</v>
      </c>
      <c r="J26" s="1" t="s">
        <v>5</v>
      </c>
      <c r="K26" s="2" t="s">
        <v>6</v>
      </c>
      <c r="L26" s="2" t="s">
        <v>6</v>
      </c>
      <c r="M26" s="2" t="s">
        <v>14</v>
      </c>
      <c r="N26" s="2" t="s">
        <v>14</v>
      </c>
      <c r="O26" s="7" t="s">
        <v>13</v>
      </c>
      <c r="P26" s="8" t="s">
        <v>13</v>
      </c>
      <c r="R26" s="1" t="s">
        <v>5</v>
      </c>
      <c r="S26" s="2" t="s">
        <v>6</v>
      </c>
      <c r="T26" s="2" t="s">
        <v>6</v>
      </c>
      <c r="U26" s="2" t="s">
        <v>14</v>
      </c>
      <c r="V26" s="2" t="s">
        <v>14</v>
      </c>
      <c r="W26" s="7" t="s">
        <v>13</v>
      </c>
      <c r="X26" s="8" t="s">
        <v>13</v>
      </c>
    </row>
    <row r="27" spans="1:24">
      <c r="B27" t="s">
        <v>7</v>
      </c>
      <c r="C27">
        <v>0.10809999999999999</v>
      </c>
      <c r="D27">
        <v>0.2339</v>
      </c>
      <c r="E27">
        <v>5.2599999999999994E-2</v>
      </c>
      <c r="F27">
        <v>2.9299999999999993E-2</v>
      </c>
      <c r="G27">
        <v>1.8299999999999997E-2</v>
      </c>
      <c r="H27">
        <v>2.0400000000000001E-2</v>
      </c>
      <c r="J27" t="s">
        <v>7</v>
      </c>
      <c r="K27">
        <v>-8.5000000000000075E-3</v>
      </c>
      <c r="L27">
        <v>3.15E-2</v>
      </c>
      <c r="M27">
        <v>-1.3999999999999985E-3</v>
      </c>
      <c r="N27">
        <v>-4.0000000000000036E-3</v>
      </c>
      <c r="O27">
        <v>-1.2300000000000005E-2</v>
      </c>
      <c r="P27">
        <v>2.9999999999999472E-4</v>
      </c>
      <c r="R27" t="s">
        <v>7</v>
      </c>
      <c r="S27">
        <v>5.0000000000000044E-3</v>
      </c>
      <c r="T27">
        <v>1.3700000000000004E-2</v>
      </c>
      <c r="U27">
        <v>6.999999999999923E-4</v>
      </c>
      <c r="V27">
        <v>1.0999999999999996E-2</v>
      </c>
      <c r="W27">
        <v>2.1000000000000046E-3</v>
      </c>
      <c r="X27">
        <v>5.1999999999999963E-3</v>
      </c>
    </row>
    <row r="28" spans="1:24">
      <c r="B28" t="s">
        <v>8</v>
      </c>
      <c r="C28">
        <v>1.0639999999999998</v>
      </c>
      <c r="D28">
        <v>1.6252</v>
      </c>
      <c r="E28">
        <v>0.27060000000000001</v>
      </c>
      <c r="F28">
        <v>0.41220000000000001</v>
      </c>
      <c r="G28">
        <v>0.22099999999999997</v>
      </c>
      <c r="H28">
        <v>0.68580000000000008</v>
      </c>
      <c r="J28" t="s">
        <v>8</v>
      </c>
      <c r="K28">
        <v>0.18509999999999999</v>
      </c>
      <c r="L28">
        <v>0.79430000000000001</v>
      </c>
      <c r="M28">
        <v>7.3999999999999996E-2</v>
      </c>
      <c r="N28">
        <v>0.21429999999999999</v>
      </c>
      <c r="O28">
        <v>5.5699999999999986E-2</v>
      </c>
      <c r="P28">
        <v>0.44759999999999994</v>
      </c>
      <c r="R28" t="s">
        <v>8</v>
      </c>
      <c r="S28">
        <v>0.29389999999999999</v>
      </c>
      <c r="T28">
        <v>0.41819999999999996</v>
      </c>
      <c r="U28">
        <v>7.1799999999999989E-2</v>
      </c>
      <c r="V28">
        <v>0.23680000000000001</v>
      </c>
      <c r="W28">
        <v>7.5099999999999986E-2</v>
      </c>
      <c r="X28">
        <v>0.37839999999999996</v>
      </c>
    </row>
    <row r="29" spans="1:24">
      <c r="B29" t="s">
        <v>9</v>
      </c>
      <c r="C29">
        <v>1.2651999999999999</v>
      </c>
      <c r="D29">
        <v>1.29</v>
      </c>
      <c r="E29">
        <v>1.9788999999999999</v>
      </c>
      <c r="F29">
        <v>0.3987</v>
      </c>
      <c r="G29">
        <v>1.7443</v>
      </c>
      <c r="H29">
        <v>0.5675</v>
      </c>
      <c r="J29" t="s">
        <v>9</v>
      </c>
      <c r="K29">
        <v>0.1769</v>
      </c>
      <c r="L29">
        <v>0.52380000000000004</v>
      </c>
      <c r="M29">
        <v>0.70540000000000003</v>
      </c>
      <c r="N29">
        <v>0.19579999999999997</v>
      </c>
      <c r="O29">
        <v>0.438</v>
      </c>
      <c r="P29">
        <v>0.27739999999999998</v>
      </c>
      <c r="R29" t="s">
        <v>9</v>
      </c>
      <c r="S29">
        <v>5.91E-2</v>
      </c>
      <c r="T29">
        <v>7.2700000000000001E-2</v>
      </c>
      <c r="U29">
        <v>0.17399999999999999</v>
      </c>
      <c r="V29">
        <v>6.9799999999999987E-2</v>
      </c>
      <c r="W29">
        <v>0.1346</v>
      </c>
      <c r="X29">
        <v>3.9400000000000004E-2</v>
      </c>
    </row>
    <row r="31" spans="1:24">
      <c r="B31" s="1" t="s">
        <v>10</v>
      </c>
      <c r="C31" s="2" t="s">
        <v>6</v>
      </c>
      <c r="D31" s="2" t="s">
        <v>6</v>
      </c>
      <c r="E31" s="2" t="s">
        <v>14</v>
      </c>
      <c r="F31" s="2" t="s">
        <v>14</v>
      </c>
      <c r="G31" s="7" t="s">
        <v>13</v>
      </c>
      <c r="H31" s="8" t="s">
        <v>13</v>
      </c>
      <c r="J31" s="1" t="s">
        <v>10</v>
      </c>
      <c r="K31" s="2" t="s">
        <v>6</v>
      </c>
      <c r="L31" s="2" t="s">
        <v>6</v>
      </c>
      <c r="M31" s="2" t="s">
        <v>14</v>
      </c>
      <c r="N31" s="2" t="s">
        <v>14</v>
      </c>
      <c r="O31" s="7" t="s">
        <v>13</v>
      </c>
      <c r="P31" s="8" t="s">
        <v>13</v>
      </c>
      <c r="R31" s="1" t="s">
        <v>10</v>
      </c>
      <c r="S31" s="2" t="s">
        <v>6</v>
      </c>
      <c r="T31" s="2" t="s">
        <v>6</v>
      </c>
      <c r="U31" s="2" t="s">
        <v>14</v>
      </c>
      <c r="V31" s="2" t="s">
        <v>14</v>
      </c>
      <c r="W31" s="7" t="s">
        <v>13</v>
      </c>
      <c r="X31" s="8" t="s">
        <v>13</v>
      </c>
    </row>
    <row r="32" spans="1:24">
      <c r="B32" t="s">
        <v>8</v>
      </c>
      <c r="C32">
        <f>C28-C27</f>
        <v>0.95589999999999986</v>
      </c>
      <c r="D32">
        <f>D28-D27</f>
        <v>1.3913</v>
      </c>
      <c r="E32">
        <f>E28-E27</f>
        <v>0.21800000000000003</v>
      </c>
      <c r="F32">
        <f t="shared" ref="F32:H32" si="14">F28-F27</f>
        <v>0.38290000000000002</v>
      </c>
      <c r="G32">
        <f t="shared" si="14"/>
        <v>0.20269999999999999</v>
      </c>
      <c r="H32">
        <f t="shared" si="14"/>
        <v>0.6654000000000001</v>
      </c>
      <c r="J32" t="s">
        <v>8</v>
      </c>
      <c r="K32">
        <f>K28-K27</f>
        <v>0.19359999999999999</v>
      </c>
      <c r="L32">
        <f>L28-L27</f>
        <v>0.76280000000000003</v>
      </c>
      <c r="M32">
        <f>M28-M27</f>
        <v>7.5399999999999995E-2</v>
      </c>
      <c r="N32">
        <f t="shared" ref="N32:P32" si="15">N28-N27</f>
        <v>0.21829999999999999</v>
      </c>
      <c r="O32">
        <f t="shared" si="15"/>
        <v>6.7999999999999991E-2</v>
      </c>
      <c r="P32">
        <f t="shared" si="15"/>
        <v>0.44729999999999992</v>
      </c>
      <c r="R32" t="s">
        <v>8</v>
      </c>
      <c r="S32">
        <f>S28-S27</f>
        <v>0.28889999999999999</v>
      </c>
      <c r="T32">
        <f>T28-T27</f>
        <v>0.40449999999999997</v>
      </c>
      <c r="U32">
        <f>U28-U27</f>
        <v>7.1099999999999997E-2</v>
      </c>
      <c r="V32">
        <f t="shared" ref="V32:X32" si="16">V28-V27</f>
        <v>0.2258</v>
      </c>
      <c r="W32">
        <f t="shared" si="16"/>
        <v>7.2999999999999982E-2</v>
      </c>
      <c r="X32">
        <f t="shared" si="16"/>
        <v>0.37319999999999998</v>
      </c>
    </row>
    <row r="33" spans="1:24">
      <c r="B33" t="s">
        <v>9</v>
      </c>
      <c r="C33">
        <f>C29</f>
        <v>1.2651999999999999</v>
      </c>
      <c r="D33">
        <f>D29</f>
        <v>1.29</v>
      </c>
      <c r="E33">
        <f>E29</f>
        <v>1.9788999999999999</v>
      </c>
      <c r="F33">
        <f t="shared" ref="F33:H33" si="17">F29</f>
        <v>0.3987</v>
      </c>
      <c r="G33">
        <f t="shared" si="17"/>
        <v>1.7443</v>
      </c>
      <c r="H33">
        <f t="shared" si="17"/>
        <v>0.5675</v>
      </c>
      <c r="J33" t="s">
        <v>9</v>
      </c>
      <c r="K33">
        <f>K29</f>
        <v>0.1769</v>
      </c>
      <c r="L33">
        <f>L29</f>
        <v>0.52380000000000004</v>
      </c>
      <c r="M33">
        <f>M29</f>
        <v>0.70540000000000003</v>
      </c>
      <c r="N33">
        <f t="shared" ref="N33:P33" si="18">N29</f>
        <v>0.19579999999999997</v>
      </c>
      <c r="O33">
        <f t="shared" si="18"/>
        <v>0.438</v>
      </c>
      <c r="P33">
        <f t="shared" si="18"/>
        <v>0.27739999999999998</v>
      </c>
      <c r="R33" t="s">
        <v>9</v>
      </c>
      <c r="S33">
        <f>S29</f>
        <v>5.91E-2</v>
      </c>
      <c r="T33">
        <f>T29</f>
        <v>7.2700000000000001E-2</v>
      </c>
      <c r="U33">
        <f>U29</f>
        <v>0.17399999999999999</v>
      </c>
      <c r="V33">
        <f t="shared" ref="V33:X33" si="19">V29</f>
        <v>6.9799999999999987E-2</v>
      </c>
      <c r="W33">
        <f t="shared" si="19"/>
        <v>0.1346</v>
      </c>
      <c r="X33">
        <f t="shared" si="19"/>
        <v>3.9400000000000004E-2</v>
      </c>
    </row>
    <row r="35" spans="1:24">
      <c r="B35" s="1" t="s">
        <v>11</v>
      </c>
      <c r="C35" s="2" t="s">
        <v>6</v>
      </c>
      <c r="D35" s="2" t="s">
        <v>6</v>
      </c>
      <c r="E35" s="2" t="s">
        <v>14</v>
      </c>
      <c r="F35" s="2" t="s">
        <v>14</v>
      </c>
      <c r="G35" s="7" t="s">
        <v>13</v>
      </c>
      <c r="H35" s="8" t="s">
        <v>13</v>
      </c>
      <c r="J35" s="1" t="s">
        <v>11</v>
      </c>
      <c r="K35" s="2" t="s">
        <v>6</v>
      </c>
      <c r="L35" s="2" t="s">
        <v>6</v>
      </c>
      <c r="M35" s="2" t="s">
        <v>14</v>
      </c>
      <c r="N35" s="2" t="s">
        <v>14</v>
      </c>
      <c r="O35" s="7" t="s">
        <v>13</v>
      </c>
      <c r="P35" s="8" t="s">
        <v>13</v>
      </c>
      <c r="R35" s="1" t="s">
        <v>11</v>
      </c>
      <c r="S35" s="2" t="s">
        <v>6</v>
      </c>
      <c r="T35" s="2" t="s">
        <v>6</v>
      </c>
      <c r="U35" s="2" t="s">
        <v>14</v>
      </c>
      <c r="V35" s="2" t="s">
        <v>14</v>
      </c>
      <c r="W35" s="7" t="s">
        <v>13</v>
      </c>
      <c r="X35" s="8" t="s">
        <v>13</v>
      </c>
    </row>
    <row r="36" spans="1:24">
      <c r="C36">
        <f>C32/(C32+C33)</f>
        <v>0.43037233803070546</v>
      </c>
      <c r="D36">
        <f>D32/(D32+D33)</f>
        <v>0.51889009062768054</v>
      </c>
      <c r="E36">
        <f t="shared" ref="E36:F36" si="20">E32/(E32+E33)</f>
        <v>9.9230734216395847E-2</v>
      </c>
      <c r="F36">
        <f t="shared" si="20"/>
        <v>0.48989252814738993</v>
      </c>
      <c r="G36">
        <f>G32/(G32+G33)</f>
        <v>0.10410888546481765</v>
      </c>
      <c r="H36">
        <f t="shared" ref="H36" si="21">H32/(H32+H33)</f>
        <v>0.53970313894070898</v>
      </c>
      <c r="K36">
        <f>K32/(K32+K33)</f>
        <v>0.52253711201079622</v>
      </c>
      <c r="L36">
        <f>L32/(L32+L33)</f>
        <v>0.59288046012746776</v>
      </c>
      <c r="M36">
        <f t="shared" ref="M36:N36" si="22">M32/(M32+M33)</f>
        <v>9.6567622950819665E-2</v>
      </c>
      <c r="N36">
        <f t="shared" si="22"/>
        <v>0.52716735088142963</v>
      </c>
      <c r="O36">
        <f>O32/(O32+O33)</f>
        <v>0.1343873517786561</v>
      </c>
      <c r="P36">
        <f t="shared" ref="P36" si="23">P32/(P32+P33)</f>
        <v>0.61722091900096587</v>
      </c>
      <c r="S36">
        <f>S32/(S32+S33)</f>
        <v>0.83017241379310347</v>
      </c>
      <c r="T36">
        <f>T32/(T32+T33)</f>
        <v>0.84765297569153397</v>
      </c>
      <c r="U36">
        <f t="shared" ref="U36:V36" si="24">U32/(U32+U33)</f>
        <v>0.29008567931456547</v>
      </c>
      <c r="V36">
        <f t="shared" si="24"/>
        <v>0.76387009472259815</v>
      </c>
      <c r="W36">
        <f>W32/(W32+W33)</f>
        <v>0.35163776493256255</v>
      </c>
      <c r="X36">
        <f t="shared" ref="X36" si="25">X32/(X32+X33)</f>
        <v>0.90450799806107607</v>
      </c>
    </row>
    <row r="38" spans="1:24">
      <c r="B38" s="3" t="s">
        <v>12</v>
      </c>
      <c r="C38" s="2" t="s">
        <v>6</v>
      </c>
      <c r="D38" s="2" t="s">
        <v>6</v>
      </c>
      <c r="E38" s="2" t="s">
        <v>14</v>
      </c>
      <c r="F38" s="2" t="s">
        <v>14</v>
      </c>
      <c r="G38" s="7" t="s">
        <v>13</v>
      </c>
      <c r="H38" s="8" t="s">
        <v>13</v>
      </c>
      <c r="J38" s="3" t="s">
        <v>12</v>
      </c>
      <c r="K38" s="2" t="s">
        <v>6</v>
      </c>
      <c r="L38" s="2" t="s">
        <v>6</v>
      </c>
      <c r="M38" s="2" t="s">
        <v>14</v>
      </c>
      <c r="N38" s="2" t="s">
        <v>14</v>
      </c>
      <c r="O38" s="7" t="s">
        <v>13</v>
      </c>
      <c r="P38" s="8" t="s">
        <v>13</v>
      </c>
      <c r="R38" s="3" t="s">
        <v>12</v>
      </c>
      <c r="S38" s="2" t="s">
        <v>6</v>
      </c>
      <c r="T38" s="2" t="s">
        <v>6</v>
      </c>
      <c r="U38" s="2" t="s">
        <v>14</v>
      </c>
      <c r="V38" s="2" t="s">
        <v>14</v>
      </c>
      <c r="W38" s="7" t="s">
        <v>13</v>
      </c>
      <c r="X38" s="8" t="s">
        <v>13</v>
      </c>
    </row>
    <row r="39" spans="1:24">
      <c r="A39" s="4"/>
      <c r="B39" s="4"/>
      <c r="C39" s="4">
        <f>C36/$C$36</f>
        <v>1</v>
      </c>
      <c r="D39" s="4">
        <f t="shared" ref="D39:H39" si="26">D36/$C$36</f>
        <v>1.2056771422671215</v>
      </c>
      <c r="E39" s="4">
        <f t="shared" si="26"/>
        <v>0.23056949865889406</v>
      </c>
      <c r="F39" s="4">
        <f t="shared" si="26"/>
        <v>1.1382992930935953</v>
      </c>
      <c r="G39" s="4">
        <f t="shared" si="26"/>
        <v>0.24190422168208653</v>
      </c>
      <c r="H39" s="4">
        <f t="shared" si="26"/>
        <v>1.254037704677486</v>
      </c>
      <c r="I39" s="4"/>
      <c r="J39" s="4"/>
      <c r="K39" s="4">
        <f>K36/$K$36</f>
        <v>1</v>
      </c>
      <c r="L39" s="4">
        <f t="shared" ref="L39:P39" si="27">L36/$K$36</f>
        <v>1.1346188557707997</v>
      </c>
      <c r="M39" s="4">
        <f t="shared" si="27"/>
        <v>0.18480529082272049</v>
      </c>
      <c r="N39" s="4">
        <f t="shared" si="27"/>
        <v>1.0088610718056286</v>
      </c>
      <c r="O39" s="4">
        <f t="shared" si="27"/>
        <v>0.25718240616731447</v>
      </c>
      <c r="P39" s="4">
        <f t="shared" si="27"/>
        <v>1.1812001574889353</v>
      </c>
      <c r="Q39" s="4"/>
      <c r="R39" s="4"/>
      <c r="S39" s="4">
        <f>S36/$S$36</f>
        <v>1</v>
      </c>
      <c r="T39" s="4">
        <f t="shared" ref="T39:X39" si="28">T36/$S$36</f>
        <v>1.0210565439274968</v>
      </c>
      <c r="U39" s="4">
        <f t="shared" si="28"/>
        <v>0.34942823261152228</v>
      </c>
      <c r="V39" s="4">
        <f t="shared" si="28"/>
        <v>0.92013427817052318</v>
      </c>
      <c r="W39" s="4">
        <f t="shared" si="28"/>
        <v>0.42357197021990917</v>
      </c>
      <c r="X39" s="4">
        <f t="shared" si="28"/>
        <v>1.0895423444972463</v>
      </c>
    </row>
  </sheetData>
  <mergeCells count="8">
    <mergeCell ref="B24:H24"/>
    <mergeCell ref="J24:P24"/>
    <mergeCell ref="R24:X24"/>
    <mergeCell ref="B5:H5"/>
    <mergeCell ref="J5:P5"/>
    <mergeCell ref="R5:X5"/>
    <mergeCell ref="A4:X4"/>
    <mergeCell ref="A23:X2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tabSelected="1" workbookViewId="0">
      <selection activeCell="I21" sqref="I21"/>
    </sheetView>
  </sheetViews>
  <sheetFormatPr baseColWidth="10" defaultRowHeight="15" x14ac:dyDescent="0"/>
  <sheetData>
    <row r="2" spans="2:10">
      <c r="B2" t="s">
        <v>0</v>
      </c>
    </row>
    <row r="4" spans="2:10" ht="16" thickBot="1">
      <c r="B4" s="17" t="s">
        <v>1</v>
      </c>
      <c r="C4" s="17"/>
      <c r="D4" s="17"/>
      <c r="E4" s="17"/>
      <c r="F4" s="17"/>
      <c r="G4" s="17"/>
      <c r="H4" s="17"/>
      <c r="I4" s="17"/>
      <c r="J4" s="17"/>
    </row>
    <row r="5" spans="2:10">
      <c r="B5" s="18" t="s">
        <v>18</v>
      </c>
      <c r="C5" s="13"/>
      <c r="D5" s="13"/>
      <c r="E5" s="14" t="s">
        <v>2</v>
      </c>
      <c r="F5" s="14" t="s">
        <v>3</v>
      </c>
      <c r="G5" s="14" t="s">
        <v>4</v>
      </c>
      <c r="H5" s="14" t="s">
        <v>19</v>
      </c>
      <c r="I5" s="14" t="s">
        <v>20</v>
      </c>
      <c r="J5" s="14" t="s">
        <v>21</v>
      </c>
    </row>
    <row r="6" spans="2:10">
      <c r="B6" s="19"/>
      <c r="C6" s="15" t="s">
        <v>16</v>
      </c>
      <c r="D6" s="15" t="s">
        <v>6</v>
      </c>
      <c r="E6">
        <f>'Pre-analysis'!C20</f>
        <v>1</v>
      </c>
      <c r="F6">
        <f>'Pre-analysis'!K20</f>
        <v>1</v>
      </c>
      <c r="G6">
        <f>'Pre-analysis'!S20</f>
        <v>1</v>
      </c>
      <c r="H6">
        <f>AVERAGE(E6:G6)</f>
        <v>1</v>
      </c>
      <c r="I6">
        <f>STDEV(E6:G6)</f>
        <v>0</v>
      </c>
      <c r="J6">
        <f>_xlfn.T.TEST(E6:G6,E7:G7,2,3)</f>
        <v>0.17785854801330547</v>
      </c>
    </row>
    <row r="7" spans="2:10">
      <c r="B7" s="19"/>
      <c r="C7" s="15" t="s">
        <v>15</v>
      </c>
      <c r="D7" s="15" t="s">
        <v>6</v>
      </c>
      <c r="E7">
        <f>'Pre-analysis'!D20</f>
        <v>1.1020967355995259</v>
      </c>
      <c r="F7">
        <f>'Pre-analysis'!L20</f>
        <v>1.1419714064605937</v>
      </c>
      <c r="G7">
        <f>'Pre-analysis'!T20</f>
        <v>1.005049344328782</v>
      </c>
      <c r="H7">
        <f>AVERAGE(E7:G7)</f>
        <v>1.0830391621296338</v>
      </c>
      <c r="I7">
        <f t="shared" ref="I7:I11" si="0">STDEV(E7:G7)</f>
        <v>7.0422340947508807E-2</v>
      </c>
    </row>
    <row r="8" spans="2:10">
      <c r="B8" s="19"/>
      <c r="C8" s="15" t="s">
        <v>16</v>
      </c>
      <c r="D8" s="15" t="s">
        <v>14</v>
      </c>
      <c r="E8">
        <f>'Pre-analysis'!E20</f>
        <v>0.16203809581760675</v>
      </c>
      <c r="F8">
        <f>'Pre-analysis'!M20</f>
        <v>0.12339871003475053</v>
      </c>
      <c r="G8">
        <f>'Pre-analysis'!U20</f>
        <v>0.23775145173783213</v>
      </c>
      <c r="H8">
        <f t="shared" ref="H8:H11" si="1">AVERAGE(E8:G8)</f>
        <v>0.17439608586339647</v>
      </c>
      <c r="I8">
        <f t="shared" si="0"/>
        <v>5.816938475032904E-2</v>
      </c>
      <c r="J8">
        <f>_xlfn.T.TEST(E8:G8,E9:G9,2,2)</f>
        <v>1.0849841829200172E-4</v>
      </c>
    </row>
    <row r="9" spans="2:10">
      <c r="B9" s="19"/>
      <c r="C9" s="15" t="s">
        <v>15</v>
      </c>
      <c r="D9" s="15" t="s">
        <v>14</v>
      </c>
      <c r="E9">
        <f>'Pre-analysis'!F20</f>
        <v>0.97694110393802747</v>
      </c>
      <c r="F9">
        <f>'Pre-analysis'!N20</f>
        <v>1.1360345348228935</v>
      </c>
      <c r="G9">
        <f>'Pre-analysis'!V20</f>
        <v>1.0331894135505042</v>
      </c>
      <c r="H9">
        <f t="shared" si="1"/>
        <v>1.0487216841038085</v>
      </c>
      <c r="I9">
        <f t="shared" si="0"/>
        <v>8.067600950149427E-2</v>
      </c>
    </row>
    <row r="10" spans="2:10">
      <c r="B10" s="19"/>
      <c r="C10" s="15" t="s">
        <v>16</v>
      </c>
      <c r="D10" s="15" t="s">
        <v>13</v>
      </c>
      <c r="E10">
        <f>'Pre-analysis'!G20</f>
        <v>0.15082441446406214</v>
      </c>
      <c r="F10">
        <f>'Pre-analysis'!O20</f>
        <v>0.10817824864440279</v>
      </c>
      <c r="G10">
        <f>'Pre-analysis'!W20</f>
        <v>0.28789539428617478</v>
      </c>
      <c r="H10">
        <f t="shared" si="1"/>
        <v>0.18229935246487991</v>
      </c>
      <c r="I10">
        <f t="shared" si="0"/>
        <v>9.3901900412201256E-2</v>
      </c>
      <c r="J10">
        <f>_xlfn.T.TEST(E10:G10,E11:G11,2,2)</f>
        <v>3.2078491535096534E-4</v>
      </c>
    </row>
    <row r="11" spans="2:10">
      <c r="B11" s="19"/>
      <c r="C11" s="15" t="s">
        <v>15</v>
      </c>
      <c r="D11" s="15" t="s">
        <v>13</v>
      </c>
      <c r="E11">
        <f>'Pre-analysis'!H20</f>
        <v>0.96884624744110492</v>
      </c>
      <c r="F11">
        <f>'Pre-analysis'!P20</f>
        <v>1.1547219693303701</v>
      </c>
      <c r="G11">
        <f>'Pre-analysis'!X20</f>
        <v>1.0675256445719392</v>
      </c>
      <c r="H11">
        <f t="shared" si="1"/>
        <v>1.0636979537811382</v>
      </c>
      <c r="I11">
        <f t="shared" si="0"/>
        <v>9.2996959141449079E-2</v>
      </c>
    </row>
    <row r="12" spans="2:10">
      <c r="B12" s="10"/>
      <c r="C12" s="10"/>
      <c r="D12" s="10"/>
      <c r="E12" s="10"/>
      <c r="F12" s="10"/>
      <c r="G12" s="10"/>
      <c r="H12" s="10"/>
      <c r="I12" s="10"/>
      <c r="J12" s="10"/>
    </row>
    <row r="13" spans="2:10" ht="16" thickBot="1">
      <c r="B13" s="17" t="s">
        <v>17</v>
      </c>
      <c r="C13" s="17"/>
      <c r="D13" s="17"/>
      <c r="E13" s="17"/>
      <c r="F13" s="17"/>
      <c r="G13" s="17"/>
      <c r="H13" s="17"/>
      <c r="I13" s="17"/>
      <c r="J13" s="17"/>
    </row>
    <row r="14" spans="2:10">
      <c r="B14" s="18" t="s">
        <v>18</v>
      </c>
      <c r="C14" s="13"/>
      <c r="D14" s="13"/>
      <c r="E14" s="14" t="s">
        <v>2</v>
      </c>
      <c r="F14" s="14" t="s">
        <v>3</v>
      </c>
      <c r="G14" s="14" t="s">
        <v>4</v>
      </c>
      <c r="H14" s="14" t="s">
        <v>19</v>
      </c>
      <c r="I14" s="14" t="s">
        <v>20</v>
      </c>
      <c r="J14" s="14" t="s">
        <v>21</v>
      </c>
    </row>
    <row r="15" spans="2:10">
      <c r="B15" s="19"/>
      <c r="C15" s="15" t="s">
        <v>16</v>
      </c>
      <c r="D15" s="15" t="s">
        <v>6</v>
      </c>
      <c r="E15">
        <f>'Pre-analysis'!C39</f>
        <v>1</v>
      </c>
      <c r="F15">
        <f>'Pre-analysis'!K39</f>
        <v>1</v>
      </c>
      <c r="G15">
        <f>'Pre-analysis'!S39</f>
        <v>1</v>
      </c>
      <c r="H15">
        <f>AVERAGE(E15:G15)</f>
        <v>1</v>
      </c>
      <c r="I15">
        <f>STDEV(E15:G15)</f>
        <v>0</v>
      </c>
      <c r="J15">
        <f>_xlfn.T.TEST(E15:G15,E16:G16,2,3)</f>
        <v>0.15438345968614053</v>
      </c>
    </row>
    <row r="16" spans="2:10">
      <c r="B16" s="19"/>
      <c r="C16" s="15" t="s">
        <v>15</v>
      </c>
      <c r="D16" s="15" t="s">
        <v>6</v>
      </c>
      <c r="E16">
        <f>'Pre-analysis'!D39</f>
        <v>1.2056771422671215</v>
      </c>
      <c r="F16">
        <f>'Pre-analysis'!L39</f>
        <v>1.1346188557707997</v>
      </c>
      <c r="G16">
        <f>'Pre-analysis'!T39</f>
        <v>1.0210565439274968</v>
      </c>
      <c r="H16">
        <f t="shared" ref="H16:H20" si="2">AVERAGE(E16:G16)</f>
        <v>1.1204508473218058</v>
      </c>
      <c r="I16">
        <f t="shared" ref="I16:I20" si="3">STDEV(E16:G16)</f>
        <v>9.3122181462733836E-2</v>
      </c>
    </row>
    <row r="17" spans="2:10">
      <c r="B17" s="19"/>
      <c r="C17" s="15" t="s">
        <v>16</v>
      </c>
      <c r="D17" s="15" t="s">
        <v>14</v>
      </c>
      <c r="E17">
        <f>'Pre-analysis'!E39</f>
        <v>0.23056949865889406</v>
      </c>
      <c r="F17">
        <f>'Pre-analysis'!M39</f>
        <v>0.18480529082272049</v>
      </c>
      <c r="G17">
        <f>'Pre-analysis'!U39</f>
        <v>0.34942823261152228</v>
      </c>
      <c r="H17">
        <f t="shared" si="2"/>
        <v>0.25493434069771226</v>
      </c>
      <c r="I17">
        <f t="shared" si="3"/>
        <v>8.4973009752993003E-2</v>
      </c>
      <c r="J17">
        <f>_xlfn.T.TEST(E17:G17,E18:G18,2,2)</f>
        <v>6.635777798586187E-4</v>
      </c>
    </row>
    <row r="18" spans="2:10">
      <c r="B18" s="19"/>
      <c r="C18" s="15" t="s">
        <v>15</v>
      </c>
      <c r="D18" s="15" t="s">
        <v>14</v>
      </c>
      <c r="E18">
        <f>'Pre-analysis'!F39</f>
        <v>1.1382992930935953</v>
      </c>
      <c r="F18">
        <f>'Pre-analysis'!N39</f>
        <v>1.0088610718056286</v>
      </c>
      <c r="G18">
        <f>'Pre-analysis'!V39</f>
        <v>0.92013427817052318</v>
      </c>
      <c r="H18">
        <f t="shared" si="2"/>
        <v>1.0224315476899157</v>
      </c>
      <c r="I18">
        <f t="shared" si="3"/>
        <v>0.10971377213408802</v>
      </c>
    </row>
    <row r="19" spans="2:10">
      <c r="B19" s="19"/>
      <c r="C19" s="15" t="s">
        <v>16</v>
      </c>
      <c r="D19" s="15" t="s">
        <v>13</v>
      </c>
      <c r="E19">
        <f>'Pre-analysis'!G39</f>
        <v>0.24190422168208653</v>
      </c>
      <c r="F19">
        <f>'Pre-analysis'!O39</f>
        <v>0.25718240616731447</v>
      </c>
      <c r="G19">
        <f>'Pre-analysis'!W39</f>
        <v>0.42357197021990917</v>
      </c>
      <c r="H19">
        <f t="shared" si="2"/>
        <v>0.30755286602310339</v>
      </c>
      <c r="I19">
        <f>STDEV(E19:G19)</f>
        <v>0.1007654709424966</v>
      </c>
      <c r="J19">
        <f>_xlfn.T.TEST(E19:G19,E20:G20,2,2)</f>
        <v>3.2201803283305185E-4</v>
      </c>
    </row>
    <row r="20" spans="2:10">
      <c r="B20" s="19"/>
      <c r="C20" s="15" t="s">
        <v>15</v>
      </c>
      <c r="D20" s="15" t="s">
        <v>13</v>
      </c>
      <c r="E20">
        <f>'Pre-analysis'!H39</f>
        <v>1.254037704677486</v>
      </c>
      <c r="F20">
        <f>'Pre-analysis'!P39</f>
        <v>1.1812001574889353</v>
      </c>
      <c r="G20">
        <f>'Pre-analysis'!X39</f>
        <v>1.0895423444972463</v>
      </c>
      <c r="H20">
        <f t="shared" si="2"/>
        <v>1.1749267355545558</v>
      </c>
      <c r="I20">
        <f>STDEV(E20:G20)</f>
        <v>8.2426923679594893E-2</v>
      </c>
    </row>
  </sheetData>
  <mergeCells count="4">
    <mergeCell ref="B4:J4"/>
    <mergeCell ref="B5:B11"/>
    <mergeCell ref="B13:J13"/>
    <mergeCell ref="B14:B2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Pre-analysis</vt:lpstr>
      <vt:lpstr>Post-analysis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2018-06-02T22:16:21Z</dcterms:created>
  <dcterms:modified xsi:type="dcterms:W3CDTF">2018-06-03T00:04:40Z</dcterms:modified>
</cp:coreProperties>
</file>